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8\PAGINA WEB\"/>
    </mc:Choice>
  </mc:AlternateContent>
  <bookViews>
    <workbookView xWindow="0" yWindow="0" windowWidth="24000" windowHeight="9735"/>
  </bookViews>
  <sheets>
    <sheet name="Ejecución Proyectos" sheetId="1" r:id="rId1"/>
  </sheets>
  <externalReferences>
    <externalReference r:id="rId2"/>
    <externalReference r:id="rId3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6" i="1"/>
  <c r="J10" i="1"/>
  <c r="J11" i="1"/>
  <c r="J12" i="1"/>
  <c r="J13" i="1"/>
  <c r="J14" i="1"/>
  <c r="J15" i="1"/>
  <c r="J16" i="1"/>
  <c r="J17" i="1"/>
  <c r="J18" i="1"/>
  <c r="J19" i="1"/>
  <c r="J20" i="1"/>
  <c r="J9" i="1"/>
  <c r="J22" i="1"/>
  <c r="J23" i="1"/>
  <c r="J24" i="1"/>
  <c r="J25" i="1"/>
  <c r="J21" i="1"/>
  <c r="J5" i="1"/>
  <c r="J4" i="1"/>
  <c r="J29" i="1"/>
  <c r="J28" i="1"/>
  <c r="J31" i="1"/>
  <c r="J32" i="1"/>
  <c r="J33" i="1"/>
  <c r="J34" i="1"/>
  <c r="J35" i="1"/>
  <c r="J30" i="1"/>
  <c r="J37" i="1"/>
  <c r="J36" i="1"/>
  <c r="J39" i="1"/>
  <c r="J40" i="1"/>
  <c r="J38" i="1"/>
  <c r="J42" i="1"/>
  <c r="J43" i="1"/>
  <c r="J44" i="1"/>
  <c r="J45" i="1"/>
  <c r="J41" i="1"/>
  <c r="J47" i="1"/>
  <c r="J48" i="1"/>
  <c r="J46" i="1"/>
  <c r="J50" i="1"/>
  <c r="J51" i="1"/>
  <c r="J49" i="1"/>
  <c r="J27" i="1"/>
  <c r="J54" i="1"/>
  <c r="J55" i="1"/>
  <c r="J53" i="1"/>
  <c r="J57" i="1"/>
  <c r="J58" i="1"/>
  <c r="J56" i="1"/>
  <c r="J60" i="1"/>
  <c r="J61" i="1"/>
  <c r="J62" i="1"/>
  <c r="J63" i="1"/>
  <c r="J59" i="1"/>
  <c r="J52" i="1"/>
  <c r="J66" i="1"/>
  <c r="J67" i="1"/>
  <c r="J68" i="1"/>
  <c r="J69" i="1"/>
  <c r="J70" i="1"/>
  <c r="J65" i="1"/>
  <c r="J72" i="1"/>
  <c r="J73" i="1"/>
  <c r="J74" i="1"/>
  <c r="J75" i="1"/>
  <c r="J76" i="1"/>
  <c r="J77" i="1"/>
  <c r="J78" i="1"/>
  <c r="J71" i="1"/>
  <c r="J64" i="1"/>
  <c r="J26" i="1"/>
  <c r="J82" i="1"/>
  <c r="J83" i="1"/>
  <c r="J84" i="1"/>
  <c r="J85" i="1"/>
  <c r="J86" i="1"/>
  <c r="J87" i="1"/>
  <c r="J88" i="1"/>
  <c r="J89" i="1"/>
  <c r="J90" i="1"/>
  <c r="J91" i="1"/>
  <c r="J81" i="1"/>
  <c r="J93" i="1"/>
  <c r="J94" i="1"/>
  <c r="J92" i="1"/>
  <c r="J96" i="1"/>
  <c r="J97" i="1"/>
  <c r="J98" i="1"/>
  <c r="J99" i="1"/>
  <c r="J100" i="1"/>
  <c r="J101" i="1"/>
  <c r="J95" i="1"/>
  <c r="J80" i="1"/>
  <c r="J104" i="1"/>
  <c r="J105" i="1"/>
  <c r="J103" i="1"/>
  <c r="J107" i="1"/>
  <c r="J108" i="1"/>
  <c r="J109" i="1"/>
  <c r="J110" i="1"/>
  <c r="J106" i="1"/>
  <c r="J112" i="1"/>
  <c r="J113" i="1"/>
  <c r="J111" i="1"/>
  <c r="J114" i="1"/>
  <c r="J102" i="1"/>
  <c r="J118" i="1"/>
  <c r="J117" i="1"/>
  <c r="J120" i="1"/>
  <c r="J121" i="1"/>
  <c r="J122" i="1"/>
  <c r="J123" i="1"/>
  <c r="J119" i="1"/>
  <c r="J116" i="1"/>
  <c r="J126" i="1"/>
  <c r="J125" i="1"/>
  <c r="J128" i="1"/>
  <c r="J127" i="1"/>
  <c r="J130" i="1"/>
  <c r="J131" i="1"/>
  <c r="J132" i="1"/>
  <c r="J133" i="1"/>
  <c r="J129" i="1"/>
  <c r="J135" i="1"/>
  <c r="J136" i="1"/>
  <c r="J134" i="1"/>
  <c r="J124" i="1"/>
  <c r="J139" i="1"/>
  <c r="J140" i="1"/>
  <c r="J141" i="1"/>
  <c r="J142" i="1"/>
  <c r="J143" i="1"/>
  <c r="J144" i="1"/>
  <c r="J145" i="1"/>
  <c r="J138" i="1"/>
  <c r="J147" i="1"/>
  <c r="J148" i="1"/>
  <c r="J146" i="1"/>
  <c r="J150" i="1"/>
  <c r="J151" i="1"/>
  <c r="J152" i="1"/>
  <c r="J149" i="1"/>
  <c r="J137" i="1"/>
  <c r="J155" i="1"/>
  <c r="J156" i="1"/>
  <c r="J157" i="1"/>
  <c r="J154" i="1"/>
  <c r="J159" i="1"/>
  <c r="J160" i="1"/>
  <c r="J158" i="1"/>
  <c r="J153" i="1"/>
  <c r="J163" i="1"/>
  <c r="J164" i="1"/>
  <c r="J162" i="1"/>
  <c r="J166" i="1"/>
  <c r="J167" i="1"/>
  <c r="J165" i="1"/>
  <c r="J161" i="1"/>
  <c r="J170" i="1"/>
  <c r="J169" i="1"/>
  <c r="J172" i="1"/>
  <c r="J173" i="1"/>
  <c r="J171" i="1"/>
  <c r="J175" i="1"/>
  <c r="J176" i="1"/>
  <c r="J174" i="1"/>
  <c r="J178" i="1"/>
  <c r="J177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79" i="1"/>
  <c r="J195" i="1"/>
  <c r="J194" i="1"/>
  <c r="J197" i="1"/>
  <c r="J196" i="1"/>
  <c r="J199" i="1"/>
  <c r="J200" i="1"/>
  <c r="J201" i="1"/>
  <c r="J202" i="1"/>
  <c r="J203" i="1"/>
  <c r="J198" i="1"/>
  <c r="J205" i="1"/>
  <c r="J206" i="1"/>
  <c r="J207" i="1"/>
  <c r="J208" i="1"/>
  <c r="J204" i="1"/>
  <c r="J210" i="1"/>
  <c r="J211" i="1"/>
  <c r="J209" i="1"/>
  <c r="J213" i="1"/>
  <c r="J214" i="1"/>
  <c r="J215" i="1"/>
  <c r="J216" i="1"/>
  <c r="J212" i="1"/>
  <c r="J168" i="1"/>
  <c r="J219" i="1"/>
  <c r="J218" i="1"/>
  <c r="J221" i="1"/>
  <c r="J222" i="1"/>
  <c r="J223" i="1"/>
  <c r="J220" i="1"/>
  <c r="J225" i="1"/>
  <c r="J224" i="1"/>
  <c r="J21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27" i="1"/>
  <c r="J244" i="1"/>
  <c r="J243" i="1"/>
  <c r="J246" i="1"/>
  <c r="J247" i="1"/>
  <c r="J248" i="1"/>
  <c r="J249" i="1"/>
  <c r="J245" i="1"/>
  <c r="J251" i="1"/>
  <c r="J250" i="1"/>
  <c r="J253" i="1"/>
  <c r="J252" i="1"/>
  <c r="J226" i="1"/>
  <c r="J256" i="1"/>
  <c r="J257" i="1"/>
  <c r="J255" i="1"/>
  <c r="J254" i="1"/>
  <c r="J260" i="1"/>
  <c r="J261" i="1"/>
  <c r="J259" i="1"/>
  <c r="J263" i="1"/>
  <c r="J262" i="1"/>
  <c r="J258" i="1"/>
  <c r="J266" i="1"/>
  <c r="J265" i="1"/>
  <c r="J268" i="1"/>
  <c r="J269" i="1"/>
  <c r="J267" i="1"/>
  <c r="J271" i="1"/>
  <c r="J272" i="1"/>
  <c r="J270" i="1"/>
  <c r="J274" i="1"/>
  <c r="J273" i="1"/>
  <c r="J264" i="1"/>
  <c r="J277" i="1"/>
  <c r="J278" i="1"/>
  <c r="J279" i="1"/>
  <c r="J276" i="1"/>
  <c r="J281" i="1"/>
  <c r="J282" i="1"/>
  <c r="J283" i="1"/>
  <c r="J280" i="1"/>
  <c r="J285" i="1"/>
  <c r="J286" i="1"/>
  <c r="J284" i="1"/>
  <c r="J288" i="1"/>
  <c r="J289" i="1"/>
  <c r="J287" i="1"/>
  <c r="J291" i="1"/>
  <c r="J292" i="1"/>
  <c r="J290" i="1"/>
  <c r="J275" i="1"/>
  <c r="J295" i="1"/>
  <c r="J296" i="1"/>
  <c r="J297" i="1"/>
  <c r="J298" i="1"/>
  <c r="J294" i="1"/>
  <c r="J293" i="1"/>
  <c r="J301" i="1"/>
  <c r="J302" i="1"/>
  <c r="J303" i="1"/>
  <c r="J304" i="1"/>
  <c r="J300" i="1"/>
  <c r="J306" i="1"/>
  <c r="J307" i="1"/>
  <c r="J308" i="1"/>
  <c r="J305" i="1"/>
  <c r="J310" i="1"/>
  <c r="J311" i="1"/>
  <c r="J312" i="1"/>
  <c r="J309" i="1"/>
  <c r="J314" i="1"/>
  <c r="J315" i="1"/>
  <c r="J316" i="1"/>
  <c r="J317" i="1"/>
  <c r="J318" i="1"/>
  <c r="J319" i="1"/>
  <c r="J320" i="1"/>
  <c r="J321" i="1"/>
  <c r="J313" i="1"/>
  <c r="J299" i="1"/>
  <c r="J324" i="1"/>
  <c r="J325" i="1"/>
  <c r="J326" i="1"/>
  <c r="J327" i="1"/>
  <c r="J328" i="1"/>
  <c r="J329" i="1"/>
  <c r="J330" i="1"/>
  <c r="J323" i="1"/>
  <c r="J332" i="1"/>
  <c r="J333" i="1"/>
  <c r="J331" i="1"/>
  <c r="J322" i="1"/>
  <c r="J336" i="1"/>
  <c r="J337" i="1"/>
  <c r="J335" i="1"/>
  <c r="J334" i="1"/>
  <c r="J79" i="1"/>
  <c r="J341" i="1"/>
  <c r="J342" i="1"/>
  <c r="J343" i="1"/>
  <c r="J344" i="1"/>
  <c r="J340" i="1"/>
  <c r="J346" i="1"/>
  <c r="J347" i="1"/>
  <c r="J345" i="1"/>
  <c r="J349" i="1"/>
  <c r="J348" i="1"/>
  <c r="J339" i="1"/>
  <c r="J352" i="1"/>
  <c r="J353" i="1"/>
  <c r="J351" i="1"/>
  <c r="J355" i="1"/>
  <c r="J354" i="1"/>
  <c r="J357" i="1"/>
  <c r="J356" i="1"/>
  <c r="J350" i="1"/>
  <c r="J360" i="1"/>
  <c r="J361" i="1"/>
  <c r="J359" i="1"/>
  <c r="J363" i="1"/>
  <c r="J362" i="1"/>
  <c r="J358" i="1"/>
  <c r="J338" i="1"/>
  <c r="J367" i="1"/>
  <c r="J368" i="1"/>
  <c r="J369" i="1"/>
  <c r="J370" i="1"/>
  <c r="J371" i="1"/>
  <c r="J372" i="1"/>
  <c r="J366" i="1"/>
  <c r="J374" i="1"/>
  <c r="J375" i="1"/>
  <c r="J373" i="1"/>
  <c r="J365" i="1"/>
  <c r="J378" i="1"/>
  <c r="J379" i="1"/>
  <c r="J380" i="1"/>
  <c r="J381" i="1"/>
  <c r="J377" i="1"/>
  <c r="J383" i="1"/>
  <c r="J384" i="1"/>
  <c r="J382" i="1"/>
  <c r="J376" i="1"/>
  <c r="J387" i="1"/>
  <c r="J388" i="1"/>
  <c r="J389" i="1"/>
  <c r="J390" i="1"/>
  <c r="J391" i="1"/>
  <c r="J392" i="1"/>
  <c r="J393" i="1"/>
  <c r="J394" i="1"/>
  <c r="J395" i="1"/>
  <c r="J396" i="1"/>
  <c r="J397" i="1"/>
  <c r="J386" i="1"/>
  <c r="J399" i="1"/>
  <c r="J400" i="1"/>
  <c r="J401" i="1"/>
  <c r="J402" i="1"/>
  <c r="J403" i="1"/>
  <c r="J404" i="1"/>
  <c r="J405" i="1"/>
  <c r="J406" i="1"/>
  <c r="J398" i="1"/>
  <c r="J408" i="1"/>
  <c r="J409" i="1"/>
  <c r="J410" i="1"/>
  <c r="J411" i="1"/>
  <c r="J412" i="1"/>
  <c r="J413" i="1"/>
  <c r="J414" i="1"/>
  <c r="J415" i="1"/>
  <c r="J407" i="1"/>
  <c r="J385" i="1"/>
  <c r="J364" i="1"/>
  <c r="J416" i="1"/>
  <c r="K367" i="1"/>
  <c r="K368" i="1"/>
  <c r="K369" i="1"/>
  <c r="K370" i="1"/>
  <c r="K371" i="1"/>
  <c r="K372" i="1"/>
  <c r="K366" i="1"/>
  <c r="K374" i="1"/>
  <c r="K375" i="1"/>
  <c r="K373" i="1"/>
  <c r="K365" i="1"/>
  <c r="K378" i="1"/>
  <c r="K379" i="1"/>
  <c r="K380" i="1"/>
  <c r="K381" i="1"/>
  <c r="K377" i="1"/>
  <c r="K383" i="1"/>
  <c r="K384" i="1"/>
  <c r="K382" i="1"/>
  <c r="K376" i="1"/>
  <c r="K387" i="1"/>
  <c r="K388" i="1"/>
  <c r="K389" i="1"/>
  <c r="K390" i="1"/>
  <c r="K391" i="1"/>
  <c r="K392" i="1"/>
  <c r="K393" i="1"/>
  <c r="K394" i="1"/>
  <c r="K395" i="1"/>
  <c r="K396" i="1"/>
  <c r="K397" i="1"/>
  <c r="K386" i="1"/>
  <c r="K399" i="1"/>
  <c r="K400" i="1"/>
  <c r="K401" i="1"/>
  <c r="K402" i="1"/>
  <c r="K403" i="1"/>
  <c r="K404" i="1"/>
  <c r="K405" i="1"/>
  <c r="K406" i="1"/>
  <c r="K398" i="1"/>
  <c r="K408" i="1"/>
  <c r="K409" i="1"/>
  <c r="K410" i="1"/>
  <c r="K411" i="1"/>
  <c r="K412" i="1"/>
  <c r="K413" i="1"/>
  <c r="K414" i="1"/>
  <c r="K415" i="1"/>
  <c r="K407" i="1"/>
  <c r="K385" i="1"/>
  <c r="K364" i="1"/>
  <c r="K341" i="1"/>
  <c r="K342" i="1"/>
  <c r="K343" i="1"/>
  <c r="K344" i="1"/>
  <c r="K340" i="1"/>
  <c r="K346" i="1"/>
  <c r="K347" i="1"/>
  <c r="K345" i="1"/>
  <c r="K349" i="1"/>
  <c r="K348" i="1"/>
  <c r="K339" i="1"/>
  <c r="K352" i="1"/>
  <c r="K353" i="1"/>
  <c r="K351" i="1"/>
  <c r="K355" i="1"/>
  <c r="K354" i="1"/>
  <c r="K357" i="1"/>
  <c r="K356" i="1"/>
  <c r="K350" i="1"/>
  <c r="K360" i="1"/>
  <c r="K361" i="1"/>
  <c r="K359" i="1"/>
  <c r="K363" i="1"/>
  <c r="K362" i="1"/>
  <c r="K358" i="1"/>
  <c r="K338" i="1"/>
  <c r="K82" i="1"/>
  <c r="K83" i="1"/>
  <c r="K84" i="1"/>
  <c r="K85" i="1"/>
  <c r="K86" i="1"/>
  <c r="K87" i="1"/>
  <c r="K88" i="1"/>
  <c r="K89" i="1"/>
  <c r="K90" i="1"/>
  <c r="K91" i="1"/>
  <c r="K81" i="1"/>
  <c r="K93" i="1"/>
  <c r="K94" i="1"/>
  <c r="K92" i="1"/>
  <c r="K96" i="1"/>
  <c r="K97" i="1"/>
  <c r="K98" i="1"/>
  <c r="K99" i="1"/>
  <c r="K100" i="1"/>
  <c r="K101" i="1"/>
  <c r="K95" i="1"/>
  <c r="K80" i="1"/>
  <c r="K104" i="1"/>
  <c r="K105" i="1"/>
  <c r="K103" i="1"/>
  <c r="K107" i="1"/>
  <c r="K108" i="1"/>
  <c r="K109" i="1"/>
  <c r="K110" i="1"/>
  <c r="K106" i="1"/>
  <c r="K112" i="1"/>
  <c r="K113" i="1"/>
  <c r="K111" i="1"/>
  <c r="K114" i="1"/>
  <c r="K102" i="1"/>
  <c r="K118" i="1"/>
  <c r="K117" i="1"/>
  <c r="K120" i="1"/>
  <c r="K121" i="1"/>
  <c r="K122" i="1"/>
  <c r="K123" i="1"/>
  <c r="K119" i="1"/>
  <c r="K116" i="1"/>
  <c r="K126" i="1"/>
  <c r="K125" i="1"/>
  <c r="K128" i="1"/>
  <c r="K127" i="1"/>
  <c r="K130" i="1"/>
  <c r="K131" i="1"/>
  <c r="K132" i="1"/>
  <c r="K133" i="1"/>
  <c r="K129" i="1"/>
  <c r="K135" i="1"/>
  <c r="K136" i="1"/>
  <c r="K134" i="1"/>
  <c r="K124" i="1"/>
  <c r="K139" i="1"/>
  <c r="K140" i="1"/>
  <c r="K141" i="1"/>
  <c r="K142" i="1"/>
  <c r="K143" i="1"/>
  <c r="K144" i="1"/>
  <c r="K145" i="1"/>
  <c r="K138" i="1"/>
  <c r="K147" i="1"/>
  <c r="K148" i="1"/>
  <c r="K146" i="1"/>
  <c r="K150" i="1"/>
  <c r="K151" i="1"/>
  <c r="K152" i="1"/>
  <c r="K149" i="1"/>
  <c r="K137" i="1"/>
  <c r="K155" i="1"/>
  <c r="K156" i="1"/>
  <c r="K157" i="1"/>
  <c r="K154" i="1"/>
  <c r="K159" i="1"/>
  <c r="K160" i="1"/>
  <c r="K158" i="1"/>
  <c r="K153" i="1"/>
  <c r="K163" i="1"/>
  <c r="K164" i="1"/>
  <c r="K162" i="1"/>
  <c r="K166" i="1"/>
  <c r="K167" i="1"/>
  <c r="K165" i="1"/>
  <c r="K161" i="1"/>
  <c r="K170" i="1"/>
  <c r="K169" i="1"/>
  <c r="K172" i="1"/>
  <c r="K173" i="1"/>
  <c r="K171" i="1"/>
  <c r="K175" i="1"/>
  <c r="K176" i="1"/>
  <c r="K174" i="1"/>
  <c r="K178" i="1"/>
  <c r="K177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79" i="1"/>
  <c r="K195" i="1"/>
  <c r="K194" i="1"/>
  <c r="K197" i="1"/>
  <c r="K196" i="1"/>
  <c r="K199" i="1"/>
  <c r="K200" i="1"/>
  <c r="K201" i="1"/>
  <c r="K202" i="1"/>
  <c r="K203" i="1"/>
  <c r="K198" i="1"/>
  <c r="K205" i="1"/>
  <c r="K206" i="1"/>
  <c r="K207" i="1"/>
  <c r="K208" i="1"/>
  <c r="K204" i="1"/>
  <c r="K210" i="1"/>
  <c r="K211" i="1"/>
  <c r="K209" i="1"/>
  <c r="K213" i="1"/>
  <c r="K214" i="1"/>
  <c r="K215" i="1"/>
  <c r="K216" i="1"/>
  <c r="K212" i="1"/>
  <c r="K168" i="1"/>
  <c r="K219" i="1"/>
  <c r="K218" i="1"/>
  <c r="K221" i="1"/>
  <c r="K222" i="1"/>
  <c r="K223" i="1"/>
  <c r="K220" i="1"/>
  <c r="K225" i="1"/>
  <c r="K224" i="1"/>
  <c r="K21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27" i="1"/>
  <c r="K244" i="1"/>
  <c r="K243" i="1"/>
  <c r="K246" i="1"/>
  <c r="K247" i="1"/>
  <c r="K248" i="1"/>
  <c r="K249" i="1"/>
  <c r="K245" i="1"/>
  <c r="K251" i="1"/>
  <c r="K250" i="1"/>
  <c r="K253" i="1"/>
  <c r="K252" i="1"/>
  <c r="K226" i="1"/>
  <c r="K256" i="1"/>
  <c r="K257" i="1"/>
  <c r="K255" i="1"/>
  <c r="K254" i="1"/>
  <c r="K260" i="1"/>
  <c r="K261" i="1"/>
  <c r="K259" i="1"/>
  <c r="K263" i="1"/>
  <c r="K262" i="1"/>
  <c r="K258" i="1"/>
  <c r="K266" i="1"/>
  <c r="K265" i="1"/>
  <c r="K268" i="1"/>
  <c r="K269" i="1"/>
  <c r="K267" i="1"/>
  <c r="K271" i="1"/>
  <c r="K272" i="1"/>
  <c r="K270" i="1"/>
  <c r="K274" i="1"/>
  <c r="K273" i="1"/>
  <c r="K264" i="1"/>
  <c r="K277" i="1"/>
  <c r="K278" i="1"/>
  <c r="K279" i="1"/>
  <c r="K276" i="1"/>
  <c r="K281" i="1"/>
  <c r="K282" i="1"/>
  <c r="K283" i="1"/>
  <c r="K280" i="1"/>
  <c r="K285" i="1"/>
  <c r="K286" i="1"/>
  <c r="K284" i="1"/>
  <c r="K288" i="1"/>
  <c r="K289" i="1"/>
  <c r="K287" i="1"/>
  <c r="K291" i="1"/>
  <c r="K292" i="1"/>
  <c r="K290" i="1"/>
  <c r="K275" i="1"/>
  <c r="K295" i="1"/>
  <c r="K296" i="1"/>
  <c r="K297" i="1"/>
  <c r="K298" i="1"/>
  <c r="K294" i="1"/>
  <c r="K293" i="1"/>
  <c r="K301" i="1"/>
  <c r="K302" i="1"/>
  <c r="K303" i="1"/>
  <c r="K304" i="1"/>
  <c r="K300" i="1"/>
  <c r="K306" i="1"/>
  <c r="K307" i="1"/>
  <c r="K308" i="1"/>
  <c r="K305" i="1"/>
  <c r="K310" i="1"/>
  <c r="K311" i="1"/>
  <c r="K312" i="1"/>
  <c r="K309" i="1"/>
  <c r="K314" i="1"/>
  <c r="K315" i="1"/>
  <c r="K316" i="1"/>
  <c r="K317" i="1"/>
  <c r="K318" i="1"/>
  <c r="K319" i="1"/>
  <c r="K320" i="1"/>
  <c r="K321" i="1"/>
  <c r="K313" i="1"/>
  <c r="K299" i="1"/>
  <c r="K324" i="1"/>
  <c r="K325" i="1"/>
  <c r="K326" i="1"/>
  <c r="K327" i="1"/>
  <c r="K328" i="1"/>
  <c r="K329" i="1"/>
  <c r="K330" i="1"/>
  <c r="K323" i="1"/>
  <c r="K332" i="1"/>
  <c r="K333" i="1"/>
  <c r="K331" i="1"/>
  <c r="K322" i="1"/>
  <c r="K336" i="1"/>
  <c r="K337" i="1"/>
  <c r="K335" i="1"/>
  <c r="K334" i="1"/>
  <c r="K79" i="1"/>
  <c r="K29" i="1"/>
  <c r="K28" i="1"/>
  <c r="K31" i="1"/>
  <c r="K32" i="1"/>
  <c r="K33" i="1"/>
  <c r="K34" i="1"/>
  <c r="K35" i="1"/>
  <c r="K30" i="1"/>
  <c r="K37" i="1"/>
  <c r="K36" i="1"/>
  <c r="K39" i="1"/>
  <c r="K40" i="1"/>
  <c r="K38" i="1"/>
  <c r="K42" i="1"/>
  <c r="K43" i="1"/>
  <c r="K44" i="1"/>
  <c r="K45" i="1"/>
  <c r="K41" i="1"/>
  <c r="K47" i="1"/>
  <c r="K48" i="1"/>
  <c r="K46" i="1"/>
  <c r="K50" i="1"/>
  <c r="K51" i="1"/>
  <c r="K49" i="1"/>
  <c r="K27" i="1"/>
  <c r="K54" i="1"/>
  <c r="K55" i="1"/>
  <c r="K53" i="1"/>
  <c r="K57" i="1"/>
  <c r="K58" i="1"/>
  <c r="K56" i="1"/>
  <c r="K60" i="1"/>
  <c r="K61" i="1"/>
  <c r="K62" i="1"/>
  <c r="K63" i="1"/>
  <c r="K59" i="1"/>
  <c r="K52" i="1"/>
  <c r="K66" i="1"/>
  <c r="K67" i="1"/>
  <c r="K68" i="1"/>
  <c r="K69" i="1"/>
  <c r="K70" i="1"/>
  <c r="K65" i="1"/>
  <c r="K72" i="1"/>
  <c r="K73" i="1"/>
  <c r="K74" i="1"/>
  <c r="K75" i="1"/>
  <c r="K76" i="1"/>
  <c r="K77" i="1"/>
  <c r="K78" i="1"/>
  <c r="K71" i="1"/>
  <c r="K64" i="1"/>
  <c r="K26" i="1"/>
  <c r="K7" i="1"/>
  <c r="K8" i="1"/>
  <c r="K6" i="1"/>
  <c r="K10" i="1"/>
  <c r="K11" i="1"/>
  <c r="K12" i="1"/>
  <c r="K13" i="1"/>
  <c r="K14" i="1"/>
  <c r="K15" i="1"/>
  <c r="K16" i="1"/>
  <c r="K17" i="1"/>
  <c r="K18" i="1"/>
  <c r="K19" i="1"/>
  <c r="K20" i="1"/>
  <c r="K9" i="1"/>
  <c r="K22" i="1"/>
  <c r="K23" i="1"/>
  <c r="K24" i="1"/>
  <c r="K25" i="1"/>
  <c r="K21" i="1"/>
  <c r="K5" i="1"/>
  <c r="K4" i="1"/>
  <c r="K416" i="1"/>
  <c r="I367" i="1"/>
  <c r="I368" i="1"/>
  <c r="I369" i="1"/>
  <c r="I370" i="1"/>
  <c r="I371" i="1"/>
  <c r="I372" i="1"/>
  <c r="I366" i="1"/>
  <c r="I374" i="1"/>
  <c r="I375" i="1"/>
  <c r="I373" i="1"/>
  <c r="I365" i="1"/>
  <c r="I378" i="1"/>
  <c r="I379" i="1"/>
  <c r="I380" i="1"/>
  <c r="I381" i="1"/>
  <c r="I377" i="1"/>
  <c r="I383" i="1"/>
  <c r="I384" i="1"/>
  <c r="I382" i="1"/>
  <c r="I376" i="1"/>
  <c r="I387" i="1"/>
  <c r="I388" i="1"/>
  <c r="I389" i="1"/>
  <c r="I390" i="1"/>
  <c r="I391" i="1"/>
  <c r="I392" i="1"/>
  <c r="I393" i="1"/>
  <c r="I394" i="1"/>
  <c r="I395" i="1"/>
  <c r="I396" i="1"/>
  <c r="I397" i="1"/>
  <c r="I386" i="1"/>
  <c r="I399" i="1"/>
  <c r="I400" i="1"/>
  <c r="I401" i="1"/>
  <c r="I402" i="1"/>
  <c r="I403" i="1"/>
  <c r="I404" i="1"/>
  <c r="I405" i="1"/>
  <c r="I406" i="1"/>
  <c r="I398" i="1"/>
  <c r="I408" i="1"/>
  <c r="I409" i="1"/>
  <c r="I410" i="1"/>
  <c r="I411" i="1"/>
  <c r="I412" i="1"/>
  <c r="I413" i="1"/>
  <c r="I414" i="1"/>
  <c r="I415" i="1"/>
  <c r="I407" i="1"/>
  <c r="I385" i="1"/>
  <c r="I364" i="1"/>
  <c r="I341" i="1"/>
  <c r="I342" i="1"/>
  <c r="I343" i="1"/>
  <c r="I344" i="1"/>
  <c r="I340" i="1"/>
  <c r="I346" i="1"/>
  <c r="I347" i="1"/>
  <c r="I345" i="1"/>
  <c r="I349" i="1"/>
  <c r="I348" i="1"/>
  <c r="I339" i="1"/>
  <c r="I352" i="1"/>
  <c r="I353" i="1"/>
  <c r="I351" i="1"/>
  <c r="I355" i="1"/>
  <c r="I354" i="1"/>
  <c r="I357" i="1"/>
  <c r="I356" i="1"/>
  <c r="I350" i="1"/>
  <c r="I360" i="1"/>
  <c r="I361" i="1"/>
  <c r="I359" i="1"/>
  <c r="I363" i="1"/>
  <c r="I362" i="1"/>
  <c r="I358" i="1"/>
  <c r="I338" i="1"/>
  <c r="I82" i="1"/>
  <c r="I83" i="1"/>
  <c r="I84" i="1"/>
  <c r="I85" i="1"/>
  <c r="I86" i="1"/>
  <c r="I87" i="1"/>
  <c r="I88" i="1"/>
  <c r="I89" i="1"/>
  <c r="I90" i="1"/>
  <c r="I91" i="1"/>
  <c r="I81" i="1"/>
  <c r="I93" i="1"/>
  <c r="I94" i="1"/>
  <c r="I92" i="1"/>
  <c r="I96" i="1"/>
  <c r="I97" i="1"/>
  <c r="I98" i="1"/>
  <c r="I99" i="1"/>
  <c r="I100" i="1"/>
  <c r="I101" i="1"/>
  <c r="I95" i="1"/>
  <c r="I80" i="1"/>
  <c r="I104" i="1"/>
  <c r="I105" i="1"/>
  <c r="I103" i="1"/>
  <c r="I107" i="1"/>
  <c r="I108" i="1"/>
  <c r="I109" i="1"/>
  <c r="I110" i="1"/>
  <c r="I106" i="1"/>
  <c r="I112" i="1"/>
  <c r="I113" i="1"/>
  <c r="I111" i="1"/>
  <c r="I115" i="1"/>
  <c r="I114" i="1"/>
  <c r="I102" i="1"/>
  <c r="I118" i="1"/>
  <c r="I117" i="1"/>
  <c r="I120" i="1"/>
  <c r="I121" i="1"/>
  <c r="I122" i="1"/>
  <c r="I123" i="1"/>
  <c r="I119" i="1"/>
  <c r="I116" i="1"/>
  <c r="I126" i="1"/>
  <c r="I125" i="1"/>
  <c r="I128" i="1"/>
  <c r="I127" i="1"/>
  <c r="I130" i="1"/>
  <c r="I131" i="1"/>
  <c r="I132" i="1"/>
  <c r="I133" i="1"/>
  <c r="I129" i="1"/>
  <c r="I135" i="1"/>
  <c r="I136" i="1"/>
  <c r="I134" i="1"/>
  <c r="I124" i="1"/>
  <c r="I139" i="1"/>
  <c r="I140" i="1"/>
  <c r="I141" i="1"/>
  <c r="I142" i="1"/>
  <c r="I143" i="1"/>
  <c r="I144" i="1"/>
  <c r="I145" i="1"/>
  <c r="I138" i="1"/>
  <c r="I147" i="1"/>
  <c r="I148" i="1"/>
  <c r="I146" i="1"/>
  <c r="I150" i="1"/>
  <c r="I151" i="1"/>
  <c r="I152" i="1"/>
  <c r="I149" i="1"/>
  <c r="I137" i="1"/>
  <c r="I155" i="1"/>
  <c r="I156" i="1"/>
  <c r="I157" i="1"/>
  <c r="I154" i="1"/>
  <c r="I159" i="1"/>
  <c r="I160" i="1"/>
  <c r="I158" i="1"/>
  <c r="I153" i="1"/>
  <c r="I163" i="1"/>
  <c r="I164" i="1"/>
  <c r="I162" i="1"/>
  <c r="I166" i="1"/>
  <c r="I167" i="1"/>
  <c r="I165" i="1"/>
  <c r="I161" i="1"/>
  <c r="I170" i="1"/>
  <c r="I169" i="1"/>
  <c r="I172" i="1"/>
  <c r="I173" i="1"/>
  <c r="I171" i="1"/>
  <c r="I175" i="1"/>
  <c r="I176" i="1"/>
  <c r="I174" i="1"/>
  <c r="I178" i="1"/>
  <c r="I177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79" i="1"/>
  <c r="I195" i="1"/>
  <c r="I194" i="1"/>
  <c r="I197" i="1"/>
  <c r="I196" i="1"/>
  <c r="I199" i="1"/>
  <c r="I200" i="1"/>
  <c r="I201" i="1"/>
  <c r="I202" i="1"/>
  <c r="I203" i="1"/>
  <c r="I198" i="1"/>
  <c r="I205" i="1"/>
  <c r="I206" i="1"/>
  <c r="I207" i="1"/>
  <c r="I208" i="1"/>
  <c r="I204" i="1"/>
  <c r="I210" i="1"/>
  <c r="I211" i="1"/>
  <c r="I209" i="1"/>
  <c r="I213" i="1"/>
  <c r="I214" i="1"/>
  <c r="I215" i="1"/>
  <c r="I216" i="1"/>
  <c r="I212" i="1"/>
  <c r="I168" i="1"/>
  <c r="I219" i="1"/>
  <c r="I218" i="1"/>
  <c r="I221" i="1"/>
  <c r="I222" i="1"/>
  <c r="I223" i="1"/>
  <c r="I220" i="1"/>
  <c r="I225" i="1"/>
  <c r="I224" i="1"/>
  <c r="I21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27" i="1"/>
  <c r="I244" i="1"/>
  <c r="I243" i="1"/>
  <c r="I246" i="1"/>
  <c r="I247" i="1"/>
  <c r="I248" i="1"/>
  <c r="I249" i="1"/>
  <c r="I245" i="1"/>
  <c r="I251" i="1"/>
  <c r="I250" i="1"/>
  <c r="I253" i="1"/>
  <c r="I252" i="1"/>
  <c r="I226" i="1"/>
  <c r="I256" i="1"/>
  <c r="I257" i="1"/>
  <c r="I255" i="1"/>
  <c r="I254" i="1"/>
  <c r="I260" i="1"/>
  <c r="I261" i="1"/>
  <c r="I259" i="1"/>
  <c r="I263" i="1"/>
  <c r="I262" i="1"/>
  <c r="I258" i="1"/>
  <c r="I266" i="1"/>
  <c r="I265" i="1"/>
  <c r="I268" i="1"/>
  <c r="I269" i="1"/>
  <c r="I267" i="1"/>
  <c r="I271" i="1"/>
  <c r="I272" i="1"/>
  <c r="I270" i="1"/>
  <c r="I274" i="1"/>
  <c r="I273" i="1"/>
  <c r="I264" i="1"/>
  <c r="I277" i="1"/>
  <c r="I278" i="1"/>
  <c r="I279" i="1"/>
  <c r="I276" i="1"/>
  <c r="I281" i="1"/>
  <c r="I282" i="1"/>
  <c r="I283" i="1"/>
  <c r="I280" i="1"/>
  <c r="I285" i="1"/>
  <c r="I286" i="1"/>
  <c r="I284" i="1"/>
  <c r="I288" i="1"/>
  <c r="I289" i="1"/>
  <c r="I287" i="1"/>
  <c r="I291" i="1"/>
  <c r="I292" i="1"/>
  <c r="I290" i="1"/>
  <c r="I275" i="1"/>
  <c r="I295" i="1"/>
  <c r="I296" i="1"/>
  <c r="I297" i="1"/>
  <c r="I298" i="1"/>
  <c r="I294" i="1"/>
  <c r="I293" i="1"/>
  <c r="I301" i="1"/>
  <c r="I302" i="1"/>
  <c r="I303" i="1"/>
  <c r="I304" i="1"/>
  <c r="I300" i="1"/>
  <c r="I306" i="1"/>
  <c r="I307" i="1"/>
  <c r="I308" i="1"/>
  <c r="I305" i="1"/>
  <c r="I310" i="1"/>
  <c r="I311" i="1"/>
  <c r="I312" i="1"/>
  <c r="I309" i="1"/>
  <c r="I314" i="1"/>
  <c r="I315" i="1"/>
  <c r="I316" i="1"/>
  <c r="I317" i="1"/>
  <c r="I318" i="1"/>
  <c r="I319" i="1"/>
  <c r="I320" i="1"/>
  <c r="I321" i="1"/>
  <c r="I313" i="1"/>
  <c r="I299" i="1"/>
  <c r="I324" i="1"/>
  <c r="I325" i="1"/>
  <c r="I326" i="1"/>
  <c r="I327" i="1"/>
  <c r="I328" i="1"/>
  <c r="I329" i="1"/>
  <c r="I330" i="1"/>
  <c r="I323" i="1"/>
  <c r="I332" i="1"/>
  <c r="I333" i="1"/>
  <c r="I331" i="1"/>
  <c r="I322" i="1"/>
  <c r="I336" i="1"/>
  <c r="I337" i="1"/>
  <c r="I335" i="1"/>
  <c r="I334" i="1"/>
  <c r="I79" i="1"/>
  <c r="I29" i="1"/>
  <c r="I28" i="1"/>
  <c r="I31" i="1"/>
  <c r="I32" i="1"/>
  <c r="I33" i="1"/>
  <c r="I34" i="1"/>
  <c r="I35" i="1"/>
  <c r="I30" i="1"/>
  <c r="I37" i="1"/>
  <c r="I36" i="1"/>
  <c r="I39" i="1"/>
  <c r="I40" i="1"/>
  <c r="I38" i="1"/>
  <c r="I42" i="1"/>
  <c r="I43" i="1"/>
  <c r="I44" i="1"/>
  <c r="I45" i="1"/>
  <c r="I41" i="1"/>
  <c r="I47" i="1"/>
  <c r="I48" i="1"/>
  <c r="I46" i="1"/>
  <c r="I50" i="1"/>
  <c r="I51" i="1"/>
  <c r="I49" i="1"/>
  <c r="I27" i="1"/>
  <c r="I54" i="1"/>
  <c r="I55" i="1"/>
  <c r="I53" i="1"/>
  <c r="I57" i="1"/>
  <c r="I58" i="1"/>
  <c r="I56" i="1"/>
  <c r="I60" i="1"/>
  <c r="I61" i="1"/>
  <c r="I62" i="1"/>
  <c r="I63" i="1"/>
  <c r="I59" i="1"/>
  <c r="I52" i="1"/>
  <c r="I66" i="1"/>
  <c r="I67" i="1"/>
  <c r="I68" i="1"/>
  <c r="I69" i="1"/>
  <c r="I70" i="1"/>
  <c r="I65" i="1"/>
  <c r="I72" i="1"/>
  <c r="I73" i="1"/>
  <c r="I74" i="1"/>
  <c r="I75" i="1"/>
  <c r="I76" i="1"/>
  <c r="I77" i="1"/>
  <c r="I78" i="1"/>
  <c r="I71" i="1"/>
  <c r="I64" i="1"/>
  <c r="I26" i="1"/>
  <c r="I7" i="1"/>
  <c r="I8" i="1"/>
  <c r="I6" i="1"/>
  <c r="I10" i="1"/>
  <c r="I11" i="1"/>
  <c r="I12" i="1"/>
  <c r="I13" i="1"/>
  <c r="I14" i="1"/>
  <c r="I15" i="1"/>
  <c r="I16" i="1"/>
  <c r="I17" i="1"/>
  <c r="I18" i="1"/>
  <c r="I19" i="1"/>
  <c r="I20" i="1"/>
  <c r="I9" i="1"/>
  <c r="I22" i="1"/>
  <c r="I23" i="1"/>
  <c r="I24" i="1"/>
  <c r="I25" i="1"/>
  <c r="I21" i="1"/>
  <c r="I5" i="1"/>
  <c r="I4" i="1"/>
  <c r="I416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367" i="1"/>
  <c r="M368" i="1"/>
  <c r="M369" i="1"/>
  <c r="M370" i="1"/>
  <c r="M371" i="1"/>
  <c r="M372" i="1"/>
  <c r="M366" i="1"/>
  <c r="M374" i="1"/>
  <c r="M375" i="1"/>
  <c r="M373" i="1"/>
  <c r="M365" i="1"/>
  <c r="M378" i="1"/>
  <c r="M379" i="1"/>
  <c r="M380" i="1"/>
  <c r="M381" i="1"/>
  <c r="M377" i="1"/>
  <c r="M383" i="1"/>
  <c r="M384" i="1"/>
  <c r="M382" i="1"/>
  <c r="M376" i="1"/>
  <c r="M387" i="1"/>
  <c r="M388" i="1"/>
  <c r="M389" i="1"/>
  <c r="M390" i="1"/>
  <c r="M391" i="1"/>
  <c r="M392" i="1"/>
  <c r="M393" i="1"/>
  <c r="M394" i="1"/>
  <c r="M395" i="1"/>
  <c r="M396" i="1"/>
  <c r="M397" i="1"/>
  <c r="M386" i="1"/>
  <c r="M399" i="1"/>
  <c r="M400" i="1"/>
  <c r="M401" i="1"/>
  <c r="M402" i="1"/>
  <c r="M403" i="1"/>
  <c r="M404" i="1"/>
  <c r="M405" i="1"/>
  <c r="M406" i="1"/>
  <c r="M398" i="1"/>
  <c r="M408" i="1"/>
  <c r="M409" i="1"/>
  <c r="M410" i="1"/>
  <c r="M411" i="1"/>
  <c r="M412" i="1"/>
  <c r="M413" i="1"/>
  <c r="M414" i="1"/>
  <c r="M415" i="1"/>
  <c r="M407" i="1"/>
  <c r="M385" i="1"/>
  <c r="M364" i="1"/>
  <c r="M341" i="1"/>
  <c r="M342" i="1"/>
  <c r="M343" i="1"/>
  <c r="M344" i="1"/>
  <c r="M340" i="1"/>
  <c r="M346" i="1"/>
  <c r="M347" i="1"/>
  <c r="M345" i="1"/>
  <c r="M349" i="1"/>
  <c r="M348" i="1"/>
  <c r="M339" i="1"/>
  <c r="M352" i="1"/>
  <c r="M353" i="1"/>
  <c r="M351" i="1"/>
  <c r="M355" i="1"/>
  <c r="M354" i="1"/>
  <c r="M357" i="1"/>
  <c r="M356" i="1"/>
  <c r="M350" i="1"/>
  <c r="M360" i="1"/>
  <c r="M361" i="1"/>
  <c r="M359" i="1"/>
  <c r="M363" i="1"/>
  <c r="M362" i="1"/>
  <c r="M358" i="1"/>
  <c r="M338" i="1"/>
  <c r="M82" i="1"/>
  <c r="M83" i="1"/>
  <c r="M84" i="1"/>
  <c r="M85" i="1"/>
  <c r="M86" i="1"/>
  <c r="M87" i="1"/>
  <c r="M88" i="1"/>
  <c r="M89" i="1"/>
  <c r="M90" i="1"/>
  <c r="M91" i="1"/>
  <c r="M81" i="1"/>
  <c r="M93" i="1"/>
  <c r="M94" i="1"/>
  <c r="M92" i="1"/>
  <c r="M96" i="1"/>
  <c r="M97" i="1"/>
  <c r="M98" i="1"/>
  <c r="M99" i="1"/>
  <c r="M100" i="1"/>
  <c r="M101" i="1"/>
  <c r="M95" i="1"/>
  <c r="M80" i="1"/>
  <c r="M104" i="1"/>
  <c r="M105" i="1"/>
  <c r="M103" i="1"/>
  <c r="M107" i="1"/>
  <c r="M108" i="1"/>
  <c r="M109" i="1"/>
  <c r="M110" i="1"/>
  <c r="M106" i="1"/>
  <c r="M112" i="1"/>
  <c r="M113" i="1"/>
  <c r="M111" i="1"/>
  <c r="M114" i="1"/>
  <c r="M102" i="1"/>
  <c r="M118" i="1"/>
  <c r="M117" i="1"/>
  <c r="M120" i="1"/>
  <c r="M121" i="1"/>
  <c r="M122" i="1"/>
  <c r="M123" i="1"/>
  <c r="M119" i="1"/>
  <c r="M116" i="1"/>
  <c r="M126" i="1"/>
  <c r="M125" i="1"/>
  <c r="M128" i="1"/>
  <c r="M127" i="1"/>
  <c r="M130" i="1"/>
  <c r="M131" i="1"/>
  <c r="M132" i="1"/>
  <c r="M133" i="1"/>
  <c r="M129" i="1"/>
  <c r="M135" i="1"/>
  <c r="M136" i="1"/>
  <c r="M134" i="1"/>
  <c r="M124" i="1"/>
  <c r="M139" i="1"/>
  <c r="M140" i="1"/>
  <c r="M141" i="1"/>
  <c r="M142" i="1"/>
  <c r="M143" i="1"/>
  <c r="M144" i="1"/>
  <c r="M145" i="1"/>
  <c r="M138" i="1"/>
  <c r="M147" i="1"/>
  <c r="M148" i="1"/>
  <c r="M146" i="1"/>
  <c r="M150" i="1"/>
  <c r="M151" i="1"/>
  <c r="M152" i="1"/>
  <c r="M149" i="1"/>
  <c r="M137" i="1"/>
  <c r="M155" i="1"/>
  <c r="M156" i="1"/>
  <c r="M157" i="1"/>
  <c r="M154" i="1"/>
  <c r="M159" i="1"/>
  <c r="M160" i="1"/>
  <c r="M158" i="1"/>
  <c r="M153" i="1"/>
  <c r="M163" i="1"/>
  <c r="M164" i="1"/>
  <c r="M162" i="1"/>
  <c r="M166" i="1"/>
  <c r="M167" i="1"/>
  <c r="M165" i="1"/>
  <c r="M161" i="1"/>
  <c r="M170" i="1"/>
  <c r="M169" i="1"/>
  <c r="M172" i="1"/>
  <c r="M173" i="1"/>
  <c r="M171" i="1"/>
  <c r="M175" i="1"/>
  <c r="M176" i="1"/>
  <c r="M174" i="1"/>
  <c r="M178" i="1"/>
  <c r="M177" i="1"/>
  <c r="M180" i="1"/>
  <c r="M181" i="1"/>
  <c r="M182" i="1"/>
  <c r="M183" i="1"/>
  <c r="M184" i="1"/>
  <c r="M185" i="1"/>
  <c r="M187" i="1"/>
  <c r="M188" i="1"/>
  <c r="M189" i="1"/>
  <c r="M190" i="1"/>
  <c r="M191" i="1"/>
  <c r="M192" i="1"/>
  <c r="M193" i="1"/>
  <c r="M179" i="1"/>
  <c r="M195" i="1"/>
  <c r="M194" i="1"/>
  <c r="M197" i="1"/>
  <c r="M196" i="1"/>
  <c r="M199" i="1"/>
  <c r="M200" i="1"/>
  <c r="M201" i="1"/>
  <c r="M202" i="1"/>
  <c r="M203" i="1"/>
  <c r="M198" i="1"/>
  <c r="M205" i="1"/>
  <c r="M206" i="1"/>
  <c r="M207" i="1"/>
  <c r="M208" i="1"/>
  <c r="M204" i="1"/>
  <c r="M210" i="1"/>
  <c r="M211" i="1"/>
  <c r="M209" i="1"/>
  <c r="M213" i="1"/>
  <c r="M214" i="1"/>
  <c r="M215" i="1"/>
  <c r="M216" i="1"/>
  <c r="M212" i="1"/>
  <c r="M168" i="1"/>
  <c r="M219" i="1"/>
  <c r="M218" i="1"/>
  <c r="M221" i="1"/>
  <c r="M222" i="1"/>
  <c r="M223" i="1"/>
  <c r="M220" i="1"/>
  <c r="M225" i="1"/>
  <c r="M224" i="1"/>
  <c r="M21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27" i="1"/>
  <c r="M244" i="1"/>
  <c r="M243" i="1"/>
  <c r="M246" i="1"/>
  <c r="M247" i="1"/>
  <c r="M248" i="1"/>
  <c r="M249" i="1"/>
  <c r="M245" i="1"/>
  <c r="M251" i="1"/>
  <c r="M250" i="1"/>
  <c r="M253" i="1"/>
  <c r="M252" i="1"/>
  <c r="M226" i="1"/>
  <c r="M256" i="1"/>
  <c r="M257" i="1"/>
  <c r="M255" i="1"/>
  <c r="M254" i="1"/>
  <c r="M260" i="1"/>
  <c r="M261" i="1"/>
  <c r="M259" i="1"/>
  <c r="M263" i="1"/>
  <c r="M262" i="1"/>
  <c r="M258" i="1"/>
  <c r="M266" i="1"/>
  <c r="M265" i="1"/>
  <c r="M268" i="1"/>
  <c r="M269" i="1"/>
  <c r="M267" i="1"/>
  <c r="M271" i="1"/>
  <c r="M272" i="1"/>
  <c r="M270" i="1"/>
  <c r="M274" i="1"/>
  <c r="M273" i="1"/>
  <c r="M264" i="1"/>
  <c r="M277" i="1"/>
  <c r="M278" i="1"/>
  <c r="M279" i="1"/>
  <c r="M276" i="1"/>
  <c r="M281" i="1"/>
  <c r="M282" i="1"/>
  <c r="M283" i="1"/>
  <c r="M280" i="1"/>
  <c r="M285" i="1"/>
  <c r="M286" i="1"/>
  <c r="M284" i="1"/>
  <c r="M288" i="1"/>
  <c r="M289" i="1"/>
  <c r="M287" i="1"/>
  <c r="M291" i="1"/>
  <c r="M292" i="1"/>
  <c r="M290" i="1"/>
  <c r="M275" i="1"/>
  <c r="M295" i="1"/>
  <c r="M296" i="1"/>
  <c r="M297" i="1"/>
  <c r="M298" i="1"/>
  <c r="M294" i="1"/>
  <c r="M293" i="1"/>
  <c r="M301" i="1"/>
  <c r="M302" i="1"/>
  <c r="M303" i="1"/>
  <c r="M304" i="1"/>
  <c r="M300" i="1"/>
  <c r="M306" i="1"/>
  <c r="M307" i="1"/>
  <c r="M308" i="1"/>
  <c r="M305" i="1"/>
  <c r="M310" i="1"/>
  <c r="M311" i="1"/>
  <c r="M312" i="1"/>
  <c r="M309" i="1"/>
  <c r="M314" i="1"/>
  <c r="M315" i="1"/>
  <c r="M316" i="1"/>
  <c r="M317" i="1"/>
  <c r="M318" i="1"/>
  <c r="M319" i="1"/>
  <c r="M320" i="1"/>
  <c r="M321" i="1"/>
  <c r="M313" i="1"/>
  <c r="M299" i="1"/>
  <c r="M324" i="1"/>
  <c r="M325" i="1"/>
  <c r="M326" i="1"/>
  <c r="M327" i="1"/>
  <c r="M328" i="1"/>
  <c r="M329" i="1"/>
  <c r="M330" i="1"/>
  <c r="M323" i="1"/>
  <c r="M332" i="1"/>
  <c r="M333" i="1"/>
  <c r="M331" i="1"/>
  <c r="M322" i="1"/>
  <c r="M336" i="1"/>
  <c r="M337" i="1"/>
  <c r="M335" i="1"/>
  <c r="M334" i="1"/>
  <c r="M79" i="1"/>
  <c r="M29" i="1"/>
  <c r="M28" i="1"/>
  <c r="M31" i="1"/>
  <c r="M32" i="1"/>
  <c r="M33" i="1"/>
  <c r="M34" i="1"/>
  <c r="M35" i="1"/>
  <c r="M30" i="1"/>
  <c r="M37" i="1"/>
  <c r="M36" i="1"/>
  <c r="M39" i="1"/>
  <c r="M40" i="1"/>
  <c r="M38" i="1"/>
  <c r="M42" i="1"/>
  <c r="M43" i="1"/>
  <c r="M44" i="1"/>
  <c r="M45" i="1"/>
  <c r="M41" i="1"/>
  <c r="M47" i="1"/>
  <c r="M48" i="1"/>
  <c r="M46" i="1"/>
  <c r="M50" i="1"/>
  <c r="M51" i="1"/>
  <c r="M49" i="1"/>
  <c r="M27" i="1"/>
  <c r="M54" i="1"/>
  <c r="M55" i="1"/>
  <c r="M53" i="1"/>
  <c r="M57" i="1"/>
  <c r="M58" i="1"/>
  <c r="M56" i="1"/>
  <c r="M60" i="1"/>
  <c r="M61" i="1"/>
  <c r="M62" i="1"/>
  <c r="M63" i="1"/>
  <c r="M59" i="1"/>
  <c r="M52" i="1"/>
  <c r="M66" i="1"/>
  <c r="M67" i="1"/>
  <c r="M68" i="1"/>
  <c r="M69" i="1"/>
  <c r="M70" i="1"/>
  <c r="M65" i="1"/>
  <c r="M72" i="1"/>
  <c r="M73" i="1"/>
  <c r="M74" i="1"/>
  <c r="M75" i="1"/>
  <c r="M76" i="1"/>
  <c r="M77" i="1"/>
  <c r="M78" i="1"/>
  <c r="M71" i="1"/>
  <c r="M64" i="1"/>
  <c r="M26" i="1"/>
  <c r="M7" i="1"/>
  <c r="M8" i="1"/>
  <c r="M6" i="1"/>
  <c r="M10" i="1"/>
  <c r="M11" i="1"/>
  <c r="M12" i="1"/>
  <c r="M13" i="1"/>
  <c r="M14" i="1"/>
  <c r="M15" i="1"/>
  <c r="M16" i="1"/>
  <c r="M17" i="1"/>
  <c r="M18" i="1"/>
  <c r="M19" i="1"/>
  <c r="M20" i="1"/>
  <c r="M9" i="1"/>
  <c r="M22" i="1"/>
  <c r="M23" i="1"/>
  <c r="M24" i="1"/>
  <c r="M25" i="1"/>
  <c r="M21" i="1"/>
  <c r="M5" i="1"/>
  <c r="M4" i="1"/>
  <c r="M416" i="1"/>
  <c r="L367" i="1"/>
  <c r="L368" i="1"/>
  <c r="L369" i="1"/>
  <c r="L370" i="1"/>
  <c r="L371" i="1"/>
  <c r="L372" i="1"/>
  <c r="L366" i="1"/>
  <c r="L374" i="1"/>
  <c r="L375" i="1"/>
  <c r="L373" i="1"/>
  <c r="L365" i="1"/>
  <c r="L378" i="1"/>
  <c r="L379" i="1"/>
  <c r="L380" i="1"/>
  <c r="L381" i="1"/>
  <c r="L377" i="1"/>
  <c r="L383" i="1"/>
  <c r="L384" i="1"/>
  <c r="L382" i="1"/>
  <c r="L376" i="1"/>
  <c r="L387" i="1"/>
  <c r="L388" i="1"/>
  <c r="L389" i="1"/>
  <c r="L390" i="1"/>
  <c r="L391" i="1"/>
  <c r="L392" i="1"/>
  <c r="L393" i="1"/>
  <c r="L394" i="1"/>
  <c r="L395" i="1"/>
  <c r="L396" i="1"/>
  <c r="L397" i="1"/>
  <c r="L386" i="1"/>
  <c r="L399" i="1"/>
  <c r="L400" i="1"/>
  <c r="L401" i="1"/>
  <c r="L402" i="1"/>
  <c r="L403" i="1"/>
  <c r="L404" i="1"/>
  <c r="L405" i="1"/>
  <c r="L406" i="1"/>
  <c r="L398" i="1"/>
  <c r="L408" i="1"/>
  <c r="L409" i="1"/>
  <c r="L410" i="1"/>
  <c r="L411" i="1"/>
  <c r="L412" i="1"/>
  <c r="L413" i="1"/>
  <c r="L414" i="1"/>
  <c r="L415" i="1"/>
  <c r="L407" i="1"/>
  <c r="L385" i="1"/>
  <c r="L364" i="1"/>
  <c r="L341" i="1"/>
  <c r="L342" i="1"/>
  <c r="L343" i="1"/>
  <c r="L344" i="1"/>
  <c r="L340" i="1"/>
  <c r="L346" i="1"/>
  <c r="L347" i="1"/>
  <c r="L345" i="1"/>
  <c r="L349" i="1"/>
  <c r="L348" i="1"/>
  <c r="L339" i="1"/>
  <c r="L352" i="1"/>
  <c r="L353" i="1"/>
  <c r="L351" i="1"/>
  <c r="L355" i="1"/>
  <c r="L354" i="1"/>
  <c r="L357" i="1"/>
  <c r="L356" i="1"/>
  <c r="L350" i="1"/>
  <c r="L360" i="1"/>
  <c r="L361" i="1"/>
  <c r="L359" i="1"/>
  <c r="L363" i="1"/>
  <c r="L362" i="1"/>
  <c r="L358" i="1"/>
  <c r="L338" i="1"/>
  <c r="L82" i="1"/>
  <c r="L83" i="1"/>
  <c r="L84" i="1"/>
  <c r="L85" i="1"/>
  <c r="L86" i="1"/>
  <c r="L87" i="1"/>
  <c r="L88" i="1"/>
  <c r="L89" i="1"/>
  <c r="L90" i="1"/>
  <c r="L91" i="1"/>
  <c r="L81" i="1"/>
  <c r="L93" i="1"/>
  <c r="L94" i="1"/>
  <c r="L92" i="1"/>
  <c r="L96" i="1"/>
  <c r="L97" i="1"/>
  <c r="L98" i="1"/>
  <c r="L99" i="1"/>
  <c r="L100" i="1"/>
  <c r="L101" i="1"/>
  <c r="L95" i="1"/>
  <c r="L80" i="1"/>
  <c r="L104" i="1"/>
  <c r="L105" i="1"/>
  <c r="L103" i="1"/>
  <c r="L107" i="1"/>
  <c r="L108" i="1"/>
  <c r="L109" i="1"/>
  <c r="L110" i="1"/>
  <c r="L106" i="1"/>
  <c r="L112" i="1"/>
  <c r="L113" i="1"/>
  <c r="L111" i="1"/>
  <c r="L114" i="1"/>
  <c r="L102" i="1"/>
  <c r="L118" i="1"/>
  <c r="L117" i="1"/>
  <c r="L120" i="1"/>
  <c r="L121" i="1"/>
  <c r="L122" i="1"/>
  <c r="L123" i="1"/>
  <c r="L119" i="1"/>
  <c r="L116" i="1"/>
  <c r="L126" i="1"/>
  <c r="L125" i="1"/>
  <c r="L128" i="1"/>
  <c r="L127" i="1"/>
  <c r="L130" i="1"/>
  <c r="L131" i="1"/>
  <c r="L132" i="1"/>
  <c r="L133" i="1"/>
  <c r="L129" i="1"/>
  <c r="L135" i="1"/>
  <c r="L136" i="1"/>
  <c r="L134" i="1"/>
  <c r="L124" i="1"/>
  <c r="L139" i="1"/>
  <c r="L140" i="1"/>
  <c r="L141" i="1"/>
  <c r="L142" i="1"/>
  <c r="L143" i="1"/>
  <c r="L144" i="1"/>
  <c r="L145" i="1"/>
  <c r="L138" i="1"/>
  <c r="L147" i="1"/>
  <c r="L148" i="1"/>
  <c r="L146" i="1"/>
  <c r="L150" i="1"/>
  <c r="L151" i="1"/>
  <c r="L152" i="1"/>
  <c r="L149" i="1"/>
  <c r="L137" i="1"/>
  <c r="L155" i="1"/>
  <c r="L156" i="1"/>
  <c r="L157" i="1"/>
  <c r="L154" i="1"/>
  <c r="L159" i="1"/>
  <c r="L160" i="1"/>
  <c r="L158" i="1"/>
  <c r="L153" i="1"/>
  <c r="L163" i="1"/>
  <c r="L164" i="1"/>
  <c r="L162" i="1"/>
  <c r="L166" i="1"/>
  <c r="L167" i="1"/>
  <c r="L165" i="1"/>
  <c r="L161" i="1"/>
  <c r="L170" i="1"/>
  <c r="L169" i="1"/>
  <c r="L172" i="1"/>
  <c r="L173" i="1"/>
  <c r="L171" i="1"/>
  <c r="L175" i="1"/>
  <c r="L176" i="1"/>
  <c r="L174" i="1"/>
  <c r="L178" i="1"/>
  <c r="L177" i="1"/>
  <c r="L180" i="1"/>
  <c r="L181" i="1"/>
  <c r="L182" i="1"/>
  <c r="L183" i="1"/>
  <c r="L184" i="1"/>
  <c r="L185" i="1"/>
  <c r="L187" i="1"/>
  <c r="L188" i="1"/>
  <c r="L189" i="1"/>
  <c r="L190" i="1"/>
  <c r="L191" i="1"/>
  <c r="L192" i="1"/>
  <c r="L193" i="1"/>
  <c r="L179" i="1"/>
  <c r="L195" i="1"/>
  <c r="L194" i="1"/>
  <c r="L197" i="1"/>
  <c r="L196" i="1"/>
  <c r="L199" i="1"/>
  <c r="L200" i="1"/>
  <c r="L201" i="1"/>
  <c r="L202" i="1"/>
  <c r="L203" i="1"/>
  <c r="L198" i="1"/>
  <c r="L205" i="1"/>
  <c r="L206" i="1"/>
  <c r="L207" i="1"/>
  <c r="L208" i="1"/>
  <c r="L204" i="1"/>
  <c r="L210" i="1"/>
  <c r="L211" i="1"/>
  <c r="L209" i="1"/>
  <c r="L213" i="1"/>
  <c r="L214" i="1"/>
  <c r="L215" i="1"/>
  <c r="L216" i="1"/>
  <c r="L212" i="1"/>
  <c r="L168" i="1"/>
  <c r="L219" i="1"/>
  <c r="L218" i="1"/>
  <c r="L221" i="1"/>
  <c r="L222" i="1"/>
  <c r="L223" i="1"/>
  <c r="L220" i="1"/>
  <c r="L225" i="1"/>
  <c r="L224" i="1"/>
  <c r="L21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27" i="1"/>
  <c r="L244" i="1"/>
  <c r="L243" i="1"/>
  <c r="L246" i="1"/>
  <c r="L247" i="1"/>
  <c r="L248" i="1"/>
  <c r="L249" i="1"/>
  <c r="L245" i="1"/>
  <c r="L251" i="1"/>
  <c r="L250" i="1"/>
  <c r="L253" i="1"/>
  <c r="L252" i="1"/>
  <c r="L226" i="1"/>
  <c r="L256" i="1"/>
  <c r="L257" i="1"/>
  <c r="L255" i="1"/>
  <c r="L254" i="1"/>
  <c r="L260" i="1"/>
  <c r="L261" i="1"/>
  <c r="L259" i="1"/>
  <c r="L263" i="1"/>
  <c r="L262" i="1"/>
  <c r="L258" i="1"/>
  <c r="L266" i="1"/>
  <c r="L265" i="1"/>
  <c r="L268" i="1"/>
  <c r="L269" i="1"/>
  <c r="L267" i="1"/>
  <c r="L271" i="1"/>
  <c r="L272" i="1"/>
  <c r="L270" i="1"/>
  <c r="L274" i="1"/>
  <c r="L273" i="1"/>
  <c r="L264" i="1"/>
  <c r="L277" i="1"/>
  <c r="L278" i="1"/>
  <c r="L279" i="1"/>
  <c r="L276" i="1"/>
  <c r="L281" i="1"/>
  <c r="L282" i="1"/>
  <c r="L283" i="1"/>
  <c r="L280" i="1"/>
  <c r="L285" i="1"/>
  <c r="L286" i="1"/>
  <c r="L284" i="1"/>
  <c r="L288" i="1"/>
  <c r="L289" i="1"/>
  <c r="L287" i="1"/>
  <c r="L291" i="1"/>
  <c r="L292" i="1"/>
  <c r="L290" i="1"/>
  <c r="L275" i="1"/>
  <c r="L295" i="1"/>
  <c r="L296" i="1"/>
  <c r="L297" i="1"/>
  <c r="L298" i="1"/>
  <c r="L294" i="1"/>
  <c r="L293" i="1"/>
  <c r="L301" i="1"/>
  <c r="L302" i="1"/>
  <c r="L303" i="1"/>
  <c r="L304" i="1"/>
  <c r="L300" i="1"/>
  <c r="L306" i="1"/>
  <c r="L307" i="1"/>
  <c r="L308" i="1"/>
  <c r="L305" i="1"/>
  <c r="L310" i="1"/>
  <c r="L311" i="1"/>
  <c r="L312" i="1"/>
  <c r="L309" i="1"/>
  <c r="L314" i="1"/>
  <c r="L315" i="1"/>
  <c r="L316" i="1"/>
  <c r="L317" i="1"/>
  <c r="L318" i="1"/>
  <c r="L319" i="1"/>
  <c r="L320" i="1"/>
  <c r="L321" i="1"/>
  <c r="L313" i="1"/>
  <c r="L299" i="1"/>
  <c r="L324" i="1"/>
  <c r="L325" i="1"/>
  <c r="L326" i="1"/>
  <c r="L327" i="1"/>
  <c r="L328" i="1"/>
  <c r="L329" i="1"/>
  <c r="L330" i="1"/>
  <c r="L323" i="1"/>
  <c r="L332" i="1"/>
  <c r="L333" i="1"/>
  <c r="L331" i="1"/>
  <c r="L322" i="1"/>
  <c r="L336" i="1"/>
  <c r="L337" i="1"/>
  <c r="L335" i="1"/>
  <c r="L334" i="1"/>
  <c r="L79" i="1"/>
  <c r="L29" i="1"/>
  <c r="L28" i="1"/>
  <c r="L31" i="1"/>
  <c r="L32" i="1"/>
  <c r="L33" i="1"/>
  <c r="L34" i="1"/>
  <c r="L35" i="1"/>
  <c r="L30" i="1"/>
  <c r="L37" i="1"/>
  <c r="L36" i="1"/>
  <c r="L39" i="1"/>
  <c r="L40" i="1"/>
  <c r="L38" i="1"/>
  <c r="L42" i="1"/>
  <c r="L43" i="1"/>
  <c r="L44" i="1"/>
  <c r="L45" i="1"/>
  <c r="L41" i="1"/>
  <c r="L47" i="1"/>
  <c r="L48" i="1"/>
  <c r="L46" i="1"/>
  <c r="L50" i="1"/>
  <c r="L51" i="1"/>
  <c r="L49" i="1"/>
  <c r="L27" i="1"/>
  <c r="L54" i="1"/>
  <c r="L55" i="1"/>
  <c r="L53" i="1"/>
  <c r="L57" i="1"/>
  <c r="L58" i="1"/>
  <c r="L56" i="1"/>
  <c r="L60" i="1"/>
  <c r="L61" i="1"/>
  <c r="L62" i="1"/>
  <c r="L63" i="1"/>
  <c r="L59" i="1"/>
  <c r="L52" i="1"/>
  <c r="L66" i="1"/>
  <c r="L67" i="1"/>
  <c r="L68" i="1"/>
  <c r="L69" i="1"/>
  <c r="L70" i="1"/>
  <c r="L65" i="1"/>
  <c r="L72" i="1"/>
  <c r="L73" i="1"/>
  <c r="L74" i="1"/>
  <c r="L75" i="1"/>
  <c r="L76" i="1"/>
  <c r="L77" i="1"/>
  <c r="L78" i="1"/>
  <c r="L71" i="1"/>
  <c r="L64" i="1"/>
  <c r="L26" i="1"/>
  <c r="L7" i="1"/>
  <c r="L8" i="1"/>
  <c r="L6" i="1"/>
  <c r="L10" i="1"/>
  <c r="L11" i="1"/>
  <c r="L12" i="1"/>
  <c r="L13" i="1"/>
  <c r="L14" i="1"/>
  <c r="L15" i="1"/>
  <c r="L16" i="1"/>
  <c r="L17" i="1"/>
  <c r="L18" i="1"/>
  <c r="L19" i="1"/>
  <c r="L20" i="1"/>
  <c r="L9" i="1"/>
  <c r="L22" i="1"/>
  <c r="L23" i="1"/>
  <c r="L24" i="1"/>
  <c r="L25" i="1"/>
  <c r="L21" i="1"/>
  <c r="L5" i="1"/>
  <c r="L4" i="1"/>
  <c r="L416" i="1"/>
</calcChain>
</file>

<file path=xl/sharedStrings.xml><?xml version="1.0" encoding="utf-8"?>
<sst xmlns="http://schemas.openxmlformats.org/spreadsheetml/2006/main" count="263" uniqueCount="256">
  <si>
    <t>COD</t>
  </si>
  <si>
    <t>ESTRATEGIA</t>
  </si>
  <si>
    <t>PROGRAMA</t>
  </si>
  <si>
    <t>SUBPROGRAMA</t>
  </si>
  <si>
    <t xml:space="preserve">PROYECTO </t>
  </si>
  <si>
    <t xml:space="preserve">APROPIACIÓN DEFINITIVA </t>
  </si>
  <si>
    <t>CERTIFICADOS DE DISPONIBILIDAD</t>
  </si>
  <si>
    <t xml:space="preserve">COMPROMISOS </t>
  </si>
  <si>
    <t>OBLIGACIONES</t>
  </si>
  <si>
    <t>PAGOS ACUMULADOS</t>
  </si>
  <si>
    <t>DESARROLLO SOSTENIBLE</t>
  </si>
  <si>
    <t>Quindío territorio vital</t>
  </si>
  <si>
    <t>Generación de entornos favorables y sostenibilidad ambiental</t>
  </si>
  <si>
    <t>Generación de entornos favorables y sostenibilidad ambiental para el Departamento del Quindío.</t>
  </si>
  <si>
    <t>Manejo integral del agua y saneamiento básico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</si>
  <si>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</si>
  <si>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</si>
  <si>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</si>
  <si>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</si>
  <si>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</si>
  <si>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Formulación y ejecución de proyectos para la gestión del riesgo del sector de agua potable y saneamiento básico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</si>
  <si>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</si>
  <si>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</si>
  <si>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</si>
  <si>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</si>
  <si>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</si>
  <si>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</si>
  <si>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</si>
  <si>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</si>
  <si>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</si>
  <si>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Creacion e implementacion de los centros agroindustriales para  la paz CARPAZ en el Deparamento del Quindio.</t>
  </si>
  <si>
    <t>Creacion e implementacion del Fondo de Finaanciamiento de Desarrollo Rural FIDER.</t>
  </si>
  <si>
    <t>Implementacion de un instrumento para la Prevención de eventos naturales productos agricolas en e Departamento del Quindio.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</si>
  <si>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</si>
  <si>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</si>
  <si>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</si>
  <si>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</si>
  <si>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</si>
  <si>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</si>
  <si>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</si>
  <si>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</si>
  <si>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</si>
  <si>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</si>
  <si>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</si>
  <si>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</si>
  <si>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</si>
  <si>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</si>
  <si>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</si>
  <si>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</si>
  <si>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</si>
  <si>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</si>
  <si>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</si>
  <si>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</si>
  <si>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</si>
  <si>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</si>
  <si>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</si>
  <si>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</si>
  <si>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</si>
  <si>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</si>
  <si>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</si>
  <si>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</si>
  <si>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</si>
  <si>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</si>
  <si>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</si>
  <si>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</si>
  <si>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</si>
  <si>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</si>
  <si>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Implementación de  estrategias para el mejoramiento continuo del indice sintetico de calidad educativa en los niveles de básica primaria, básica secundaria y nivel de media en el Departamento del Quindio.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</si>
  <si>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</si>
  <si>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</si>
  <si>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</si>
  <si>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</si>
  <si>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</si>
  <si>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Mejoramiento de estrategias que permitan una mayor eficiencia en la gestion de procesos y proyectos de las instituciones educativas del Departamento del Quindio.</t>
  </si>
  <si>
    <t>Pertinencia e Innovación</t>
  </si>
  <si>
    <t>Quindío Bilingüe</t>
  </si>
  <si>
    <t>Implementación de estrategias para el mejoramiento de las competencias en lengua extranjera en estudiantes y docentes de las instituciones educativas del Departamento del Quindío.</t>
  </si>
  <si>
    <t>Fortalecimiento de la Media Técnica</t>
  </si>
  <si>
    <t>Fortalecimiento de los niveles de educación  básica y media para la articulación con la educación terciaria en el Departamento del Quindio.</t>
  </si>
  <si>
    <t>Implementación de un Fondo de Apoyo Departamental para el acceso y la Permanencia de la Educación Técnica, Tecnologica y Superior en el Departamento del Quindío.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</si>
  <si>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</si>
  <si>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</si>
  <si>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</si>
  <si>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</si>
  <si>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</si>
  <si>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</si>
  <si>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</si>
  <si>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</si>
  <si>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Mejoramiento  de la gestión admnistrativa y docente para la eficiencia del bienestar laboral   del Departamento del Quindio.</t>
  </si>
  <si>
    <t>Cultura, Arte y educación para la Paz</t>
  </si>
  <si>
    <t>Arte para todos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</si>
  <si>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</si>
  <si>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</si>
  <si>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</si>
  <si>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</si>
  <si>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</si>
  <si>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</si>
  <si>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</si>
  <si>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</si>
  <si>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</si>
  <si>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</si>
  <si>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</si>
  <si>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</si>
  <si>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</si>
  <si>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</si>
  <si>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</si>
  <si>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</si>
  <si>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</si>
  <si>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</si>
  <si>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</si>
  <si>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</si>
  <si>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</si>
  <si>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</si>
  <si>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</si>
  <si>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</si>
  <si>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</si>
  <si>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</si>
  <si>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</si>
  <si>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</si>
  <si>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</si>
  <si>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</si>
  <si>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</si>
  <si>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</si>
  <si>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</si>
  <si>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</si>
  <si>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</si>
  <si>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</si>
  <si>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</si>
  <si>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</si>
  <si>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</si>
  <si>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</si>
  <si>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</si>
  <si>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</si>
  <si>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</si>
  <si>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</si>
  <si>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</si>
  <si>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</si>
  <si>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</si>
  <si>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</si>
  <si>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</si>
  <si>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</si>
  <si>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</si>
  <si>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</si>
  <si>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</si>
  <si>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</si>
  <si>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</si>
  <si>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</si>
  <si>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</si>
  <si>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</si>
  <si>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</si>
  <si>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</si>
  <si>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</si>
  <si>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</si>
  <si>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</si>
  <si>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</si>
  <si>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Implementación de un modelo de atención integral a niños y niñas en entornos protectores en el Departamento del Quindìo.</t>
  </si>
  <si>
    <t xml:space="preserve">Educación Inicial Integral </t>
  </si>
  <si>
    <t>Implementación del modelo de atención integral de la educación inicial en el Departamento del  Quindio.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</si>
  <si>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</si>
  <si>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</si>
  <si>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</si>
  <si>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</si>
  <si>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</si>
  <si>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</si>
  <si>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</si>
  <si>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</si>
  <si>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</si>
  <si>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</si>
  <si>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</si>
  <si>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</si>
  <si>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>Implementación del programa  para la atención y acompañamiento  del ciudadano migrante  y de repatración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</si>
  <si>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</si>
  <si>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</si>
  <si>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</si>
  <si>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</si>
  <si>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</si>
  <si>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</si>
  <si>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</si>
  <si>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</si>
  <si>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</si>
  <si>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</si>
  <si>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</si>
  <si>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</si>
  <si>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</si>
  <si>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</si>
  <si>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</si>
  <si>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</si>
  <si>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</si>
  <si>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Deporte formativo, deporte social comunitario y juegos  tradicionales.</t>
  </si>
  <si>
    <t>Si Recreación y actividad física para ti</t>
  </si>
  <si>
    <t xml:space="preserve"> Recreación,  para el Bien Común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</si>
  <si>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</si>
  <si>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</si>
  <si>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</si>
  <si>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</si>
  <si>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</si>
  <si>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</si>
  <si>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</si>
  <si>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</si>
  <si>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</si>
  <si>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</si>
  <si>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</si>
  <si>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</si>
  <si>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</si>
  <si>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</si>
  <si>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</si>
  <si>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</si>
  <si>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</si>
  <si>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</si>
  <si>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</si>
  <si>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</si>
  <si>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</si>
  <si>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</si>
  <si>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</si>
  <si>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</si>
  <si>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</si>
  <si>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</si>
  <si>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</si>
  <si>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</si>
  <si>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Realización procesos de capacitación,  asistencia técnica, seguimiento  y evaluación en la aplicabilidad de los componentes   del Índice de Transparencia en el Departamento del Quindio.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</si>
  <si>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</si>
  <si>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</si>
  <si>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</si>
  <si>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</si>
  <si>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</si>
  <si>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</si>
  <si>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</si>
  <si>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</si>
  <si>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</si>
  <si>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</si>
  <si>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</si>
  <si>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</si>
  <si>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</si>
  <si>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</si>
  <si>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</si>
  <si>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</si>
  <si>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</si>
  <si>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</si>
  <si>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</si>
  <si>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</si>
  <si>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</si>
  <si>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</si>
  <si>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</si>
  <si>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</si>
  <si>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</si>
  <si>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</si>
  <si>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</si>
  <si>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</si>
  <si>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</si>
  <si>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</si>
  <si>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>TOTAL</t>
  </si>
  <si>
    <t>% EJECUCION COMPROMISOS</t>
  </si>
  <si>
    <t>Apoyo al deporte formativo, deporte social comunitario y juegos tradicionales en el departamento del Quindio</t>
  </si>
  <si>
    <t>Apoyo a los juegos intercolegiados en el deparrtamento del Quindio</t>
  </si>
  <si>
    <t>Apoyo a la recreacion, para el bien comun en el departamento del Quindio</t>
  </si>
  <si>
    <t>DEPARTAMENTO DEL QUINDIO
EJECUCIÓN PRESUPUESTAL PROYECTOS DE INVERSIÓN  
POR EJE ESTRATEGICO, PROGRAMAS SUBPROGRAMAS 
A SEPTIEMBRE 30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</si>
</sst>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Border="1" applyAlignment="1"/>
    <xf numFmtId="43" fontId="3" fillId="0" borderId="0" xfId="1" applyFont="1" applyBorder="1" applyAlignment="1">
      <alignment vertical="center"/>
    </xf>
    <xf numFmtId="43" fontId="2" fillId="0" borderId="0" xfId="1" applyFont="1" applyBorder="1"/>
    <xf numFmtId="43" fontId="2" fillId="0" borderId="0" xfId="1" applyFont="1"/>
    <xf numFmtId="0" fontId="2" fillId="0" borderId="0" xfId="0" applyFont="1"/>
    <xf numFmtId="0" fontId="4" fillId="0" borderId="0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wrapText="1"/>
    </xf>
    <xf numFmtId="43" fontId="2" fillId="0" borderId="0" xfId="1" applyFont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justify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/>
    <xf numFmtId="0" fontId="2" fillId="0" borderId="13" xfId="0" applyFont="1" applyBorder="1"/>
    <xf numFmtId="0" fontId="3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justify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/>
    <xf numFmtId="0" fontId="2" fillId="0" borderId="15" xfId="0" applyFont="1" applyFill="1" applyBorder="1"/>
    <xf numFmtId="0" fontId="3" fillId="0" borderId="1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justify" vertical="center" wrapText="1"/>
    </xf>
    <xf numFmtId="3" fontId="4" fillId="5" borderId="5" xfId="0" applyNumberFormat="1" applyFont="1" applyFill="1" applyBorder="1" applyAlignment="1">
      <alignment horizontal="right" vertical="center" wrapText="1"/>
    </xf>
    <xf numFmtId="43" fontId="2" fillId="0" borderId="0" xfId="1" applyFont="1" applyFill="1"/>
    <xf numFmtId="0" fontId="2" fillId="0" borderId="0" xfId="0" applyFont="1" applyFill="1"/>
    <xf numFmtId="0" fontId="3" fillId="0" borderId="18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2" fillId="6" borderId="5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18" xfId="0" applyFont="1" applyFill="1" applyBorder="1"/>
    <xf numFmtId="0" fontId="3" fillId="0" borderId="1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justify" vertical="center"/>
    </xf>
    <xf numFmtId="3" fontId="2" fillId="0" borderId="5" xfId="0" applyNumberFormat="1" applyFont="1" applyFill="1" applyBorder="1" applyAlignment="1" applyProtection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justify" vertical="center"/>
    </xf>
    <xf numFmtId="0" fontId="2" fillId="0" borderId="5" xfId="0" applyFont="1" applyFill="1" applyBorder="1" applyAlignment="1">
      <alignment horizontal="justify" vertical="center"/>
    </xf>
    <xf numFmtId="164" fontId="2" fillId="0" borderId="5" xfId="1" applyNumberFormat="1" applyFont="1" applyFill="1" applyBorder="1" applyAlignment="1">
      <alignment vertical="center"/>
    </xf>
    <xf numFmtId="0" fontId="2" fillId="0" borderId="20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2" fillId="0" borderId="16" xfId="0" applyFont="1" applyFill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2" fillId="0" borderId="13" xfId="0" applyFont="1" applyFill="1" applyBorder="1"/>
    <xf numFmtId="0" fontId="5" fillId="0" borderId="1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 wrapText="1"/>
    </xf>
    <xf numFmtId="3" fontId="6" fillId="0" borderId="5" xfId="3" applyNumberFormat="1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4" borderId="9" xfId="5" applyNumberFormat="1" applyFont="1" applyFill="1" applyBorder="1" applyAlignment="1">
      <alignment horizontal="left" vertical="center" wrapText="1"/>
    </xf>
    <xf numFmtId="165" fontId="3" fillId="4" borderId="9" xfId="5" applyFont="1" applyFill="1" applyBorder="1" applyAlignment="1">
      <alignment vertical="center"/>
    </xf>
    <xf numFmtId="165" fontId="3" fillId="4" borderId="10" xfId="5" applyFont="1" applyFill="1" applyBorder="1"/>
    <xf numFmtId="165" fontId="3" fillId="4" borderId="10" xfId="5" applyFont="1" applyFill="1" applyBorder="1" applyAlignment="1">
      <alignment horizontal="left" vertical="center"/>
    </xf>
    <xf numFmtId="165" fontId="5" fillId="0" borderId="16" xfId="5" applyFont="1" applyFill="1" applyBorder="1" applyAlignment="1">
      <alignment vertical="center" wrapText="1"/>
    </xf>
    <xf numFmtId="165" fontId="5" fillId="0" borderId="13" xfId="5" applyFont="1" applyFill="1" applyBorder="1" applyAlignment="1">
      <alignment vertical="center" wrapText="1"/>
    </xf>
    <xf numFmtId="0" fontId="3" fillId="5" borderId="0" xfId="5" applyNumberFormat="1" applyFont="1" applyFill="1" applyBorder="1" applyAlignment="1">
      <alignment horizontal="center" vertical="center" wrapText="1"/>
    </xf>
    <xf numFmtId="165" fontId="3" fillId="5" borderId="10" xfId="5" applyFont="1" applyFill="1" applyBorder="1" applyAlignment="1">
      <alignment horizontal="left" vertical="center"/>
    </xf>
    <xf numFmtId="0" fontId="3" fillId="5" borderId="4" xfId="5" applyNumberFormat="1" applyFont="1" applyFill="1" applyBorder="1" applyAlignment="1">
      <alignment horizontal="center" vertical="center" wrapText="1"/>
    </xf>
    <xf numFmtId="0" fontId="3" fillId="5" borderId="9" xfId="5" applyNumberFormat="1" applyFont="1" applyFill="1" applyBorder="1" applyAlignment="1">
      <alignment horizontal="center" vertical="center" wrapText="1"/>
    </xf>
    <xf numFmtId="0" fontId="3" fillId="0" borderId="16" xfId="5" applyNumberFormat="1" applyFont="1" applyFill="1" applyBorder="1" applyAlignment="1">
      <alignment horizontal="center" vertical="center" wrapText="1"/>
    </xf>
    <xf numFmtId="165" fontId="3" fillId="0" borderId="15" xfId="5" applyFont="1" applyFill="1" applyBorder="1" applyAlignment="1">
      <alignment horizontal="left" vertical="center"/>
    </xf>
    <xf numFmtId="0" fontId="3" fillId="0" borderId="18" xfId="5" applyNumberFormat="1" applyFont="1" applyFill="1" applyBorder="1" applyAlignment="1">
      <alignment horizontal="center" vertical="center" wrapText="1"/>
    </xf>
    <xf numFmtId="0" fontId="3" fillId="0" borderId="20" xfId="5" applyNumberFormat="1" applyFont="1" applyFill="1" applyBorder="1" applyAlignment="1">
      <alignment horizontal="center" vertical="center" wrapText="1"/>
    </xf>
    <xf numFmtId="165" fontId="3" fillId="0" borderId="22" xfId="5" applyFont="1" applyFill="1" applyBorder="1" applyAlignment="1">
      <alignment horizontal="left" vertical="center"/>
    </xf>
    <xf numFmtId="0" fontId="3" fillId="4" borderId="17" xfId="5" applyNumberFormat="1" applyFont="1" applyFill="1" applyBorder="1" applyAlignment="1">
      <alignment horizontal="left" vertical="center" wrapText="1"/>
    </xf>
    <xf numFmtId="165" fontId="3" fillId="4" borderId="10" xfId="5" applyFont="1" applyFill="1" applyBorder="1" applyAlignment="1">
      <alignment vertical="center"/>
    </xf>
    <xf numFmtId="165" fontId="3" fillId="4" borderId="4" xfId="5" applyFont="1" applyFill="1" applyBorder="1"/>
    <xf numFmtId="165" fontId="3" fillId="4" borderId="0" xfId="5" applyFont="1" applyFill="1" applyBorder="1" applyAlignment="1">
      <alignment horizontal="left" vertical="center"/>
    </xf>
    <xf numFmtId="165" fontId="3" fillId="4" borderId="9" xfId="5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0" xfId="5" applyNumberFormat="1" applyFont="1" applyFill="1" applyBorder="1" applyAlignment="1">
      <alignment horizontal="left" vertical="center" wrapText="1"/>
    </xf>
    <xf numFmtId="165" fontId="3" fillId="4" borderId="0" xfId="5" applyFont="1" applyFill="1" applyBorder="1" applyAlignment="1">
      <alignment vertical="center"/>
    </xf>
    <xf numFmtId="165" fontId="5" fillId="0" borderId="18" xfId="5" applyFont="1" applyFill="1" applyBorder="1" applyAlignment="1">
      <alignment vertical="center" wrapText="1"/>
    </xf>
    <xf numFmtId="165" fontId="5" fillId="0" borderId="15" xfId="5" applyFont="1" applyFill="1" applyBorder="1" applyAlignment="1">
      <alignment vertical="center" wrapText="1"/>
    </xf>
    <xf numFmtId="0" fontId="3" fillId="0" borderId="17" xfId="5" applyNumberFormat="1" applyFont="1" applyFill="1" applyBorder="1" applyAlignment="1">
      <alignment horizontal="center" vertical="center" wrapText="1"/>
    </xf>
    <xf numFmtId="165" fontId="5" fillId="0" borderId="20" xfId="5" applyFont="1" applyFill="1" applyBorder="1" applyAlignment="1">
      <alignment vertical="center" wrapText="1"/>
    </xf>
    <xf numFmtId="165" fontId="5" fillId="0" borderId="22" xfId="5" applyFont="1" applyFill="1" applyBorder="1" applyAlignment="1">
      <alignment vertical="center" wrapText="1"/>
    </xf>
    <xf numFmtId="0" fontId="3" fillId="5" borderId="10" xfId="5" applyNumberFormat="1" applyFont="1" applyFill="1" applyBorder="1" applyAlignment="1">
      <alignment horizontal="center" vertical="center" wrapText="1"/>
    </xf>
    <xf numFmtId="0" fontId="3" fillId="0" borderId="10" xfId="5" applyNumberFormat="1" applyFont="1" applyFill="1" applyBorder="1" applyAlignment="1">
      <alignment horizontal="center" vertical="center" wrapText="1"/>
    </xf>
    <xf numFmtId="165" fontId="3" fillId="0" borderId="0" xfId="5" applyFont="1" applyFill="1" applyBorder="1" applyAlignment="1">
      <alignment horizontal="left" vertical="center"/>
    </xf>
    <xf numFmtId="165" fontId="5" fillId="0" borderId="0" xfId="5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4" fontId="2" fillId="6" borderId="5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0" fontId="3" fillId="5" borderId="17" xfId="5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 applyProtection="1">
      <alignment horizontal="right" vertical="center"/>
      <protection locked="0"/>
    </xf>
    <xf numFmtId="165" fontId="3" fillId="0" borderId="4" xfId="5" applyFont="1" applyFill="1" applyBorder="1" applyAlignment="1">
      <alignment horizontal="left" vertical="center"/>
    </xf>
    <xf numFmtId="0" fontId="3" fillId="0" borderId="9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center" vertical="center" wrapText="1"/>
    </xf>
    <xf numFmtId="0" fontId="3" fillId="0" borderId="4" xfId="5" applyNumberFormat="1" applyFont="1" applyFill="1" applyBorder="1" applyAlignment="1">
      <alignment horizontal="center" vertical="center" wrapText="1"/>
    </xf>
    <xf numFmtId="165" fontId="3" fillId="4" borderId="11" xfId="5" applyFont="1" applyFill="1" applyBorder="1" applyAlignment="1">
      <alignment vertical="center"/>
    </xf>
    <xf numFmtId="0" fontId="3" fillId="4" borderId="18" xfId="5" applyNumberFormat="1" applyFont="1" applyFill="1" applyBorder="1" applyAlignment="1">
      <alignment horizontal="left" vertical="center" wrapText="1"/>
    </xf>
    <xf numFmtId="165" fontId="3" fillId="4" borderId="15" xfId="5" applyFont="1" applyFill="1" applyBorder="1" applyAlignment="1">
      <alignment vertical="center"/>
    </xf>
    <xf numFmtId="165" fontId="3" fillId="4" borderId="17" xfId="5" applyFont="1" applyFill="1" applyBorder="1"/>
    <xf numFmtId="0" fontId="3" fillId="0" borderId="16" xfId="5" applyNumberFormat="1" applyFont="1" applyFill="1" applyBorder="1" applyAlignment="1">
      <alignment horizontal="left" vertical="center" wrapText="1"/>
    </xf>
    <xf numFmtId="165" fontId="3" fillId="0" borderId="13" xfId="5" applyFont="1" applyFill="1" applyBorder="1" applyAlignment="1">
      <alignment vertical="center"/>
    </xf>
    <xf numFmtId="0" fontId="3" fillId="0" borderId="18" xfId="5" applyNumberFormat="1" applyFont="1" applyFill="1" applyBorder="1" applyAlignment="1">
      <alignment horizontal="left" vertical="center" wrapText="1"/>
    </xf>
    <xf numFmtId="165" fontId="3" fillId="0" borderId="15" xfId="5" applyFont="1" applyFill="1" applyBorder="1" applyAlignment="1">
      <alignment vertical="center"/>
    </xf>
    <xf numFmtId="165" fontId="3" fillId="0" borderId="16" xfId="5" applyFont="1" applyFill="1" applyBorder="1"/>
    <xf numFmtId="165" fontId="3" fillId="0" borderId="18" xfId="5" applyFont="1" applyFill="1" applyBorder="1"/>
    <xf numFmtId="165" fontId="3" fillId="4" borderId="0" xfId="5" applyFont="1" applyFill="1" applyBorder="1"/>
    <xf numFmtId="3" fontId="8" fillId="6" borderId="5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8" fillId="6" borderId="19" xfId="1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4" borderId="4" xfId="5" applyNumberFormat="1" applyFont="1" applyFill="1" applyBorder="1" applyAlignment="1">
      <alignment horizontal="left" vertical="center" wrapText="1"/>
    </xf>
    <xf numFmtId="165" fontId="3" fillId="4" borderId="4" xfId="5" applyFont="1" applyFill="1" applyBorder="1" applyAlignment="1">
      <alignment vertical="center"/>
    </xf>
    <xf numFmtId="164" fontId="2" fillId="6" borderId="5" xfId="1" applyNumberFormat="1" applyFont="1" applyFill="1" applyBorder="1" applyAlignment="1">
      <alignment horizontal="right" vertical="center"/>
    </xf>
    <xf numFmtId="165" fontId="3" fillId="5" borderId="4" xfId="5" applyFont="1" applyFill="1" applyBorder="1" applyAlignment="1">
      <alignment horizontal="left" vertical="center"/>
    </xf>
    <xf numFmtId="165" fontId="5" fillId="0" borderId="9" xfId="5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justify" vertical="center"/>
    </xf>
    <xf numFmtId="164" fontId="4" fillId="5" borderId="5" xfId="1" applyNumberFormat="1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4" borderId="10" xfId="5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3" fontId="2" fillId="6" borderId="5" xfId="0" applyNumberFormat="1" applyFont="1" applyFill="1" applyBorder="1" applyAlignment="1" applyProtection="1">
      <alignment horizontal="right" vertical="center"/>
    </xf>
    <xf numFmtId="0" fontId="2" fillId="6" borderId="5" xfId="0" applyFont="1" applyFill="1" applyBorder="1" applyAlignment="1">
      <alignment horizontal="justify" vertical="center" wrapText="1"/>
    </xf>
    <xf numFmtId="0" fontId="3" fillId="4" borderId="4" xfId="0" applyFont="1" applyFill="1" applyBorder="1"/>
    <xf numFmtId="0" fontId="3" fillId="4" borderId="0" xfId="0" applyFont="1" applyFill="1" applyBorder="1" applyAlignment="1">
      <alignment horizontal="left" vertical="center"/>
    </xf>
    <xf numFmtId="3" fontId="4" fillId="4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3" fontId="2" fillId="0" borderId="0" xfId="0" applyNumberFormat="1" applyFont="1"/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justify" vertical="center" wrapText="1"/>
    </xf>
    <xf numFmtId="3" fontId="10" fillId="0" borderId="26" xfId="0" applyNumberFormat="1" applyFont="1" applyBorder="1" applyAlignment="1">
      <alignment horizontal="right" vertical="center"/>
    </xf>
    <xf numFmtId="43" fontId="9" fillId="0" borderId="0" xfId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/>
    </xf>
    <xf numFmtId="9" fontId="10" fillId="0" borderId="26" xfId="2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4" fillId="2" borderId="28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 wrapText="1"/>
    </xf>
    <xf numFmtId="9" fontId="4" fillId="3" borderId="12" xfId="2" applyFont="1" applyFill="1" applyBorder="1" applyAlignment="1">
      <alignment horizontal="center" vertical="center" wrapText="1"/>
    </xf>
    <xf numFmtId="9" fontId="4" fillId="4" borderId="12" xfId="2" applyFont="1" applyFill="1" applyBorder="1" applyAlignment="1">
      <alignment horizontal="center" vertical="center" wrapText="1"/>
    </xf>
    <xf numFmtId="9" fontId="4" fillId="5" borderId="12" xfId="2" applyFont="1" applyFill="1" applyBorder="1" applyAlignment="1">
      <alignment horizontal="center" vertical="center" wrapText="1"/>
    </xf>
    <xf numFmtId="9" fontId="2" fillId="6" borderId="12" xfId="2" applyFont="1" applyFill="1" applyBorder="1" applyAlignment="1">
      <alignment horizontal="center" vertical="center"/>
    </xf>
    <xf numFmtId="9" fontId="2" fillId="6" borderId="12" xfId="2" applyFont="1" applyFill="1" applyBorder="1" applyAlignment="1" applyProtection="1">
      <alignment horizontal="center" vertical="center"/>
      <protection locked="0"/>
    </xf>
    <xf numFmtId="9" fontId="2" fillId="0" borderId="12" xfId="2" applyFont="1" applyFill="1" applyBorder="1" applyAlignment="1">
      <alignment horizontal="center" vertical="center"/>
    </xf>
    <xf numFmtId="9" fontId="2" fillId="6" borderId="7" xfId="2" applyFont="1" applyFill="1" applyBorder="1" applyAlignment="1" applyProtection="1">
      <alignment horizontal="center" vertical="center"/>
      <protection locked="0"/>
    </xf>
    <xf numFmtId="9" fontId="2" fillId="6" borderId="7" xfId="2" applyFont="1" applyFill="1" applyBorder="1" applyAlignment="1">
      <alignment horizontal="center" vertical="center"/>
    </xf>
    <xf numFmtId="9" fontId="4" fillId="5" borderId="7" xfId="2" applyFont="1" applyFill="1" applyBorder="1" applyAlignment="1">
      <alignment horizontal="center" vertical="center" wrapText="1"/>
    </xf>
    <xf numFmtId="9" fontId="8" fillId="6" borderId="12" xfId="2" applyFont="1" applyFill="1" applyBorder="1" applyAlignment="1">
      <alignment horizontal="center" vertical="center" wrapText="1"/>
    </xf>
    <xf numFmtId="9" fontId="4" fillId="5" borderId="7" xfId="2" applyFont="1" applyFill="1" applyBorder="1" applyAlignment="1">
      <alignment horizontal="center" vertical="center"/>
    </xf>
    <xf numFmtId="9" fontId="4" fillId="5" borderId="12" xfId="2" applyFont="1" applyFill="1" applyBorder="1" applyAlignment="1">
      <alignment horizontal="center" vertical="center"/>
    </xf>
    <xf numFmtId="9" fontId="2" fillId="6" borderId="12" xfId="2" applyFont="1" applyFill="1" applyBorder="1" applyAlignment="1" applyProtection="1">
      <alignment horizontal="center" vertical="center"/>
    </xf>
    <xf numFmtId="9" fontId="4" fillId="4" borderId="12" xfId="2" applyFont="1" applyFill="1" applyBorder="1" applyAlignment="1">
      <alignment horizontal="center" vertical="center"/>
    </xf>
    <xf numFmtId="9" fontId="2" fillId="6" borderId="7" xfId="2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justify" vertical="center"/>
    </xf>
    <xf numFmtId="0" fontId="2" fillId="6" borderId="19" xfId="0" applyFont="1" applyFill="1" applyBorder="1" applyAlignment="1">
      <alignment horizontal="justify" vertical="center"/>
    </xf>
    <xf numFmtId="0" fontId="2" fillId="6" borderId="23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0" fontId="2" fillId="0" borderId="19" xfId="0" applyFont="1" applyFill="1" applyBorder="1" applyAlignment="1">
      <alignment horizontal="justify" vertical="center"/>
    </xf>
    <xf numFmtId="0" fontId="2" fillId="0" borderId="23" xfId="0" applyFont="1" applyFill="1" applyBorder="1" applyAlignment="1">
      <alignment horizontal="justify" vertical="center"/>
    </xf>
    <xf numFmtId="3" fontId="6" fillId="0" borderId="6" xfId="3" applyNumberFormat="1" applyFont="1" applyFill="1" applyBorder="1" applyAlignment="1">
      <alignment horizontal="justify" vertical="center" wrapText="1"/>
    </xf>
    <xf numFmtId="3" fontId="6" fillId="0" borderId="19" xfId="3" applyNumberFormat="1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23" xfId="0" applyFont="1" applyFill="1" applyBorder="1" applyAlignment="1">
      <alignment horizontal="justify" vertical="center" wrapText="1"/>
    </xf>
    <xf numFmtId="0" fontId="2" fillId="0" borderId="19" xfId="0" applyFont="1" applyFill="1" applyBorder="1" applyAlignment="1">
      <alignment horizontal="justify" vertical="center" wrapText="1"/>
    </xf>
    <xf numFmtId="0" fontId="2" fillId="6" borderId="6" xfId="0" applyFont="1" applyFill="1" applyBorder="1" applyAlignment="1">
      <alignment horizontal="justify" vertical="center" wrapText="1"/>
    </xf>
    <xf numFmtId="0" fontId="2" fillId="6" borderId="23" xfId="0" applyFont="1" applyFill="1" applyBorder="1" applyAlignment="1">
      <alignment horizontal="justify" vertical="center" wrapText="1"/>
    </xf>
    <xf numFmtId="0" fontId="2" fillId="6" borderId="19" xfId="0" applyFont="1" applyFill="1" applyBorder="1" applyAlignment="1">
      <alignment horizontal="justify" vertical="center" wrapText="1"/>
    </xf>
    <xf numFmtId="0" fontId="8" fillId="7" borderId="6" xfId="0" applyFont="1" applyFill="1" applyBorder="1" applyAlignment="1">
      <alignment horizontal="justify" vertical="center" wrapText="1"/>
    </xf>
    <xf numFmtId="0" fontId="8" fillId="7" borderId="19" xfId="0" applyFont="1" applyFill="1" applyBorder="1" applyAlignment="1">
      <alignment horizontal="justify" vertical="center" wrapText="1"/>
    </xf>
    <xf numFmtId="3" fontId="2" fillId="0" borderId="5" xfId="0" applyNumberFormat="1" applyFont="1" applyFill="1" applyBorder="1" applyAlignment="1">
      <alignment horizontal="justify" vertical="center" wrapText="1"/>
    </xf>
    <xf numFmtId="0" fontId="2" fillId="6" borderId="6" xfId="0" applyFont="1" applyFill="1" applyBorder="1" applyAlignment="1" applyProtection="1">
      <alignment horizontal="justify" vertical="center"/>
    </xf>
    <xf numFmtId="0" fontId="2" fillId="6" borderId="19" xfId="0" applyFont="1" applyFill="1" applyBorder="1" applyAlignment="1" applyProtection="1">
      <alignment horizontal="justify" vertical="center"/>
    </xf>
    <xf numFmtId="0" fontId="2" fillId="6" borderId="6" xfId="0" applyFont="1" applyFill="1" applyBorder="1" applyAlignment="1" applyProtection="1">
      <alignment horizontal="justify" vertical="center" wrapText="1"/>
    </xf>
    <xf numFmtId="0" fontId="2" fillId="6" borderId="19" xfId="0" applyFont="1" applyFill="1" applyBorder="1" applyAlignment="1" applyProtection="1">
      <alignment horizontal="justify" vertical="center" wrapText="1"/>
    </xf>
    <xf numFmtId="0" fontId="2" fillId="4" borderId="19" xfId="0" applyFont="1" applyFill="1" applyBorder="1" applyAlignment="1">
      <alignment horizontal="justify" vertical="center"/>
    </xf>
    <xf numFmtId="0" fontId="2" fillId="5" borderId="19" xfId="0" applyFont="1" applyFill="1" applyBorder="1" applyAlignment="1">
      <alignment horizontal="justify" vertical="center"/>
    </xf>
    <xf numFmtId="0" fontId="2" fillId="6" borderId="31" xfId="0" applyFont="1" applyFill="1" applyBorder="1" applyAlignment="1" applyProtection="1">
      <alignment horizontal="justify" vertical="center"/>
    </xf>
  </cellXfs>
  <cellStyles count="6">
    <cellStyle name="Millares" xfId="1" builtinId="3"/>
    <cellStyle name="Millares [0] 3" xfId="5"/>
    <cellStyle name="Millares 2 2 2" xf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0</xdr:rowOff>
    </xdr:from>
    <xdr:to>
      <xdr:col>3</xdr:col>
      <xdr:colOff>57149</xdr:colOff>
      <xdr:row>1</xdr:row>
      <xdr:rowOff>396286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0"/>
          <a:ext cx="790575" cy="86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PLANEACION03/Downloads/SGTO_EJECUCION_PROYECTOS_DE_INVERSION_SEPTIEMBRE_30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PLANEACION03/Desktop/SGTO%20%20PROYECTOS%20flia%20rep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PLANEACION"/>
      <sheetName val="HACIENDA"/>
      <sheetName val="INFRAESTRUCTURA"/>
      <sheetName val="INTERIOR"/>
      <sheetName val="CULTURA"/>
      <sheetName val="TURISMO"/>
      <sheetName val="AGRICULTURA"/>
      <sheetName val="PRIVADA"/>
      <sheetName val="EDUCACION"/>
      <sheetName val="FAMILIA"/>
      <sheetName val="REP JUDICIAL"/>
      <sheetName val="SALUD"/>
      <sheetName val="INDEPORTES"/>
      <sheetName val="PROMOTORA"/>
      <sheetName val="IDTQ"/>
      <sheetName val="EJECUCION PROYECTOS"/>
      <sheetName val="EJE SECRETARIAS"/>
      <sheetName val="EJE ESTRATEGICO"/>
      <sheetName val="EJE PROGRAMA"/>
      <sheetName val="EJE SUBPROGRAMA"/>
      <sheetName val="EJECUCION SEP 30 2017"/>
    </sheetNames>
    <sheetDataSet>
      <sheetData sheetId="0">
        <row r="15">
          <cell r="F15">
            <v>39000000</v>
          </cell>
          <cell r="G15">
            <v>39000000</v>
          </cell>
          <cell r="H15">
            <v>39000000</v>
          </cell>
          <cell r="I15">
            <v>39000000</v>
          </cell>
          <cell r="J15">
            <v>39000000</v>
          </cell>
        </row>
        <row r="16">
          <cell r="F16">
            <v>48317341</v>
          </cell>
          <cell r="G16">
            <v>46760425</v>
          </cell>
          <cell r="H16">
            <v>37501531</v>
          </cell>
          <cell r="I16">
            <v>7500000</v>
          </cell>
          <cell r="J16">
            <v>7500000</v>
          </cell>
        </row>
        <row r="17">
          <cell r="F17">
            <v>70162427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F18">
            <v>59525000</v>
          </cell>
          <cell r="G18">
            <v>59525000</v>
          </cell>
          <cell r="H18">
            <v>59525000</v>
          </cell>
          <cell r="I18">
            <v>44000000</v>
          </cell>
          <cell r="J18">
            <v>44000000</v>
          </cell>
        </row>
        <row r="19">
          <cell r="F19">
            <v>337642633</v>
          </cell>
          <cell r="G19">
            <v>326035717</v>
          </cell>
          <cell r="H19">
            <v>92928333</v>
          </cell>
          <cell r="I19">
            <v>55945000</v>
          </cell>
          <cell r="J19">
            <v>55945000</v>
          </cell>
        </row>
        <row r="20">
          <cell r="F20">
            <v>1600000000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</sheetData>
      <sheetData sheetId="1">
        <row r="15">
          <cell r="F15">
            <v>30000000</v>
          </cell>
          <cell r="G15">
            <v>27420000</v>
          </cell>
          <cell r="H15">
            <v>27420000</v>
          </cell>
          <cell r="I15">
            <v>27078600</v>
          </cell>
          <cell r="J15">
            <v>27078600</v>
          </cell>
        </row>
        <row r="16">
          <cell r="F16">
            <v>40000000</v>
          </cell>
          <cell r="G16">
            <v>12000000</v>
          </cell>
          <cell r="H16">
            <v>12000000</v>
          </cell>
          <cell r="I16">
            <v>3090000</v>
          </cell>
          <cell r="J16">
            <v>3090000</v>
          </cell>
        </row>
        <row r="17">
          <cell r="F17">
            <v>120000000</v>
          </cell>
          <cell r="G17">
            <v>113462616</v>
          </cell>
          <cell r="H17">
            <v>66462616</v>
          </cell>
          <cell r="I17">
            <v>15463516</v>
          </cell>
          <cell r="J17">
            <v>15463516</v>
          </cell>
        </row>
        <row r="18">
          <cell r="F18">
            <v>20000000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F19">
            <v>204700000</v>
          </cell>
          <cell r="G19">
            <v>195602000</v>
          </cell>
          <cell r="H19">
            <v>191602000</v>
          </cell>
          <cell r="I19">
            <v>141100000</v>
          </cell>
          <cell r="J19">
            <v>141100000</v>
          </cell>
        </row>
        <row r="20">
          <cell r="F20">
            <v>30000000</v>
          </cell>
          <cell r="G20">
            <v>30000000</v>
          </cell>
          <cell r="H20">
            <v>30000000</v>
          </cell>
          <cell r="I20">
            <v>0</v>
          </cell>
          <cell r="J20">
            <v>0</v>
          </cell>
        </row>
        <row r="21">
          <cell r="F21">
            <v>25000000</v>
          </cell>
          <cell r="G21">
            <v>23760000</v>
          </cell>
          <cell r="H21">
            <v>23760000</v>
          </cell>
          <cell r="I21">
            <v>7920000</v>
          </cell>
          <cell r="J21">
            <v>7920000</v>
          </cell>
        </row>
        <row r="22">
          <cell r="F22">
            <v>175000000</v>
          </cell>
          <cell r="G22">
            <v>174444750</v>
          </cell>
          <cell r="H22">
            <v>174444750</v>
          </cell>
          <cell r="I22">
            <v>84660712</v>
          </cell>
          <cell r="J22">
            <v>84660712</v>
          </cell>
        </row>
        <row r="23">
          <cell r="F23">
            <v>40000000</v>
          </cell>
          <cell r="G23">
            <v>40000000</v>
          </cell>
          <cell r="H23">
            <v>40000000</v>
          </cell>
          <cell r="I23">
            <v>0</v>
          </cell>
          <cell r="J23">
            <v>0</v>
          </cell>
        </row>
        <row r="24">
          <cell r="F24">
            <v>600000000</v>
          </cell>
          <cell r="G24">
            <v>499321700</v>
          </cell>
          <cell r="H24">
            <v>298321700</v>
          </cell>
          <cell r="I24">
            <v>181810650</v>
          </cell>
          <cell r="J24">
            <v>181810650</v>
          </cell>
        </row>
        <row r="25">
          <cell r="F25">
            <v>45000000</v>
          </cell>
          <cell r="G25">
            <v>45000000</v>
          </cell>
          <cell r="H25">
            <v>45000000</v>
          </cell>
          <cell r="I25">
            <v>0</v>
          </cell>
          <cell r="J25">
            <v>0</v>
          </cell>
        </row>
        <row r="26">
          <cell r="F26">
            <v>16000000</v>
          </cell>
          <cell r="G26">
            <v>15840000</v>
          </cell>
          <cell r="H26">
            <v>15840000</v>
          </cell>
          <cell r="I26">
            <v>15840000</v>
          </cell>
          <cell r="J26">
            <v>15840000</v>
          </cell>
        </row>
        <row r="27">
          <cell r="F27">
            <v>20000000</v>
          </cell>
          <cell r="G27">
            <v>16111333</v>
          </cell>
          <cell r="H27">
            <v>16111333</v>
          </cell>
          <cell r="I27">
            <v>3380000</v>
          </cell>
          <cell r="J27">
            <v>3380000</v>
          </cell>
        </row>
        <row r="28">
          <cell r="F28">
            <v>129300000</v>
          </cell>
          <cell r="G28">
            <v>91893693</v>
          </cell>
          <cell r="H28">
            <v>88393693</v>
          </cell>
          <cell r="I28">
            <v>56493693</v>
          </cell>
          <cell r="J28">
            <v>56493693</v>
          </cell>
        </row>
        <row r="29">
          <cell r="F29">
            <v>35000000</v>
          </cell>
          <cell r="G29">
            <v>34926666</v>
          </cell>
          <cell r="H29">
            <v>34926666</v>
          </cell>
          <cell r="I29">
            <v>13520000</v>
          </cell>
          <cell r="J29">
            <v>13520000</v>
          </cell>
        </row>
      </sheetData>
      <sheetData sheetId="2">
        <row r="15">
          <cell r="F15">
            <v>5733586</v>
          </cell>
          <cell r="G15">
            <v>5633333</v>
          </cell>
          <cell r="H15">
            <v>5633333</v>
          </cell>
          <cell r="I15">
            <v>5633333</v>
          </cell>
          <cell r="J15">
            <v>5633333</v>
          </cell>
        </row>
        <row r="16">
          <cell r="F16">
            <v>44964149</v>
          </cell>
          <cell r="G16">
            <v>25980000</v>
          </cell>
          <cell r="H16">
            <v>25980000</v>
          </cell>
          <cell r="I16">
            <v>25980000</v>
          </cell>
          <cell r="J16">
            <v>25980000</v>
          </cell>
        </row>
        <row r="17">
          <cell r="F17">
            <v>1371200000</v>
          </cell>
          <cell r="G17">
            <v>1280647292</v>
          </cell>
          <cell r="H17">
            <v>1232359292</v>
          </cell>
          <cell r="I17">
            <v>581578613</v>
          </cell>
          <cell r="J17">
            <v>581578613</v>
          </cell>
        </row>
        <row r="18">
          <cell r="F18">
            <v>284641017</v>
          </cell>
          <cell r="G18">
            <v>220581160</v>
          </cell>
          <cell r="H18">
            <v>205415660</v>
          </cell>
          <cell r="I18">
            <v>136605000</v>
          </cell>
          <cell r="J18">
            <v>136605000</v>
          </cell>
        </row>
        <row r="19">
          <cell r="F19">
            <v>35332521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F20">
            <v>114674563</v>
          </cell>
          <cell r="G20">
            <v>58210667</v>
          </cell>
          <cell r="H20">
            <v>58210667</v>
          </cell>
          <cell r="I20">
            <v>19200000</v>
          </cell>
          <cell r="J20">
            <v>19200000</v>
          </cell>
        </row>
        <row r="21">
          <cell r="F21">
            <v>308800000</v>
          </cell>
          <cell r="G21">
            <v>256364325</v>
          </cell>
          <cell r="H21">
            <v>256364325</v>
          </cell>
          <cell r="I21">
            <v>178760000</v>
          </cell>
          <cell r="J21">
            <v>178760000</v>
          </cell>
        </row>
        <row r="22">
          <cell r="F22">
            <v>65388531</v>
          </cell>
          <cell r="G22">
            <v>60158660</v>
          </cell>
          <cell r="H22">
            <v>59806660</v>
          </cell>
          <cell r="I22">
            <v>25626000</v>
          </cell>
          <cell r="J22">
            <v>25626000</v>
          </cell>
        </row>
      </sheetData>
      <sheetData sheetId="3">
        <row r="15">
          <cell r="F15">
            <v>106758463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F16">
            <v>3283223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F17">
            <v>610000000</v>
          </cell>
          <cell r="G17">
            <v>557066515</v>
          </cell>
          <cell r="H17">
            <v>398159705</v>
          </cell>
          <cell r="I17">
            <v>0</v>
          </cell>
          <cell r="J17">
            <v>0</v>
          </cell>
        </row>
        <row r="18">
          <cell r="F18">
            <v>110991608</v>
          </cell>
          <cell r="G18">
            <v>110991608</v>
          </cell>
          <cell r="H18">
            <v>109538748</v>
          </cell>
          <cell r="I18">
            <v>0</v>
          </cell>
          <cell r="J18">
            <v>0</v>
          </cell>
        </row>
        <row r="19">
          <cell r="F19">
            <v>93241537</v>
          </cell>
          <cell r="G19">
            <v>30540329.079999998</v>
          </cell>
          <cell r="H19">
            <v>30540329.079999998</v>
          </cell>
          <cell r="I19">
            <v>30540329.079999998</v>
          </cell>
          <cell r="J19">
            <v>30540329.079999998</v>
          </cell>
        </row>
        <row r="20">
          <cell r="F20">
            <v>646707933</v>
          </cell>
          <cell r="G20">
            <v>646707933</v>
          </cell>
          <cell r="H20">
            <v>646707933</v>
          </cell>
          <cell r="I20">
            <v>534400000</v>
          </cell>
          <cell r="J20">
            <v>534400000</v>
          </cell>
        </row>
        <row r="21">
          <cell r="F21">
            <v>49717418</v>
          </cell>
          <cell r="G21">
            <v>49717418</v>
          </cell>
          <cell r="H21">
            <v>49717418</v>
          </cell>
          <cell r="I21">
            <v>49717418</v>
          </cell>
          <cell r="J21">
            <v>49717418</v>
          </cell>
        </row>
        <row r="22">
          <cell r="F22">
            <v>324800000</v>
          </cell>
          <cell r="G22">
            <v>324800000</v>
          </cell>
          <cell r="H22">
            <v>324800000</v>
          </cell>
          <cell r="I22">
            <v>324800000</v>
          </cell>
          <cell r="J22">
            <v>324800000</v>
          </cell>
        </row>
        <row r="23">
          <cell r="F23">
            <v>1032300000</v>
          </cell>
          <cell r="G23">
            <v>1032300000</v>
          </cell>
          <cell r="H23">
            <v>1032300000</v>
          </cell>
          <cell r="I23">
            <v>464335187</v>
          </cell>
          <cell r="J23">
            <v>464335187</v>
          </cell>
        </row>
        <row r="24">
          <cell r="F24">
            <v>265000000</v>
          </cell>
          <cell r="G24">
            <v>265000000</v>
          </cell>
          <cell r="H24">
            <v>265000000</v>
          </cell>
          <cell r="I24">
            <v>0</v>
          </cell>
          <cell r="J24">
            <v>0</v>
          </cell>
        </row>
        <row r="25">
          <cell r="F25">
            <v>110401078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F26">
            <v>622738727</v>
          </cell>
          <cell r="G26">
            <v>341954916</v>
          </cell>
          <cell r="H26">
            <v>306574000</v>
          </cell>
          <cell r="I26">
            <v>249681014.84999999</v>
          </cell>
          <cell r="J26">
            <v>249681014.84999999</v>
          </cell>
        </row>
        <row r="27">
          <cell r="F27">
            <v>450000000</v>
          </cell>
          <cell r="G27">
            <v>447977800</v>
          </cell>
          <cell r="H27">
            <v>385850357.80000001</v>
          </cell>
          <cell r="I27">
            <v>156568333</v>
          </cell>
          <cell r="J27">
            <v>156568333</v>
          </cell>
        </row>
        <row r="28">
          <cell r="F28">
            <v>84415766</v>
          </cell>
          <cell r="G28">
            <v>51972265</v>
          </cell>
          <cell r="H28">
            <v>18775000</v>
          </cell>
          <cell r="I28">
            <v>0</v>
          </cell>
          <cell r="J28">
            <v>0</v>
          </cell>
        </row>
        <row r="29">
          <cell r="F29">
            <v>6585944596</v>
          </cell>
          <cell r="G29">
            <v>4189221333</v>
          </cell>
          <cell r="H29">
            <v>3999173434.9699998</v>
          </cell>
          <cell r="I29">
            <v>3605855742.3600001</v>
          </cell>
          <cell r="J29">
            <v>3605855742.3600001</v>
          </cell>
        </row>
        <row r="30">
          <cell r="F30">
            <v>128000000</v>
          </cell>
          <cell r="G30">
            <v>127997027.76000001</v>
          </cell>
          <cell r="H30">
            <v>121521995</v>
          </cell>
          <cell r="I30">
            <v>72421060</v>
          </cell>
          <cell r="J30">
            <v>72421060</v>
          </cell>
        </row>
        <row r="31">
          <cell r="F31">
            <v>650000000</v>
          </cell>
          <cell r="G31">
            <v>462338301.80000001</v>
          </cell>
          <cell r="H31">
            <v>135582001.40000001</v>
          </cell>
          <cell r="I31">
            <v>5259186</v>
          </cell>
          <cell r="J31">
            <v>5259186</v>
          </cell>
        </row>
        <row r="32">
          <cell r="F32">
            <v>2604927185</v>
          </cell>
          <cell r="G32">
            <v>1187592770.8399999</v>
          </cell>
          <cell r="H32">
            <v>704743200</v>
          </cell>
          <cell r="I32">
            <v>109360033</v>
          </cell>
          <cell r="J32">
            <v>109360033</v>
          </cell>
        </row>
        <row r="33">
          <cell r="F33">
            <v>308300000</v>
          </cell>
          <cell r="G33">
            <v>308300000</v>
          </cell>
          <cell r="H33">
            <v>276571204</v>
          </cell>
          <cell r="I33">
            <v>97638309</v>
          </cell>
          <cell r="J33">
            <v>97638309</v>
          </cell>
        </row>
      </sheetData>
      <sheetData sheetId="4">
        <row r="15">
          <cell r="F15">
            <v>30000000</v>
          </cell>
          <cell r="G15">
            <v>7000000</v>
          </cell>
          <cell r="H15">
            <v>0</v>
          </cell>
          <cell r="I15">
            <v>0</v>
          </cell>
          <cell r="J15">
            <v>0</v>
          </cell>
        </row>
        <row r="16">
          <cell r="F16">
            <v>1513000000</v>
          </cell>
          <cell r="G16">
            <v>973422257</v>
          </cell>
          <cell r="H16">
            <v>809383251</v>
          </cell>
          <cell r="I16">
            <v>117929921</v>
          </cell>
          <cell r="J16">
            <v>117929921</v>
          </cell>
        </row>
        <row r="17">
          <cell r="F17">
            <v>50000000</v>
          </cell>
          <cell r="G17">
            <v>50000000</v>
          </cell>
          <cell r="H17">
            <v>50000000</v>
          </cell>
          <cell r="I17">
            <v>49882223</v>
          </cell>
          <cell r="J17">
            <v>49882223</v>
          </cell>
        </row>
        <row r="18">
          <cell r="F18">
            <v>7458631612</v>
          </cell>
          <cell r="G18">
            <v>4795790942</v>
          </cell>
          <cell r="H18">
            <v>3241554427</v>
          </cell>
          <cell r="I18">
            <v>136326220</v>
          </cell>
          <cell r="J18">
            <v>136326220</v>
          </cell>
        </row>
        <row r="19">
          <cell r="F19">
            <v>180000000</v>
          </cell>
          <cell r="G19">
            <v>101286630</v>
          </cell>
          <cell r="H19">
            <v>91999988</v>
          </cell>
          <cell r="I19">
            <v>67500000</v>
          </cell>
          <cell r="J19">
            <v>67500000</v>
          </cell>
        </row>
        <row r="20">
          <cell r="F20">
            <v>458000000</v>
          </cell>
          <cell r="G20">
            <v>374896645</v>
          </cell>
          <cell r="H20">
            <v>348279951</v>
          </cell>
          <cell r="I20">
            <v>142200000</v>
          </cell>
          <cell r="J20">
            <v>142200000</v>
          </cell>
        </row>
        <row r="21">
          <cell r="F21">
            <v>390189776</v>
          </cell>
          <cell r="G21">
            <v>294751608</v>
          </cell>
          <cell r="H21">
            <v>294751608</v>
          </cell>
          <cell r="I21">
            <v>171491115</v>
          </cell>
          <cell r="J21">
            <v>171491115</v>
          </cell>
        </row>
        <row r="22">
          <cell r="F22">
            <v>187000000</v>
          </cell>
          <cell r="G22">
            <v>72433333</v>
          </cell>
          <cell r="H22">
            <v>72433333</v>
          </cell>
          <cell r="I22">
            <v>11600000</v>
          </cell>
          <cell r="J22">
            <v>11600000</v>
          </cell>
        </row>
        <row r="23">
          <cell r="F23">
            <v>37080000</v>
          </cell>
          <cell r="G23">
            <v>37080000</v>
          </cell>
          <cell r="H23">
            <v>37035550</v>
          </cell>
          <cell r="I23">
            <v>24890000</v>
          </cell>
          <cell r="J23">
            <v>24890000</v>
          </cell>
        </row>
        <row r="24">
          <cell r="F24">
            <v>37080000</v>
          </cell>
          <cell r="G24">
            <v>37080000</v>
          </cell>
          <cell r="H24">
            <v>30510000</v>
          </cell>
          <cell r="I24">
            <v>19080000</v>
          </cell>
          <cell r="J24">
            <v>19080000</v>
          </cell>
        </row>
        <row r="25">
          <cell r="F25">
            <v>400000000</v>
          </cell>
          <cell r="G25">
            <v>288969992</v>
          </cell>
          <cell r="H25">
            <v>266074992</v>
          </cell>
          <cell r="I25">
            <v>189904500</v>
          </cell>
          <cell r="J25">
            <v>189904500</v>
          </cell>
        </row>
        <row r="26">
          <cell r="F26">
            <v>107500000</v>
          </cell>
          <cell r="G26">
            <v>52624766</v>
          </cell>
          <cell r="H26">
            <v>47624766</v>
          </cell>
          <cell r="I26">
            <v>7100000</v>
          </cell>
          <cell r="J26">
            <v>7100000</v>
          </cell>
        </row>
        <row r="27">
          <cell r="F27">
            <v>90000000</v>
          </cell>
          <cell r="G27">
            <v>76520300</v>
          </cell>
          <cell r="H27">
            <v>76520300</v>
          </cell>
          <cell r="I27">
            <v>52630400</v>
          </cell>
          <cell r="J27">
            <v>52630400</v>
          </cell>
        </row>
        <row r="28">
          <cell r="F28">
            <v>40000000</v>
          </cell>
          <cell r="G28">
            <v>38906666</v>
          </cell>
          <cell r="H28">
            <v>37853330</v>
          </cell>
          <cell r="I28">
            <v>28940000</v>
          </cell>
          <cell r="J28">
            <v>28940000</v>
          </cell>
        </row>
        <row r="29">
          <cell r="F29">
            <v>300000000</v>
          </cell>
          <cell r="G29">
            <v>239277229</v>
          </cell>
          <cell r="H29">
            <v>231070582</v>
          </cell>
          <cell r="I29">
            <v>161420900</v>
          </cell>
          <cell r="J29">
            <v>161420900</v>
          </cell>
        </row>
        <row r="30">
          <cell r="F30">
            <v>205000000</v>
          </cell>
          <cell r="G30">
            <v>205000000</v>
          </cell>
          <cell r="H30">
            <v>50531210</v>
          </cell>
          <cell r="I30">
            <v>13016130</v>
          </cell>
          <cell r="J30">
            <v>13016130</v>
          </cell>
        </row>
        <row r="31">
          <cell r="F31">
            <v>80000000</v>
          </cell>
          <cell r="G31">
            <v>68200000</v>
          </cell>
          <cell r="H31">
            <v>68200000</v>
          </cell>
          <cell r="I31">
            <v>56500000</v>
          </cell>
          <cell r="J31">
            <v>56500000</v>
          </cell>
        </row>
        <row r="32">
          <cell r="F32">
            <v>20500000</v>
          </cell>
          <cell r="G32">
            <v>10000000</v>
          </cell>
          <cell r="H32">
            <v>10000000</v>
          </cell>
          <cell r="I32">
            <v>0</v>
          </cell>
          <cell r="J32">
            <v>0</v>
          </cell>
        </row>
      </sheetData>
      <sheetData sheetId="5">
        <row r="15">
          <cell r="F15">
            <v>164047554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F16">
            <v>737538491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F17">
            <v>865100000</v>
          </cell>
          <cell r="G17">
            <v>862870001</v>
          </cell>
          <cell r="H17">
            <v>667058001</v>
          </cell>
          <cell r="I17">
            <v>314671421</v>
          </cell>
          <cell r="J17">
            <v>314671421</v>
          </cell>
        </row>
        <row r="18">
          <cell r="F18">
            <v>820137773</v>
          </cell>
          <cell r="G18">
            <v>274562476</v>
          </cell>
          <cell r="H18">
            <v>241293345</v>
          </cell>
          <cell r="I18">
            <v>200508186.80000001</v>
          </cell>
          <cell r="J18">
            <v>200508186.80000001</v>
          </cell>
        </row>
        <row r="19">
          <cell r="F19">
            <v>164047554</v>
          </cell>
          <cell r="G19">
            <v>49238964</v>
          </cell>
          <cell r="H19">
            <v>27450000</v>
          </cell>
          <cell r="I19">
            <v>5070000</v>
          </cell>
          <cell r="J19">
            <v>5070000</v>
          </cell>
        </row>
        <row r="20">
          <cell r="F20">
            <v>724941905</v>
          </cell>
          <cell r="G20">
            <v>724941905</v>
          </cell>
          <cell r="H20">
            <v>593619635</v>
          </cell>
          <cell r="I20">
            <v>254454617.5</v>
          </cell>
          <cell r="J20">
            <v>254454617.5</v>
          </cell>
        </row>
        <row r="21">
          <cell r="F21">
            <v>300000000</v>
          </cell>
          <cell r="G21">
            <v>300000000</v>
          </cell>
          <cell r="H21">
            <v>62150000</v>
          </cell>
          <cell r="I21">
            <v>29720000</v>
          </cell>
          <cell r="J21">
            <v>29720000</v>
          </cell>
        </row>
        <row r="22">
          <cell r="F22">
            <v>111500000</v>
          </cell>
          <cell r="G22">
            <v>111500000</v>
          </cell>
          <cell r="H22">
            <v>5280000</v>
          </cell>
          <cell r="I22">
            <v>0</v>
          </cell>
          <cell r="J22">
            <v>0</v>
          </cell>
        </row>
        <row r="23">
          <cell r="F23">
            <v>443025</v>
          </cell>
          <cell r="G23">
            <v>443025</v>
          </cell>
          <cell r="H23">
            <v>0</v>
          </cell>
          <cell r="I23">
            <v>0</v>
          </cell>
          <cell r="J23">
            <v>0</v>
          </cell>
        </row>
        <row r="24">
          <cell r="F24">
            <v>164047554</v>
          </cell>
          <cell r="G24">
            <v>130988511</v>
          </cell>
          <cell r="H24">
            <v>130788511</v>
          </cell>
          <cell r="I24">
            <v>68660000</v>
          </cell>
          <cell r="J24">
            <v>68660000</v>
          </cell>
        </row>
        <row r="25">
          <cell r="F25">
            <v>29000000</v>
          </cell>
          <cell r="G25">
            <v>29000000</v>
          </cell>
          <cell r="H25">
            <v>24040000</v>
          </cell>
          <cell r="I25">
            <v>0</v>
          </cell>
          <cell r="J25">
            <v>0</v>
          </cell>
        </row>
        <row r="26">
          <cell r="F26">
            <v>72215489</v>
          </cell>
          <cell r="G26">
            <v>72215489</v>
          </cell>
          <cell r="H26">
            <v>72215489</v>
          </cell>
          <cell r="I26">
            <v>18000000</v>
          </cell>
          <cell r="J26">
            <v>18000000</v>
          </cell>
        </row>
        <row r="27">
          <cell r="F27">
            <v>193900000</v>
          </cell>
          <cell r="G27">
            <v>106055000</v>
          </cell>
          <cell r="H27">
            <v>106055000</v>
          </cell>
          <cell r="I27">
            <v>25470000</v>
          </cell>
          <cell r="J27">
            <v>25470000</v>
          </cell>
        </row>
        <row r="28">
          <cell r="F28">
            <v>236949833</v>
          </cell>
          <cell r="G28">
            <v>34542000</v>
          </cell>
          <cell r="H28">
            <v>34542000</v>
          </cell>
          <cell r="I28">
            <v>34542000</v>
          </cell>
          <cell r="J28">
            <v>34542000</v>
          </cell>
        </row>
        <row r="29">
          <cell r="F29">
            <v>154613084</v>
          </cell>
          <cell r="G29">
            <v>99310500</v>
          </cell>
          <cell r="H29">
            <v>99310500</v>
          </cell>
          <cell r="I29">
            <v>99310500</v>
          </cell>
          <cell r="J29">
            <v>99310500</v>
          </cell>
        </row>
        <row r="30">
          <cell r="F30">
            <v>100000000</v>
          </cell>
          <cell r="G30">
            <v>76436000</v>
          </cell>
          <cell r="H30">
            <v>66436000</v>
          </cell>
          <cell r="I30">
            <v>15840000</v>
          </cell>
          <cell r="J30">
            <v>15840000</v>
          </cell>
        </row>
        <row r="31">
          <cell r="F31">
            <v>50000000</v>
          </cell>
          <cell r="G31">
            <v>50000000</v>
          </cell>
          <cell r="H31">
            <v>50000000</v>
          </cell>
          <cell r="I31">
            <v>0</v>
          </cell>
          <cell r="J31">
            <v>0</v>
          </cell>
        </row>
      </sheetData>
      <sheetData sheetId="6">
        <row r="15">
          <cell r="F15">
            <v>55000000</v>
          </cell>
          <cell r="G15">
            <v>43020000</v>
          </cell>
          <cell r="H15">
            <v>35580000</v>
          </cell>
          <cell r="I15">
            <v>33646000</v>
          </cell>
          <cell r="J15">
            <v>33646000</v>
          </cell>
        </row>
        <row r="16">
          <cell r="F16">
            <v>19160000</v>
          </cell>
          <cell r="G16">
            <v>19160000</v>
          </cell>
          <cell r="H16">
            <v>6600000</v>
          </cell>
          <cell r="I16">
            <v>0</v>
          </cell>
          <cell r="J16">
            <v>0</v>
          </cell>
        </row>
        <row r="17">
          <cell r="F17">
            <v>77000000</v>
          </cell>
          <cell r="G17">
            <v>8380000</v>
          </cell>
          <cell r="H17">
            <v>8380000</v>
          </cell>
          <cell r="I17">
            <v>6262362</v>
          </cell>
          <cell r="J17">
            <v>6262362</v>
          </cell>
        </row>
        <row r="18">
          <cell r="F18">
            <v>58300000</v>
          </cell>
          <cell r="G18">
            <v>25840000</v>
          </cell>
          <cell r="H18">
            <v>25840000</v>
          </cell>
          <cell r="I18">
            <v>10560000</v>
          </cell>
          <cell r="J18">
            <v>10560000</v>
          </cell>
        </row>
        <row r="19">
          <cell r="F19">
            <v>170000000</v>
          </cell>
          <cell r="G19">
            <v>168340000</v>
          </cell>
          <cell r="H19">
            <v>168340000</v>
          </cell>
          <cell r="I19">
            <v>148121004</v>
          </cell>
          <cell r="J19">
            <v>148121004</v>
          </cell>
        </row>
        <row r="20">
          <cell r="F20">
            <v>245200000</v>
          </cell>
          <cell r="G20">
            <v>238200000</v>
          </cell>
          <cell r="H20">
            <v>208200000</v>
          </cell>
          <cell r="I20">
            <v>197640000</v>
          </cell>
          <cell r="J20">
            <v>197640000</v>
          </cell>
        </row>
        <row r="21">
          <cell r="F21">
            <v>310000000</v>
          </cell>
          <cell r="G21">
            <v>139170000</v>
          </cell>
          <cell r="H21">
            <v>79490000</v>
          </cell>
          <cell r="I21">
            <v>59690000</v>
          </cell>
          <cell r="J21">
            <v>59690000</v>
          </cell>
        </row>
        <row r="22">
          <cell r="F22">
            <v>113920000</v>
          </cell>
          <cell r="G22">
            <v>100000000</v>
          </cell>
          <cell r="H22">
            <v>10000000</v>
          </cell>
          <cell r="I22">
            <v>10000000</v>
          </cell>
          <cell r="J22">
            <v>10000000</v>
          </cell>
        </row>
        <row r="23">
          <cell r="F23">
            <v>150000000</v>
          </cell>
          <cell r="G23">
            <v>125540000</v>
          </cell>
          <cell r="H23">
            <v>103540000</v>
          </cell>
          <cell r="I23">
            <v>68020000</v>
          </cell>
          <cell r="J23">
            <v>68020000</v>
          </cell>
        </row>
        <row r="24">
          <cell r="F24">
            <v>148240000</v>
          </cell>
          <cell r="G24">
            <v>141380000</v>
          </cell>
          <cell r="H24">
            <v>141380000</v>
          </cell>
          <cell r="I24">
            <v>82300000</v>
          </cell>
          <cell r="J24">
            <v>82300000</v>
          </cell>
        </row>
        <row r="25">
          <cell r="F25">
            <v>90000000</v>
          </cell>
          <cell r="G25">
            <v>82460000</v>
          </cell>
          <cell r="H25">
            <v>82460000</v>
          </cell>
          <cell r="I25">
            <v>81140000</v>
          </cell>
          <cell r="J25">
            <v>81140000</v>
          </cell>
        </row>
        <row r="26">
          <cell r="F26">
            <v>155080000</v>
          </cell>
          <cell r="G26">
            <v>62740000</v>
          </cell>
          <cell r="H26">
            <v>62740000</v>
          </cell>
          <cell r="I26">
            <v>25680000</v>
          </cell>
          <cell r="J26">
            <v>25680000</v>
          </cell>
        </row>
        <row r="27">
          <cell r="F27">
            <v>400000000</v>
          </cell>
          <cell r="G27">
            <v>284747400</v>
          </cell>
          <cell r="H27">
            <v>284747400</v>
          </cell>
          <cell r="I27">
            <v>229797400</v>
          </cell>
          <cell r="J27">
            <v>229797400</v>
          </cell>
        </row>
        <row r="28">
          <cell r="F28">
            <v>389502600</v>
          </cell>
          <cell r="G28">
            <v>389502600</v>
          </cell>
          <cell r="H28">
            <v>389502600</v>
          </cell>
          <cell r="I28">
            <v>361502600</v>
          </cell>
          <cell r="J28">
            <v>361502600</v>
          </cell>
        </row>
        <row r="29">
          <cell r="F29">
            <v>50100000</v>
          </cell>
          <cell r="G29">
            <v>50100000</v>
          </cell>
          <cell r="H29">
            <v>0</v>
          </cell>
          <cell r="I29">
            <v>0</v>
          </cell>
          <cell r="J29">
            <v>0</v>
          </cell>
        </row>
        <row r="30">
          <cell r="F30">
            <v>88606963</v>
          </cell>
          <cell r="G30">
            <v>61900000</v>
          </cell>
          <cell r="H30">
            <v>0</v>
          </cell>
          <cell r="I30">
            <v>0</v>
          </cell>
          <cell r="J30">
            <v>0</v>
          </cell>
        </row>
      </sheetData>
      <sheetData sheetId="7">
        <row r="15">
          <cell r="F15">
            <v>110000000</v>
          </cell>
          <cell r="G15">
            <v>77543333</v>
          </cell>
          <cell r="H15">
            <v>69090000</v>
          </cell>
          <cell r="I15">
            <v>61403900</v>
          </cell>
          <cell r="J15">
            <v>61403900</v>
          </cell>
        </row>
        <row r="16">
          <cell r="F16">
            <v>50000000</v>
          </cell>
          <cell r="G16">
            <v>50000000</v>
          </cell>
          <cell r="H16">
            <v>50000000</v>
          </cell>
          <cell r="I16">
            <v>36757500</v>
          </cell>
          <cell r="J16">
            <v>36757500</v>
          </cell>
        </row>
        <row r="17">
          <cell r="F17">
            <v>108800000</v>
          </cell>
          <cell r="G17">
            <v>102400000</v>
          </cell>
          <cell r="H17">
            <v>102400000</v>
          </cell>
          <cell r="I17">
            <v>93464500</v>
          </cell>
          <cell r="J17">
            <v>93464500</v>
          </cell>
        </row>
        <row r="18">
          <cell r="F18">
            <v>456707173</v>
          </cell>
          <cell r="G18">
            <v>368852334</v>
          </cell>
          <cell r="H18">
            <v>355564668</v>
          </cell>
          <cell r="I18">
            <v>201090000</v>
          </cell>
          <cell r="J18">
            <v>201090000</v>
          </cell>
        </row>
        <row r="19">
          <cell r="F19">
            <v>219592885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F20">
            <v>200337233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F21">
            <v>148407115</v>
          </cell>
          <cell r="G21">
            <v>121999999</v>
          </cell>
          <cell r="H21">
            <v>115000000</v>
          </cell>
          <cell r="I21">
            <v>41687500</v>
          </cell>
          <cell r="J21">
            <v>41687500</v>
          </cell>
        </row>
        <row r="22">
          <cell r="F22">
            <v>350000000</v>
          </cell>
          <cell r="G22">
            <v>204040666</v>
          </cell>
          <cell r="H22">
            <v>190392330</v>
          </cell>
          <cell r="I22">
            <v>133531000</v>
          </cell>
          <cell r="J22">
            <v>133531000</v>
          </cell>
        </row>
        <row r="23">
          <cell r="F23">
            <v>350000000</v>
          </cell>
          <cell r="G23">
            <v>266397166</v>
          </cell>
          <cell r="H23">
            <v>262937665</v>
          </cell>
          <cell r="I23">
            <v>177901000</v>
          </cell>
          <cell r="J23">
            <v>177901000</v>
          </cell>
        </row>
        <row r="24">
          <cell r="F24">
            <v>60000000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F25">
            <v>25000000</v>
          </cell>
          <cell r="G25">
            <v>25000000</v>
          </cell>
          <cell r="H25">
            <v>25000000</v>
          </cell>
          <cell r="I25">
            <v>9840000</v>
          </cell>
          <cell r="J25">
            <v>9840000</v>
          </cell>
        </row>
        <row r="26">
          <cell r="F26">
            <v>25000000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F27">
            <v>20000000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F28">
            <v>350000000</v>
          </cell>
          <cell r="G28">
            <v>331396654</v>
          </cell>
          <cell r="H28">
            <v>264827842</v>
          </cell>
          <cell r="I28">
            <v>123096000</v>
          </cell>
          <cell r="J28">
            <v>123096000</v>
          </cell>
        </row>
        <row r="29">
          <cell r="F29">
            <v>120000000</v>
          </cell>
          <cell r="G29">
            <v>112460000</v>
          </cell>
          <cell r="H29">
            <v>112460000</v>
          </cell>
          <cell r="I29">
            <v>80830750</v>
          </cell>
          <cell r="J29">
            <v>80830750</v>
          </cell>
        </row>
        <row r="30">
          <cell r="F30">
            <v>30000000</v>
          </cell>
          <cell r="G30">
            <v>19672333</v>
          </cell>
          <cell r="H30">
            <v>18932664</v>
          </cell>
          <cell r="I30">
            <v>0</v>
          </cell>
          <cell r="J30">
            <v>0</v>
          </cell>
        </row>
        <row r="31">
          <cell r="F31">
            <v>130000000</v>
          </cell>
          <cell r="G31">
            <v>75520500</v>
          </cell>
          <cell r="H31">
            <v>75256332</v>
          </cell>
          <cell r="I31">
            <v>39860000</v>
          </cell>
          <cell r="J31">
            <v>39860000</v>
          </cell>
        </row>
        <row r="32">
          <cell r="F32">
            <v>115000000</v>
          </cell>
          <cell r="G32">
            <v>60000000</v>
          </cell>
          <cell r="H32">
            <v>60000000</v>
          </cell>
          <cell r="I32">
            <v>0</v>
          </cell>
          <cell r="J32">
            <v>0</v>
          </cell>
        </row>
      </sheetData>
      <sheetData sheetId="8">
        <row r="15">
          <cell r="F15">
            <v>789534666</v>
          </cell>
          <cell r="G15">
            <v>221667333</v>
          </cell>
          <cell r="H15">
            <v>221667333</v>
          </cell>
          <cell r="I15">
            <v>186343350</v>
          </cell>
          <cell r="J15">
            <v>186343350</v>
          </cell>
        </row>
        <row r="16">
          <cell r="F16">
            <v>365000000</v>
          </cell>
          <cell r="G16">
            <v>190169937</v>
          </cell>
          <cell r="H16">
            <v>190169937</v>
          </cell>
          <cell r="I16">
            <v>91740000</v>
          </cell>
          <cell r="J16">
            <v>91740000</v>
          </cell>
        </row>
        <row r="17">
          <cell r="F17">
            <v>180000000</v>
          </cell>
          <cell r="G17">
            <v>130884072.48999999</v>
          </cell>
          <cell r="H17">
            <v>128640699</v>
          </cell>
          <cell r="I17">
            <v>0</v>
          </cell>
          <cell r="J17">
            <v>0</v>
          </cell>
        </row>
        <row r="18">
          <cell r="F18">
            <v>35000000</v>
          </cell>
          <cell r="G18">
            <v>26501359</v>
          </cell>
          <cell r="H18">
            <v>0</v>
          </cell>
          <cell r="I18">
            <v>0</v>
          </cell>
          <cell r="J18">
            <v>0</v>
          </cell>
        </row>
        <row r="19">
          <cell r="F19">
            <v>719504873</v>
          </cell>
          <cell r="G19">
            <v>658524000</v>
          </cell>
          <cell r="H19">
            <v>618074000</v>
          </cell>
          <cell r="I19">
            <v>332940000</v>
          </cell>
          <cell r="J19">
            <v>332940000</v>
          </cell>
        </row>
        <row r="20">
          <cell r="F20">
            <v>150000000</v>
          </cell>
          <cell r="G20">
            <v>137582000</v>
          </cell>
          <cell r="H20">
            <v>133438992</v>
          </cell>
          <cell r="I20">
            <v>35246000</v>
          </cell>
          <cell r="J20">
            <v>35246000</v>
          </cell>
        </row>
      </sheetData>
      <sheetData sheetId="9">
        <row r="15">
          <cell r="F15">
            <v>6431354</v>
          </cell>
          <cell r="G15">
            <v>6431354</v>
          </cell>
          <cell r="H15">
            <v>0</v>
          </cell>
          <cell r="I15">
            <v>0</v>
          </cell>
          <cell r="J15">
            <v>0</v>
          </cell>
        </row>
        <row r="16">
          <cell r="F16">
            <v>2000000000</v>
          </cell>
          <cell r="G16">
            <v>2000000000</v>
          </cell>
          <cell r="H16">
            <v>1968148971</v>
          </cell>
          <cell r="I16">
            <v>1640943564</v>
          </cell>
          <cell r="J16">
            <v>1640943564</v>
          </cell>
        </row>
        <row r="17">
          <cell r="F17">
            <v>5089386942</v>
          </cell>
          <cell r="G17">
            <v>5043707141</v>
          </cell>
          <cell r="H17">
            <v>4784944042</v>
          </cell>
          <cell r="I17">
            <v>2414414555</v>
          </cell>
          <cell r="J17">
            <v>2414414555</v>
          </cell>
        </row>
        <row r="18">
          <cell r="F18">
            <v>2055700205</v>
          </cell>
          <cell r="G18">
            <v>1782387899</v>
          </cell>
          <cell r="H18">
            <v>1618475669</v>
          </cell>
          <cell r="I18">
            <v>1241319887</v>
          </cell>
          <cell r="J18">
            <v>1241319887</v>
          </cell>
        </row>
        <row r="19">
          <cell r="F19">
            <v>301663299</v>
          </cell>
          <cell r="G19">
            <v>301663299</v>
          </cell>
          <cell r="H19">
            <v>301663299</v>
          </cell>
          <cell r="I19">
            <v>0</v>
          </cell>
          <cell r="J19">
            <v>0</v>
          </cell>
        </row>
        <row r="20">
          <cell r="F20">
            <v>171253920</v>
          </cell>
          <cell r="G20">
            <v>171253920</v>
          </cell>
          <cell r="H20">
            <v>171253920</v>
          </cell>
          <cell r="I20">
            <v>171253920</v>
          </cell>
          <cell r="J20">
            <v>171253920</v>
          </cell>
        </row>
        <row r="21">
          <cell r="F21">
            <v>372763406</v>
          </cell>
          <cell r="G21">
            <v>372763406</v>
          </cell>
          <cell r="H21">
            <v>372763406</v>
          </cell>
          <cell r="I21">
            <v>0</v>
          </cell>
          <cell r="J21">
            <v>0</v>
          </cell>
        </row>
        <row r="22">
          <cell r="F22">
            <v>6483182568</v>
          </cell>
          <cell r="G22">
            <v>6483182568</v>
          </cell>
          <cell r="H22">
            <v>6483182568</v>
          </cell>
          <cell r="I22">
            <v>4184341090</v>
          </cell>
          <cell r="J22">
            <v>4184341090</v>
          </cell>
        </row>
        <row r="23">
          <cell r="F23">
            <v>76101858</v>
          </cell>
          <cell r="G23">
            <v>33473229</v>
          </cell>
          <cell r="H23">
            <v>33473229</v>
          </cell>
          <cell r="I23">
            <v>0</v>
          </cell>
          <cell r="J23">
            <v>0</v>
          </cell>
        </row>
        <row r="24">
          <cell r="F24">
            <v>173021439</v>
          </cell>
          <cell r="G24">
            <v>173021439</v>
          </cell>
          <cell r="H24">
            <v>173021439</v>
          </cell>
          <cell r="I24">
            <v>173021439</v>
          </cell>
          <cell r="J24">
            <v>173021439</v>
          </cell>
        </row>
        <row r="25">
          <cell r="F25">
            <v>50000000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F26">
            <v>1320503506</v>
          </cell>
          <cell r="G26">
            <v>978731480</v>
          </cell>
          <cell r="H26">
            <v>976986480</v>
          </cell>
          <cell r="I26">
            <v>455803920</v>
          </cell>
          <cell r="J26">
            <v>455803920</v>
          </cell>
        </row>
        <row r="27">
          <cell r="F27">
            <v>1386256547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F28">
            <v>77078464000</v>
          </cell>
          <cell r="G28">
            <v>53501547281</v>
          </cell>
          <cell r="H28">
            <v>53498672981</v>
          </cell>
          <cell r="I28">
            <v>53125955605</v>
          </cell>
          <cell r="J28">
            <v>53125955605</v>
          </cell>
        </row>
        <row r="29">
          <cell r="F29">
            <v>15929114495</v>
          </cell>
          <cell r="G29">
            <v>12467753428</v>
          </cell>
          <cell r="H29">
            <v>12467753428</v>
          </cell>
          <cell r="I29">
            <v>12467753428</v>
          </cell>
          <cell r="J29">
            <v>12467753428</v>
          </cell>
        </row>
        <row r="30">
          <cell r="F30">
            <v>425860449</v>
          </cell>
          <cell r="G30">
            <v>391348178</v>
          </cell>
          <cell r="H30">
            <v>206702614</v>
          </cell>
          <cell r="I30">
            <v>206702614</v>
          </cell>
          <cell r="J30">
            <v>206702614</v>
          </cell>
        </row>
        <row r="31">
          <cell r="F31">
            <v>10016000000</v>
          </cell>
          <cell r="G31">
            <v>6701976538</v>
          </cell>
          <cell r="H31">
            <v>6701976538</v>
          </cell>
          <cell r="I31">
            <v>6701619241</v>
          </cell>
          <cell r="J31">
            <v>6701619241</v>
          </cell>
        </row>
        <row r="32">
          <cell r="F32">
            <v>2300000000</v>
          </cell>
          <cell r="G32">
            <v>1559025149</v>
          </cell>
          <cell r="H32">
            <v>1559025149</v>
          </cell>
          <cell r="I32">
            <v>1559025149</v>
          </cell>
          <cell r="J32">
            <v>1559025149</v>
          </cell>
        </row>
        <row r="33">
          <cell r="F33">
            <v>103000000</v>
          </cell>
          <cell r="G33">
            <v>91954816</v>
          </cell>
          <cell r="H33">
            <v>91954816</v>
          </cell>
          <cell r="I33">
            <v>91954816</v>
          </cell>
          <cell r="J33">
            <v>91954816</v>
          </cell>
        </row>
        <row r="34">
          <cell r="F34">
            <v>80000000</v>
          </cell>
          <cell r="G34">
            <v>54250000</v>
          </cell>
          <cell r="H34">
            <v>46200000</v>
          </cell>
          <cell r="I34">
            <v>0</v>
          </cell>
          <cell r="J34">
            <v>0</v>
          </cell>
        </row>
        <row r="35">
          <cell r="F35">
            <v>50000000</v>
          </cell>
          <cell r="G35">
            <v>36000000</v>
          </cell>
          <cell r="H35">
            <v>35000000</v>
          </cell>
          <cell r="I35">
            <v>28000000</v>
          </cell>
          <cell r="J35">
            <v>28000000</v>
          </cell>
        </row>
        <row r="36">
          <cell r="F36">
            <v>316673401</v>
          </cell>
          <cell r="G36">
            <v>260000000</v>
          </cell>
          <cell r="H36">
            <v>10000000</v>
          </cell>
          <cell r="I36">
            <v>10000000</v>
          </cell>
          <cell r="J36">
            <v>10000000</v>
          </cell>
        </row>
        <row r="37">
          <cell r="F37">
            <v>100000000</v>
          </cell>
          <cell r="G37">
            <v>47474000</v>
          </cell>
          <cell r="H37">
            <v>0</v>
          </cell>
          <cell r="I37">
            <v>0</v>
          </cell>
          <cell r="J37">
            <v>0</v>
          </cell>
        </row>
        <row r="38">
          <cell r="F38">
            <v>136316152</v>
          </cell>
          <cell r="G38">
            <v>122293000</v>
          </cell>
          <cell r="H38">
            <v>122293000</v>
          </cell>
          <cell r="I38">
            <v>122293000</v>
          </cell>
          <cell r="J38">
            <v>122293000</v>
          </cell>
        </row>
        <row r="39">
          <cell r="F39">
            <v>30000000</v>
          </cell>
          <cell r="G39">
            <v>10400000</v>
          </cell>
          <cell r="H39">
            <v>0</v>
          </cell>
          <cell r="I39">
            <v>0</v>
          </cell>
          <cell r="J39">
            <v>0</v>
          </cell>
        </row>
        <row r="40">
          <cell r="F40">
            <v>257500000</v>
          </cell>
          <cell r="G40">
            <v>253000000</v>
          </cell>
          <cell r="H40">
            <v>0</v>
          </cell>
          <cell r="I40">
            <v>0</v>
          </cell>
          <cell r="J40">
            <v>0</v>
          </cell>
        </row>
        <row r="41">
          <cell r="F41">
            <v>113300000</v>
          </cell>
        </row>
        <row r="42">
          <cell r="F42">
            <v>103000000</v>
          </cell>
          <cell r="G42">
            <v>15150000</v>
          </cell>
          <cell r="H42">
            <v>0</v>
          </cell>
          <cell r="I42">
            <v>0</v>
          </cell>
          <cell r="J42">
            <v>0</v>
          </cell>
        </row>
        <row r="43">
          <cell r="F43">
            <v>85700000</v>
          </cell>
          <cell r="G43">
            <v>67600000</v>
          </cell>
          <cell r="H43">
            <v>67600000</v>
          </cell>
          <cell r="I43">
            <v>17316000</v>
          </cell>
          <cell r="J43">
            <v>17316000</v>
          </cell>
        </row>
        <row r="44">
          <cell r="F44">
            <v>53500000</v>
          </cell>
          <cell r="G44">
            <v>25000000</v>
          </cell>
          <cell r="H44">
            <v>20000000</v>
          </cell>
          <cell r="I44">
            <v>20000000</v>
          </cell>
          <cell r="J44">
            <v>20000000</v>
          </cell>
        </row>
        <row r="45">
          <cell r="F45">
            <v>4300000</v>
          </cell>
          <cell r="G45">
            <v>4300000</v>
          </cell>
          <cell r="H45">
            <v>4300000</v>
          </cell>
          <cell r="I45">
            <v>4300000</v>
          </cell>
          <cell r="J45">
            <v>4300000</v>
          </cell>
        </row>
        <row r="46">
          <cell r="F46">
            <v>49500000</v>
          </cell>
          <cell r="G46">
            <v>29050945</v>
          </cell>
          <cell r="H46">
            <v>29050945</v>
          </cell>
          <cell r="I46">
            <v>29050945</v>
          </cell>
          <cell r="J46">
            <v>29050945</v>
          </cell>
        </row>
        <row r="47">
          <cell r="F47">
            <v>80000000</v>
          </cell>
          <cell r="G47">
            <v>27782003</v>
          </cell>
          <cell r="H47">
            <v>27782003</v>
          </cell>
          <cell r="I47">
            <v>0</v>
          </cell>
          <cell r="J47">
            <v>0</v>
          </cell>
        </row>
        <row r="48">
          <cell r="F48">
            <v>1200000000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F49">
            <v>128946928</v>
          </cell>
          <cell r="G49">
            <v>126598006</v>
          </cell>
          <cell r="H49">
            <v>126598006</v>
          </cell>
          <cell r="I49">
            <v>126598006</v>
          </cell>
          <cell r="J49">
            <v>126598006</v>
          </cell>
        </row>
        <row r="50">
          <cell r="F50">
            <v>2992351202</v>
          </cell>
          <cell r="G50">
            <v>1702758098</v>
          </cell>
          <cell r="H50">
            <v>1626430527</v>
          </cell>
          <cell r="I50">
            <v>1575486872</v>
          </cell>
          <cell r="J50">
            <v>1551917972</v>
          </cell>
        </row>
        <row r="51">
          <cell r="F51">
            <v>443400000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F52">
            <v>14458000000</v>
          </cell>
          <cell r="G52">
            <v>8905950327.1399994</v>
          </cell>
          <cell r="H52">
            <v>8631189045.1399994</v>
          </cell>
          <cell r="I52">
            <v>8600088302.1399994</v>
          </cell>
          <cell r="J52">
            <v>8473892102.1400003</v>
          </cell>
        </row>
        <row r="53">
          <cell r="F53">
            <v>30000000</v>
          </cell>
          <cell r="G53">
            <v>1500000</v>
          </cell>
          <cell r="H53">
            <v>1500000</v>
          </cell>
          <cell r="I53">
            <v>0</v>
          </cell>
          <cell r="J53">
            <v>0</v>
          </cell>
        </row>
        <row r="54">
          <cell r="F54">
            <v>12600000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F55">
            <v>40000000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</sheetData>
      <sheetData sheetId="10">
        <row r="15">
          <cell r="F15">
            <v>60000000</v>
          </cell>
          <cell r="G15">
            <v>37440000</v>
          </cell>
          <cell r="H15">
            <v>37440000</v>
          </cell>
          <cell r="I15">
            <v>17615000</v>
          </cell>
          <cell r="J15">
            <v>17615000</v>
          </cell>
        </row>
        <row r="16">
          <cell r="F16">
            <v>200000000</v>
          </cell>
          <cell r="G16">
            <v>200000000</v>
          </cell>
          <cell r="H16">
            <v>199750000</v>
          </cell>
          <cell r="I16">
            <v>0</v>
          </cell>
          <cell r="J16">
            <v>0</v>
          </cell>
        </row>
        <row r="17">
          <cell r="F17">
            <v>180000000</v>
          </cell>
          <cell r="G17">
            <v>166827333</v>
          </cell>
          <cell r="H17">
            <v>60827333</v>
          </cell>
          <cell r="I17">
            <v>31580000</v>
          </cell>
          <cell r="J17">
            <v>31580000</v>
          </cell>
        </row>
        <row r="18">
          <cell r="F18">
            <v>170000000</v>
          </cell>
          <cell r="G18">
            <v>160606000</v>
          </cell>
          <cell r="H18">
            <v>155166664</v>
          </cell>
          <cell r="I18">
            <v>52968600</v>
          </cell>
          <cell r="J18">
            <v>52968600</v>
          </cell>
        </row>
        <row r="19">
          <cell r="F19">
            <v>300000000</v>
          </cell>
          <cell r="G19">
            <v>300000000</v>
          </cell>
          <cell r="H19">
            <v>0</v>
          </cell>
          <cell r="I19">
            <v>0</v>
          </cell>
          <cell r="J19">
            <v>0</v>
          </cell>
        </row>
        <row r="20">
          <cell r="F20">
            <v>100000000</v>
          </cell>
          <cell r="G20">
            <v>99670916</v>
          </cell>
          <cell r="H20">
            <v>94670916</v>
          </cell>
          <cell r="I20">
            <v>44644100</v>
          </cell>
          <cell r="J20">
            <v>44644100</v>
          </cell>
        </row>
        <row r="21">
          <cell r="F21">
            <v>60000000</v>
          </cell>
          <cell r="G21">
            <v>60000000</v>
          </cell>
          <cell r="H21">
            <v>0</v>
          </cell>
          <cell r="I21">
            <v>0</v>
          </cell>
          <cell r="J21">
            <v>0</v>
          </cell>
        </row>
        <row r="22">
          <cell r="F22">
            <v>190000000</v>
          </cell>
          <cell r="G22">
            <v>153330667</v>
          </cell>
          <cell r="H22">
            <v>143050667</v>
          </cell>
          <cell r="I22">
            <v>110078850</v>
          </cell>
          <cell r="J22">
            <v>110078850</v>
          </cell>
        </row>
        <row r="23">
          <cell r="F23">
            <v>1100000000</v>
          </cell>
          <cell r="G23">
            <v>820241999</v>
          </cell>
          <cell r="H23">
            <v>652516000</v>
          </cell>
          <cell r="I23">
            <v>88400000</v>
          </cell>
          <cell r="J23">
            <v>88400000</v>
          </cell>
        </row>
        <row r="24">
          <cell r="F24">
            <v>60000000</v>
          </cell>
          <cell r="G24">
            <v>59163333</v>
          </cell>
          <cell r="H24">
            <v>59163333</v>
          </cell>
          <cell r="I24">
            <v>26300000</v>
          </cell>
          <cell r="J24">
            <v>26300000</v>
          </cell>
        </row>
        <row r="25">
          <cell r="F25">
            <v>15000000</v>
          </cell>
          <cell r="G25">
            <v>15000000</v>
          </cell>
          <cell r="H25">
            <v>15000000</v>
          </cell>
          <cell r="I25">
            <v>7280000</v>
          </cell>
          <cell r="J25">
            <v>7280000</v>
          </cell>
        </row>
        <row r="26">
          <cell r="F26">
            <v>15000000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F27">
            <v>35000000</v>
          </cell>
          <cell r="G27">
            <v>34788225</v>
          </cell>
          <cell r="H27">
            <v>33512150</v>
          </cell>
          <cell r="I27">
            <v>33512150</v>
          </cell>
          <cell r="J27">
            <v>33512150</v>
          </cell>
        </row>
        <row r="28">
          <cell r="F28">
            <v>55000000</v>
          </cell>
          <cell r="G28">
            <v>14392000</v>
          </cell>
          <cell r="H28">
            <v>7392000</v>
          </cell>
          <cell r="I28">
            <v>5280000</v>
          </cell>
          <cell r="J28">
            <v>5280000</v>
          </cell>
        </row>
        <row r="29">
          <cell r="F29">
            <v>60000000</v>
          </cell>
          <cell r="G29">
            <v>60000000</v>
          </cell>
          <cell r="H29">
            <v>30880000</v>
          </cell>
          <cell r="I29">
            <v>23880000</v>
          </cell>
          <cell r="J29">
            <v>23880000</v>
          </cell>
        </row>
        <row r="30">
          <cell r="F30">
            <v>40000000</v>
          </cell>
          <cell r="G30">
            <v>40000000</v>
          </cell>
          <cell r="H30">
            <v>30920000</v>
          </cell>
          <cell r="I30">
            <v>30920000</v>
          </cell>
          <cell r="J30">
            <v>30920000</v>
          </cell>
        </row>
        <row r="31">
          <cell r="F31">
            <v>21000000</v>
          </cell>
          <cell r="G31">
            <v>19828000</v>
          </cell>
          <cell r="H31">
            <v>19828000</v>
          </cell>
          <cell r="I31">
            <v>19800000</v>
          </cell>
          <cell r="J31">
            <v>19800000</v>
          </cell>
        </row>
        <row r="32">
          <cell r="F32">
            <v>49000000</v>
          </cell>
          <cell r="G32">
            <v>49000000</v>
          </cell>
          <cell r="H32">
            <v>49000000</v>
          </cell>
          <cell r="I32">
            <v>37600000</v>
          </cell>
          <cell r="J32">
            <v>37600000</v>
          </cell>
        </row>
        <row r="33">
          <cell r="F33">
            <v>42000000</v>
          </cell>
          <cell r="G33">
            <v>6570000</v>
          </cell>
          <cell r="H33">
            <v>6570000</v>
          </cell>
          <cell r="I33">
            <v>5504600</v>
          </cell>
          <cell r="J33">
            <v>5504600</v>
          </cell>
        </row>
        <row r="34">
          <cell r="F34">
            <v>40000000</v>
          </cell>
          <cell r="G34">
            <v>20000000</v>
          </cell>
          <cell r="H34">
            <v>20000000</v>
          </cell>
          <cell r="I34">
            <v>0</v>
          </cell>
          <cell r="J34">
            <v>0</v>
          </cell>
        </row>
        <row r="35">
          <cell r="F35">
            <v>2801724175</v>
          </cell>
          <cell r="G35">
            <v>1797577760</v>
          </cell>
          <cell r="H35">
            <v>1797577759.99</v>
          </cell>
          <cell r="I35">
            <v>1797577759.99</v>
          </cell>
          <cell r="J35">
            <v>1797577759.99</v>
          </cell>
        </row>
        <row r="36">
          <cell r="F36">
            <v>80000000</v>
          </cell>
          <cell r="G36">
            <v>79444000</v>
          </cell>
          <cell r="H36">
            <v>69444000</v>
          </cell>
          <cell r="I36">
            <v>60377650</v>
          </cell>
          <cell r="J36">
            <v>60377650</v>
          </cell>
        </row>
        <row r="37">
          <cell r="F37">
            <v>1307273806</v>
          </cell>
          <cell r="G37">
            <v>1307273806</v>
          </cell>
          <cell r="H37">
            <v>1307273806</v>
          </cell>
          <cell r="I37">
            <v>1307273806</v>
          </cell>
          <cell r="J37">
            <v>1307273806</v>
          </cell>
        </row>
        <row r="38">
          <cell r="F38">
            <v>40000000</v>
          </cell>
          <cell r="G38">
            <v>40000000</v>
          </cell>
          <cell r="H38">
            <v>12000000</v>
          </cell>
          <cell r="I38">
            <v>4000000</v>
          </cell>
          <cell r="J38">
            <v>4000000</v>
          </cell>
        </row>
      </sheetData>
      <sheetData sheetId="11">
        <row r="17">
          <cell r="F17">
            <v>100000000</v>
          </cell>
          <cell r="G17">
            <v>94487998</v>
          </cell>
          <cell r="H17">
            <v>93321331</v>
          </cell>
          <cell r="I17">
            <v>37540000</v>
          </cell>
          <cell r="J17">
            <v>37540000</v>
          </cell>
        </row>
      </sheetData>
      <sheetData sheetId="12"/>
      <sheetData sheetId="13">
        <row r="15">
          <cell r="F15">
            <v>310000000</v>
          </cell>
          <cell r="G15">
            <v>305900000</v>
          </cell>
          <cell r="H15">
            <v>305900000</v>
          </cell>
          <cell r="I15">
            <v>264181535</v>
          </cell>
          <cell r="J15">
            <v>264181535</v>
          </cell>
        </row>
        <row r="16">
          <cell r="F16">
            <v>128000000</v>
          </cell>
          <cell r="G16">
            <v>126552850</v>
          </cell>
          <cell r="H16">
            <v>123552850</v>
          </cell>
          <cell r="I16">
            <v>33772063</v>
          </cell>
          <cell r="J16">
            <v>33772063</v>
          </cell>
        </row>
        <row r="17">
          <cell r="F17">
            <v>158252550</v>
          </cell>
          <cell r="G17">
            <v>156252550</v>
          </cell>
          <cell r="H17">
            <v>145102450</v>
          </cell>
          <cell r="I17">
            <v>47863095</v>
          </cell>
          <cell r="J17">
            <v>47863095</v>
          </cell>
        </row>
        <row r="18">
          <cell r="F18">
            <v>160000000</v>
          </cell>
          <cell r="G18">
            <v>160000000</v>
          </cell>
          <cell r="H18">
            <v>99710127</v>
          </cell>
          <cell r="I18">
            <v>99710127</v>
          </cell>
          <cell r="J18">
            <v>99710127</v>
          </cell>
        </row>
        <row r="19">
          <cell r="F19">
            <v>113400000</v>
          </cell>
          <cell r="G19">
            <v>70270000</v>
          </cell>
          <cell r="H19">
            <v>63570000</v>
          </cell>
          <cell r="I19">
            <v>31662491</v>
          </cell>
          <cell r="J19">
            <v>31662491</v>
          </cell>
        </row>
        <row r="20">
          <cell r="F20">
            <v>5276896</v>
          </cell>
          <cell r="G20">
            <v>4500000</v>
          </cell>
          <cell r="H20">
            <v>4500000</v>
          </cell>
          <cell r="I20">
            <v>0</v>
          </cell>
          <cell r="J20">
            <v>0</v>
          </cell>
        </row>
        <row r="21">
          <cell r="F21">
            <v>112611783.81</v>
          </cell>
          <cell r="G21">
            <v>112453470</v>
          </cell>
          <cell r="H21">
            <v>108302584</v>
          </cell>
          <cell r="I21">
            <v>42612333</v>
          </cell>
          <cell r="J21">
            <v>42612333</v>
          </cell>
        </row>
        <row r="22">
          <cell r="F22">
            <v>80000000</v>
          </cell>
          <cell r="G22">
            <v>74522999</v>
          </cell>
          <cell r="H22">
            <v>71288098</v>
          </cell>
          <cell r="I22">
            <v>36971761</v>
          </cell>
          <cell r="J22">
            <v>36971761</v>
          </cell>
        </row>
        <row r="23">
          <cell r="F23">
            <v>125652392</v>
          </cell>
          <cell r="G23">
            <v>125540000</v>
          </cell>
          <cell r="H23">
            <v>124413332</v>
          </cell>
          <cell r="I23">
            <v>108096666</v>
          </cell>
          <cell r="J23">
            <v>101900000</v>
          </cell>
        </row>
        <row r="24">
          <cell r="F24">
            <v>200000000</v>
          </cell>
          <cell r="G24">
            <v>196675127</v>
          </cell>
          <cell r="H24">
            <v>193125127</v>
          </cell>
          <cell r="I24">
            <v>64220000</v>
          </cell>
          <cell r="J24">
            <v>64220000</v>
          </cell>
        </row>
        <row r="25">
          <cell r="F25">
            <v>106800000</v>
          </cell>
          <cell r="G25">
            <v>97506666</v>
          </cell>
          <cell r="H25">
            <v>97336666</v>
          </cell>
          <cell r="I25">
            <v>63400000</v>
          </cell>
          <cell r="J25">
            <v>63400000</v>
          </cell>
        </row>
        <row r="26">
          <cell r="F26">
            <v>34991380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F27">
            <v>107173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F28">
            <v>30000000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F29">
            <v>20000000</v>
          </cell>
          <cell r="G29">
            <v>15200000</v>
          </cell>
          <cell r="H29">
            <v>15200000</v>
          </cell>
          <cell r="I29">
            <v>13700000</v>
          </cell>
          <cell r="J29">
            <v>13700000</v>
          </cell>
        </row>
        <row r="30">
          <cell r="F30">
            <v>270000000</v>
          </cell>
          <cell r="G30">
            <v>220951549</v>
          </cell>
          <cell r="H30">
            <v>208014882</v>
          </cell>
          <cell r="I30">
            <v>84737004</v>
          </cell>
          <cell r="J30">
            <v>84737004</v>
          </cell>
        </row>
        <row r="31">
          <cell r="F31">
            <v>63200274</v>
          </cell>
          <cell r="G31">
            <v>60800000</v>
          </cell>
          <cell r="H31">
            <v>60800000</v>
          </cell>
          <cell r="I31">
            <v>10410000</v>
          </cell>
          <cell r="J31">
            <v>10410000</v>
          </cell>
        </row>
        <row r="32">
          <cell r="F32">
            <v>30000000</v>
          </cell>
          <cell r="G32">
            <v>20250000</v>
          </cell>
          <cell r="H32">
            <v>20250000</v>
          </cell>
          <cell r="I32">
            <v>17317937</v>
          </cell>
          <cell r="J32">
            <v>17317937</v>
          </cell>
        </row>
        <row r="33">
          <cell r="F33">
            <v>8000000</v>
          </cell>
          <cell r="G33">
            <v>7500000</v>
          </cell>
          <cell r="H33">
            <v>7500000</v>
          </cell>
          <cell r="I33">
            <v>0</v>
          </cell>
          <cell r="J33">
            <v>0</v>
          </cell>
        </row>
        <row r="34">
          <cell r="F34">
            <v>18154184</v>
          </cell>
          <cell r="G34">
            <v>7599960</v>
          </cell>
          <cell r="H34">
            <v>7599960</v>
          </cell>
          <cell r="I34">
            <v>0</v>
          </cell>
          <cell r="J34">
            <v>0</v>
          </cell>
        </row>
        <row r="35">
          <cell r="F35">
            <v>42000000</v>
          </cell>
          <cell r="G35">
            <v>32800000</v>
          </cell>
          <cell r="H35">
            <v>28746667</v>
          </cell>
          <cell r="I35">
            <v>11600000</v>
          </cell>
          <cell r="J35">
            <v>11600000</v>
          </cell>
        </row>
        <row r="36">
          <cell r="F36">
            <v>14650016</v>
          </cell>
          <cell r="G36">
            <v>5000000</v>
          </cell>
          <cell r="H36">
            <v>5000000</v>
          </cell>
          <cell r="I36">
            <v>5000000</v>
          </cell>
          <cell r="J36">
            <v>5000000</v>
          </cell>
        </row>
        <row r="37">
          <cell r="F37">
            <v>12800000</v>
          </cell>
          <cell r="G37">
            <v>9546667.8699999992</v>
          </cell>
          <cell r="H37">
            <v>8746667</v>
          </cell>
          <cell r="I37">
            <v>3200000</v>
          </cell>
          <cell r="J37">
            <v>3200000</v>
          </cell>
        </row>
        <row r="38">
          <cell r="F38">
            <v>32000000</v>
          </cell>
          <cell r="G38">
            <v>30012565</v>
          </cell>
          <cell r="H38">
            <v>30012565</v>
          </cell>
          <cell r="I38">
            <v>15860000</v>
          </cell>
          <cell r="J38">
            <v>15860000</v>
          </cell>
        </row>
        <row r="39">
          <cell r="F39">
            <v>32567760</v>
          </cell>
          <cell r="G39">
            <v>28749139</v>
          </cell>
          <cell r="H39">
            <v>28749139</v>
          </cell>
          <cell r="I39">
            <v>10900000</v>
          </cell>
          <cell r="J39">
            <v>10900000</v>
          </cell>
        </row>
        <row r="40">
          <cell r="F40">
            <v>51200000</v>
          </cell>
          <cell r="G40">
            <v>50480000</v>
          </cell>
          <cell r="H40">
            <v>46053332</v>
          </cell>
          <cell r="I40">
            <v>11600000</v>
          </cell>
          <cell r="J40">
            <v>11600000</v>
          </cell>
        </row>
        <row r="41">
          <cell r="F41">
            <v>103500000</v>
          </cell>
          <cell r="G41">
            <v>97053333</v>
          </cell>
          <cell r="H41">
            <v>96103176</v>
          </cell>
          <cell r="I41">
            <v>30000000</v>
          </cell>
          <cell r="J41">
            <v>30000000</v>
          </cell>
        </row>
        <row r="42">
          <cell r="F42">
            <v>236949833</v>
          </cell>
          <cell r="G42">
            <v>206677643</v>
          </cell>
          <cell r="H42">
            <v>0</v>
          </cell>
          <cell r="I42">
            <v>0</v>
          </cell>
          <cell r="J42">
            <v>0</v>
          </cell>
        </row>
        <row r="43">
          <cell r="F43">
            <v>5875533</v>
          </cell>
          <cell r="G43">
            <v>5875532.6100000003</v>
          </cell>
          <cell r="H43">
            <v>5845488</v>
          </cell>
          <cell r="I43">
            <v>5845488</v>
          </cell>
          <cell r="J43">
            <v>5845488</v>
          </cell>
        </row>
      </sheetData>
      <sheetData sheetId="14">
        <row r="15">
          <cell r="F15">
            <v>1897174159</v>
          </cell>
          <cell r="G15">
            <v>1897174159</v>
          </cell>
          <cell r="H15">
            <v>1897174159</v>
          </cell>
          <cell r="I15">
            <v>1577645132.5</v>
          </cell>
          <cell r="J15">
            <v>1577645132.5</v>
          </cell>
        </row>
        <row r="16">
          <cell r="F16">
            <v>214850780</v>
          </cell>
          <cell r="G16">
            <v>214850780</v>
          </cell>
          <cell r="H16">
            <v>214850780</v>
          </cell>
          <cell r="I16">
            <v>150395546</v>
          </cell>
          <cell r="J16">
            <v>150395546</v>
          </cell>
        </row>
        <row r="17">
          <cell r="F17">
            <v>484320227</v>
          </cell>
          <cell r="G17">
            <v>484320227</v>
          </cell>
          <cell r="H17">
            <v>484320227</v>
          </cell>
          <cell r="I17">
            <v>421366650</v>
          </cell>
          <cell r="J17">
            <v>421366650</v>
          </cell>
        </row>
      </sheetData>
      <sheetData sheetId="15">
        <row r="15">
          <cell r="F15">
            <v>111551754</v>
          </cell>
          <cell r="G15">
            <v>65613333</v>
          </cell>
          <cell r="H15">
            <v>65613333</v>
          </cell>
          <cell r="I15">
            <v>50213326</v>
          </cell>
          <cell r="J15">
            <v>15400007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UD"/>
      <sheetName val="REP JUDICIAL"/>
      <sheetName val="FAMILIA"/>
    </sheetNames>
    <sheetDataSet>
      <sheetData sheetId="0" refreshError="1">
        <row r="12">
          <cell r="F12">
            <v>103000000</v>
          </cell>
          <cell r="G12">
            <v>75085000</v>
          </cell>
          <cell r="H12">
            <v>70860000</v>
          </cell>
          <cell r="I12">
            <v>36750000</v>
          </cell>
          <cell r="J12">
            <v>36750000</v>
          </cell>
        </row>
        <row r="13">
          <cell r="F13">
            <v>86400000</v>
          </cell>
          <cell r="G13">
            <v>79120000</v>
          </cell>
          <cell r="H13">
            <v>79120000</v>
          </cell>
          <cell r="I13">
            <v>49200000</v>
          </cell>
          <cell r="J13">
            <v>49200000</v>
          </cell>
        </row>
        <row r="14">
          <cell r="F14">
            <v>154500000</v>
          </cell>
          <cell r="G14">
            <v>139790000</v>
          </cell>
          <cell r="H14">
            <v>139790000</v>
          </cell>
          <cell r="I14">
            <v>105120000</v>
          </cell>
          <cell r="J14">
            <v>105120000</v>
          </cell>
        </row>
        <row r="15">
          <cell r="F15">
            <v>123600000</v>
          </cell>
          <cell r="G15">
            <v>120128000</v>
          </cell>
          <cell r="H15">
            <v>109928000</v>
          </cell>
          <cell r="I15">
            <v>68960000</v>
          </cell>
          <cell r="J15">
            <v>68960000</v>
          </cell>
        </row>
        <row r="16">
          <cell r="F16">
            <v>25000000</v>
          </cell>
          <cell r="G16">
            <v>25000000</v>
          </cell>
          <cell r="H16">
            <v>25000000</v>
          </cell>
          <cell r="I16">
            <v>9040000</v>
          </cell>
          <cell r="J16">
            <v>9040000</v>
          </cell>
        </row>
        <row r="17">
          <cell r="F17">
            <v>92700000</v>
          </cell>
          <cell r="G17">
            <v>78300000</v>
          </cell>
          <cell r="H17">
            <v>76980000</v>
          </cell>
          <cell r="I17">
            <v>23760000</v>
          </cell>
          <cell r="J17">
            <v>23760000</v>
          </cell>
        </row>
        <row r="18">
          <cell r="F18">
            <v>30000000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F19">
            <v>144200000</v>
          </cell>
          <cell r="G19">
            <v>141360000</v>
          </cell>
          <cell r="H19">
            <v>141360000</v>
          </cell>
          <cell r="I19">
            <v>118080000</v>
          </cell>
          <cell r="J19">
            <v>118080000</v>
          </cell>
        </row>
        <row r="20">
          <cell r="F20">
            <v>6147580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F21">
            <v>76000000</v>
          </cell>
          <cell r="G21">
            <v>71899462</v>
          </cell>
          <cell r="H21">
            <v>71325950</v>
          </cell>
          <cell r="I21">
            <v>37312549</v>
          </cell>
          <cell r="J21">
            <v>37312549</v>
          </cell>
        </row>
        <row r="22">
          <cell r="F22">
            <v>5263604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F23">
            <v>7383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F24">
            <v>62273661</v>
          </cell>
          <cell r="G24">
            <v>1100000</v>
          </cell>
          <cell r="H24">
            <v>0</v>
          </cell>
          <cell r="I24">
            <v>0</v>
          </cell>
          <cell r="J24">
            <v>0</v>
          </cell>
        </row>
        <row r="25">
          <cell r="F25">
            <v>60459865</v>
          </cell>
          <cell r="G25">
            <v>60459865</v>
          </cell>
          <cell r="H25">
            <v>0</v>
          </cell>
          <cell r="I25">
            <v>0</v>
          </cell>
          <cell r="J25">
            <v>0</v>
          </cell>
        </row>
        <row r="26">
          <cell r="F26">
            <v>135867900</v>
          </cell>
        </row>
        <row r="27">
          <cell r="F27">
            <v>183496698</v>
          </cell>
          <cell r="G27">
            <v>140115538</v>
          </cell>
          <cell r="H27">
            <v>140049040</v>
          </cell>
          <cell r="I27">
            <v>87510000</v>
          </cell>
          <cell r="J27">
            <v>87510000</v>
          </cell>
        </row>
        <row r="28">
          <cell r="F28">
            <v>6400000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F29">
            <v>24000000</v>
          </cell>
          <cell r="G29">
            <v>19540135</v>
          </cell>
          <cell r="H29">
            <v>0</v>
          </cell>
          <cell r="I29">
            <v>0</v>
          </cell>
          <cell r="J29">
            <v>0</v>
          </cell>
        </row>
        <row r="30">
          <cell r="F30">
            <v>75000000</v>
          </cell>
          <cell r="G30">
            <v>74985000</v>
          </cell>
          <cell r="H30">
            <v>71839760</v>
          </cell>
          <cell r="I30">
            <v>49490000</v>
          </cell>
          <cell r="J30">
            <v>49490000</v>
          </cell>
        </row>
        <row r="31">
          <cell r="F31">
            <v>205333228</v>
          </cell>
          <cell r="G31">
            <v>109446156</v>
          </cell>
          <cell r="H31">
            <v>83640000</v>
          </cell>
          <cell r="I31">
            <v>41820000</v>
          </cell>
          <cell r="J31">
            <v>41820000</v>
          </cell>
        </row>
        <row r="32">
          <cell r="F32">
            <v>25351743</v>
          </cell>
          <cell r="G32">
            <v>17320000</v>
          </cell>
          <cell r="H32">
            <v>17320000</v>
          </cell>
          <cell r="I32">
            <v>1690000</v>
          </cell>
          <cell r="J32">
            <v>1690000</v>
          </cell>
        </row>
        <row r="33">
          <cell r="F33">
            <v>24590320</v>
          </cell>
          <cell r="G33">
            <v>23760000</v>
          </cell>
          <cell r="H33">
            <v>23760000</v>
          </cell>
          <cell r="I33">
            <v>23760000</v>
          </cell>
          <cell r="J33">
            <v>23760000</v>
          </cell>
        </row>
        <row r="34">
          <cell r="F34">
            <v>10300000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F35">
            <v>51500000</v>
          </cell>
          <cell r="G35">
            <v>51448000</v>
          </cell>
          <cell r="H35">
            <v>51448000</v>
          </cell>
          <cell r="I35">
            <v>49448000</v>
          </cell>
          <cell r="J35">
            <v>49448000</v>
          </cell>
        </row>
        <row r="36">
          <cell r="F36">
            <v>184258044</v>
          </cell>
          <cell r="G36">
            <v>184200000</v>
          </cell>
          <cell r="H36">
            <v>183453333.33000001</v>
          </cell>
          <cell r="I36">
            <v>126793333.33</v>
          </cell>
          <cell r="J36">
            <v>126793333.33</v>
          </cell>
        </row>
        <row r="37">
          <cell r="F37">
            <v>723214302</v>
          </cell>
          <cell r="G37">
            <v>204032180</v>
          </cell>
          <cell r="H37">
            <v>142000000</v>
          </cell>
          <cell r="I37">
            <v>124000000</v>
          </cell>
          <cell r="J37">
            <v>124000000</v>
          </cell>
        </row>
        <row r="38">
          <cell r="F38">
            <v>25600000</v>
          </cell>
          <cell r="G38">
            <v>25600000</v>
          </cell>
          <cell r="H38">
            <v>25600000</v>
          </cell>
          <cell r="I38">
            <v>12680000</v>
          </cell>
          <cell r="J38">
            <v>12680000</v>
          </cell>
        </row>
        <row r="39">
          <cell r="F39">
            <v>655342908</v>
          </cell>
          <cell r="G39">
            <v>630480000</v>
          </cell>
          <cell r="H39">
            <v>630480000</v>
          </cell>
          <cell r="I39">
            <v>359548720</v>
          </cell>
          <cell r="J39">
            <v>359548720</v>
          </cell>
        </row>
        <row r="40">
          <cell r="F40">
            <v>100000000</v>
          </cell>
          <cell r="G40">
            <v>100000000</v>
          </cell>
          <cell r="H40">
            <v>83158614</v>
          </cell>
          <cell r="I40">
            <v>0</v>
          </cell>
          <cell r="J40">
            <v>0</v>
          </cell>
        </row>
        <row r="41">
          <cell r="F41">
            <v>216307604</v>
          </cell>
          <cell r="G41">
            <v>192635000</v>
          </cell>
          <cell r="H41">
            <v>192635000</v>
          </cell>
          <cell r="I41">
            <v>135030000</v>
          </cell>
          <cell r="J41">
            <v>135030000</v>
          </cell>
        </row>
        <row r="42">
          <cell r="F42">
            <v>58000000</v>
          </cell>
          <cell r="G42">
            <v>53480000</v>
          </cell>
          <cell r="H42">
            <v>53480000</v>
          </cell>
          <cell r="I42">
            <v>21130000</v>
          </cell>
          <cell r="J42">
            <v>21130000</v>
          </cell>
        </row>
        <row r="43">
          <cell r="F43">
            <v>30000000</v>
          </cell>
          <cell r="G43">
            <v>21973333.329999998</v>
          </cell>
          <cell r="H43">
            <v>21120000</v>
          </cell>
          <cell r="I43">
            <v>13200000</v>
          </cell>
          <cell r="J43">
            <v>13200000</v>
          </cell>
        </row>
        <row r="44">
          <cell r="F44">
            <v>100000000</v>
          </cell>
          <cell r="G44">
            <v>100000000</v>
          </cell>
          <cell r="H44">
            <v>100000000</v>
          </cell>
          <cell r="I44">
            <v>100000000</v>
          </cell>
          <cell r="J44">
            <v>100000000</v>
          </cell>
        </row>
        <row r="45">
          <cell r="F45">
            <v>1131161907</v>
          </cell>
          <cell r="G45">
            <v>1068764700</v>
          </cell>
          <cell r="H45">
            <v>1026764700</v>
          </cell>
          <cell r="I45">
            <v>193753000</v>
          </cell>
          <cell r="J45">
            <v>193753000</v>
          </cell>
        </row>
        <row r="46">
          <cell r="F46">
            <v>365068700</v>
          </cell>
          <cell r="G46">
            <v>325680700</v>
          </cell>
          <cell r="H46">
            <v>318213700</v>
          </cell>
          <cell r="I46">
            <v>69806700</v>
          </cell>
          <cell r="J46">
            <v>69806700</v>
          </cell>
        </row>
        <row r="47">
          <cell r="F47">
            <v>1089488277</v>
          </cell>
          <cell r="G47">
            <v>953328369</v>
          </cell>
          <cell r="H47">
            <v>629162555</v>
          </cell>
          <cell r="I47">
            <v>302815500</v>
          </cell>
          <cell r="J47">
            <v>302815500</v>
          </cell>
        </row>
        <row r="48">
          <cell r="F48">
            <v>161826931</v>
          </cell>
          <cell r="G48">
            <v>161767181</v>
          </cell>
          <cell r="H48">
            <v>136117876</v>
          </cell>
          <cell r="I48">
            <v>0</v>
          </cell>
          <cell r="J48">
            <v>0</v>
          </cell>
        </row>
        <row r="49">
          <cell r="F49">
            <v>276809844</v>
          </cell>
          <cell r="G49">
            <v>274905000</v>
          </cell>
          <cell r="H49">
            <v>274905000</v>
          </cell>
          <cell r="I49">
            <v>187390000</v>
          </cell>
          <cell r="J49">
            <v>187390000</v>
          </cell>
        </row>
        <row r="50">
          <cell r="F50">
            <v>90000000</v>
          </cell>
          <cell r="G50">
            <v>64320000</v>
          </cell>
          <cell r="H50">
            <v>64320000</v>
          </cell>
          <cell r="I50">
            <v>27840000</v>
          </cell>
          <cell r="J50">
            <v>27840000</v>
          </cell>
        </row>
        <row r="51">
          <cell r="F51">
            <v>29046000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F52">
            <v>5144759540</v>
          </cell>
          <cell r="G52">
            <v>4819317135</v>
          </cell>
          <cell r="H52">
            <v>4819317135</v>
          </cell>
          <cell r="I52">
            <v>3645440435</v>
          </cell>
          <cell r="J52">
            <v>3240391498</v>
          </cell>
        </row>
        <row r="53">
          <cell r="F53">
            <v>10699322722</v>
          </cell>
          <cell r="G53">
            <v>10685739425</v>
          </cell>
          <cell r="H53">
            <v>10685739425</v>
          </cell>
          <cell r="I53">
            <v>7983354249</v>
          </cell>
          <cell r="J53">
            <v>6585329040</v>
          </cell>
        </row>
        <row r="54">
          <cell r="F54">
            <v>800000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F55">
            <v>20913120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F56">
            <v>2846900107</v>
          </cell>
          <cell r="G56">
            <v>2846899607</v>
          </cell>
          <cell r="H56">
            <v>2846899607</v>
          </cell>
          <cell r="I56">
            <v>2846899607</v>
          </cell>
          <cell r="J56">
            <v>2846899607</v>
          </cell>
        </row>
        <row r="57">
          <cell r="F57">
            <v>68256639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F58">
            <v>230152900</v>
          </cell>
          <cell r="G58">
            <v>230152900</v>
          </cell>
          <cell r="H58">
            <v>230152900</v>
          </cell>
          <cell r="I58">
            <v>230152900</v>
          </cell>
          <cell r="J58">
            <v>230152900</v>
          </cell>
        </row>
        <row r="59">
          <cell r="F59">
            <v>1307324136</v>
          </cell>
          <cell r="G59">
            <v>1026984136</v>
          </cell>
          <cell r="H59">
            <v>1026984136</v>
          </cell>
          <cell r="I59">
            <v>225342635</v>
          </cell>
          <cell r="J59">
            <v>225342635</v>
          </cell>
        </row>
        <row r="60">
          <cell r="F60">
            <v>709767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F61">
            <v>464640827</v>
          </cell>
          <cell r="G61">
            <v>464640827</v>
          </cell>
          <cell r="H61">
            <v>464640827</v>
          </cell>
          <cell r="I61">
            <v>464640827</v>
          </cell>
          <cell r="J61">
            <v>464640827</v>
          </cell>
        </row>
        <row r="62">
          <cell r="F62">
            <v>2715748736</v>
          </cell>
          <cell r="G62">
            <v>1374680191</v>
          </cell>
          <cell r="H62">
            <v>1374680191</v>
          </cell>
          <cell r="I62">
            <v>592044360</v>
          </cell>
          <cell r="J62">
            <v>592044360</v>
          </cell>
        </row>
        <row r="63">
          <cell r="F63">
            <v>4048329333</v>
          </cell>
          <cell r="G63">
            <v>3768214423</v>
          </cell>
          <cell r="H63">
            <v>3768214423</v>
          </cell>
          <cell r="I63">
            <v>470438896</v>
          </cell>
          <cell r="J63">
            <v>470438896</v>
          </cell>
        </row>
        <row r="64">
          <cell r="F64">
            <v>4499205411</v>
          </cell>
          <cell r="G64">
            <v>4425258031</v>
          </cell>
          <cell r="H64">
            <v>4313579614</v>
          </cell>
          <cell r="I64">
            <v>396196356</v>
          </cell>
          <cell r="J64">
            <v>396196356</v>
          </cell>
        </row>
        <row r="65">
          <cell r="F65">
            <v>2292876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F66">
            <v>3732582595</v>
          </cell>
          <cell r="G66">
            <v>3256187970</v>
          </cell>
          <cell r="H66">
            <v>3256187970</v>
          </cell>
          <cell r="I66">
            <v>3256187970</v>
          </cell>
          <cell r="J66">
            <v>3256187970</v>
          </cell>
        </row>
        <row r="67">
          <cell r="F67">
            <v>451672299</v>
          </cell>
          <cell r="G67">
            <v>178367343</v>
          </cell>
          <cell r="H67">
            <v>178367343</v>
          </cell>
          <cell r="I67">
            <v>178367343</v>
          </cell>
          <cell r="J67">
            <v>178367343</v>
          </cell>
        </row>
        <row r="68">
          <cell r="F68">
            <v>300000000</v>
          </cell>
          <cell r="G68">
            <v>300000000</v>
          </cell>
          <cell r="H68">
            <v>300000000</v>
          </cell>
          <cell r="I68">
            <v>300000000</v>
          </cell>
          <cell r="J68">
            <v>300000000</v>
          </cell>
        </row>
        <row r="69">
          <cell r="F69">
            <v>1339000000</v>
          </cell>
          <cell r="G69">
            <v>1169103318</v>
          </cell>
          <cell r="H69">
            <v>332716865</v>
          </cell>
          <cell r="I69">
            <v>332716865</v>
          </cell>
          <cell r="J69">
            <v>332716865</v>
          </cell>
        </row>
        <row r="70">
          <cell r="F70">
            <v>500000000</v>
          </cell>
          <cell r="G70">
            <v>500000000</v>
          </cell>
          <cell r="H70">
            <v>500000000</v>
          </cell>
          <cell r="I70">
            <v>500000000</v>
          </cell>
          <cell r="J70">
            <v>500000000</v>
          </cell>
        </row>
        <row r="71">
          <cell r="F71">
            <v>44149920</v>
          </cell>
          <cell r="G71">
            <v>43560000</v>
          </cell>
          <cell r="H71">
            <v>43560000</v>
          </cell>
          <cell r="I71">
            <v>42240000</v>
          </cell>
          <cell r="J71">
            <v>42240000</v>
          </cell>
        </row>
        <row r="72">
          <cell r="F72">
            <v>138195556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F73">
            <v>6004444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F74">
            <v>300000000</v>
          </cell>
          <cell r="G74">
            <v>93101412</v>
          </cell>
          <cell r="H74">
            <v>82127633</v>
          </cell>
          <cell r="I74">
            <v>0</v>
          </cell>
          <cell r="J74">
            <v>0</v>
          </cell>
        </row>
        <row r="75">
          <cell r="F75">
            <v>400000000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F76">
            <v>35436120</v>
          </cell>
          <cell r="G76">
            <v>14500000</v>
          </cell>
          <cell r="H76">
            <v>14500000</v>
          </cell>
          <cell r="I76">
            <v>6000000</v>
          </cell>
          <cell r="J76">
            <v>6000000</v>
          </cell>
        </row>
        <row r="77">
          <cell r="F77">
            <v>23817720</v>
          </cell>
          <cell r="G77">
            <v>21000000</v>
          </cell>
          <cell r="H77">
            <v>21000000</v>
          </cell>
          <cell r="I77">
            <v>14000000</v>
          </cell>
          <cell r="J77">
            <v>14000000</v>
          </cell>
        </row>
        <row r="78">
          <cell r="F78">
            <v>8050000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F79">
            <v>129545160</v>
          </cell>
          <cell r="G79">
            <v>103994000</v>
          </cell>
          <cell r="H79">
            <v>89060000</v>
          </cell>
          <cell r="I79">
            <v>63300000</v>
          </cell>
          <cell r="J79">
            <v>63300000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1"/>
  <sheetViews>
    <sheetView showGridLines="0" tabSelected="1" zoomScale="70" zoomScaleNormal="70" workbookViewId="0">
      <selection activeCell="H10" sqref="H10:H13"/>
    </sheetView>
  </sheetViews>
  <sheetFormatPr baseColWidth="10" defaultColWidth="11.42578125" defaultRowHeight="12.75" x14ac:dyDescent="0.2"/>
  <cols>
    <col min="1" max="1" width="8.140625" style="5" customWidth="1"/>
    <col min="2" max="2" width="7.5703125" style="223" customWidth="1"/>
    <col min="3" max="3" width="16.7109375" style="223" customWidth="1"/>
    <col min="4" max="4" width="6.5703125" style="223" customWidth="1"/>
    <col min="5" max="5" width="14.85546875" style="223" customWidth="1"/>
    <col min="6" max="6" width="8.7109375" style="223" customWidth="1"/>
    <col min="7" max="7" width="19.7109375" style="223" customWidth="1"/>
    <col min="8" max="8" width="42.42578125" style="224" customWidth="1"/>
    <col min="9" max="9" width="22.28515625" style="225" customWidth="1"/>
    <col min="10" max="10" width="23.140625" style="225" hidden="1" customWidth="1"/>
    <col min="11" max="11" width="21.42578125" style="225" customWidth="1"/>
    <col min="12" max="12" width="20.5703125" style="225" customWidth="1"/>
    <col min="13" max="13" width="20.85546875" style="225" customWidth="1"/>
    <col min="14" max="14" width="20.28515625" style="225" customWidth="1"/>
    <col min="15" max="15" width="20.7109375" style="4" customWidth="1"/>
    <col min="16" max="16" width="20.28515625" style="4" customWidth="1"/>
    <col min="17" max="17" width="22.140625" style="4" customWidth="1"/>
    <col min="18" max="18" width="11.42578125" style="5" customWidth="1"/>
    <col min="19" max="16384" width="11.42578125" style="5"/>
  </cols>
  <sheetData>
    <row r="1" spans="1:17" ht="36.75" customHeight="1" x14ac:dyDescent="0.2">
      <c r="A1" s="1"/>
      <c r="B1" s="246" t="s">
        <v>255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"/>
      <c r="P1" s="3"/>
    </row>
    <row r="2" spans="1:17" ht="36.75" customHeight="1" thickBot="1" x14ac:dyDescent="0.25">
      <c r="A2" s="1"/>
      <c r="B2" s="248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"/>
      <c r="P2" s="3"/>
    </row>
    <row r="3" spans="1:17" ht="39" customHeight="1" x14ac:dyDescent="0.2">
      <c r="A3" s="6"/>
      <c r="B3" s="227" t="s">
        <v>0</v>
      </c>
      <c r="C3" s="228" t="s">
        <v>1</v>
      </c>
      <c r="D3" s="228" t="s">
        <v>0</v>
      </c>
      <c r="E3" s="228" t="s">
        <v>2</v>
      </c>
      <c r="F3" s="228" t="s">
        <v>0</v>
      </c>
      <c r="G3" s="228" t="s">
        <v>3</v>
      </c>
      <c r="H3" s="228" t="s">
        <v>4</v>
      </c>
      <c r="I3" s="229" t="s">
        <v>5</v>
      </c>
      <c r="J3" s="229" t="s">
        <v>6</v>
      </c>
      <c r="K3" s="229" t="s">
        <v>7</v>
      </c>
      <c r="L3" s="230" t="s">
        <v>8</v>
      </c>
      <c r="M3" s="229" t="s">
        <v>9</v>
      </c>
      <c r="N3" s="250" t="s">
        <v>251</v>
      </c>
      <c r="O3" s="7"/>
      <c r="P3" s="8"/>
      <c r="Q3" s="8"/>
    </row>
    <row r="4" spans="1:17" ht="23.25" customHeight="1" x14ac:dyDescent="0.2">
      <c r="A4" s="6"/>
      <c r="B4" s="9">
        <v>1</v>
      </c>
      <c r="C4" s="10" t="s">
        <v>10</v>
      </c>
      <c r="D4" s="11"/>
      <c r="E4" s="12"/>
      <c r="F4" s="13"/>
      <c r="G4" s="14"/>
      <c r="H4" s="15"/>
      <c r="I4" s="16">
        <f>I5</f>
        <v>4536644588</v>
      </c>
      <c r="J4" s="16">
        <f t="shared" ref="J4:M4" si="0">J5</f>
        <v>3737919469.0799999</v>
      </c>
      <c r="K4" s="16">
        <f t="shared" si="0"/>
        <v>3548818801.0799999</v>
      </c>
      <c r="L4" s="16">
        <f t="shared" si="0"/>
        <v>1838196334.0799999</v>
      </c>
      <c r="M4" s="16">
        <f t="shared" si="0"/>
        <v>1838196334.0799999</v>
      </c>
      <c r="N4" s="231">
        <f t="shared" ref="N4:N67" si="1">K4/I4</f>
        <v>0.78225629807260533</v>
      </c>
    </row>
    <row r="5" spans="1:17" ht="23.25" customHeight="1" x14ac:dyDescent="0.2">
      <c r="A5" s="6"/>
      <c r="B5" s="17"/>
      <c r="C5" s="18"/>
      <c r="D5" s="19">
        <v>1</v>
      </c>
      <c r="E5" s="20" t="s">
        <v>11</v>
      </c>
      <c r="F5" s="21"/>
      <c r="G5" s="22"/>
      <c r="H5" s="23"/>
      <c r="I5" s="24">
        <f>I6+I9+I21</f>
        <v>4536644588</v>
      </c>
      <c r="J5" s="24">
        <f t="shared" ref="J5:M5" si="2">J6+J9+J21</f>
        <v>3737919469.0799999</v>
      </c>
      <c r="K5" s="24">
        <f t="shared" si="2"/>
        <v>3548818801.0799999</v>
      </c>
      <c r="L5" s="24">
        <f t="shared" si="2"/>
        <v>1838196334.0799999</v>
      </c>
      <c r="M5" s="24">
        <f t="shared" si="2"/>
        <v>1838196334.0799999</v>
      </c>
      <c r="N5" s="232">
        <f t="shared" si="1"/>
        <v>0.78225629807260533</v>
      </c>
    </row>
    <row r="6" spans="1:17" s="34" customFormat="1" ht="23.25" customHeight="1" x14ac:dyDescent="0.2">
      <c r="A6" s="6"/>
      <c r="B6" s="25"/>
      <c r="C6" s="26"/>
      <c r="D6" s="27"/>
      <c r="E6" s="28"/>
      <c r="F6" s="29">
        <v>1</v>
      </c>
      <c r="G6" s="30" t="s">
        <v>12</v>
      </c>
      <c r="H6" s="31"/>
      <c r="I6" s="32">
        <f>SUM(I7:I8)</f>
        <v>160000000</v>
      </c>
      <c r="J6" s="32">
        <f t="shared" ref="J6:M6" si="3">SUM(J7:J8)</f>
        <v>127543333</v>
      </c>
      <c r="K6" s="32">
        <f t="shared" si="3"/>
        <v>119090000</v>
      </c>
      <c r="L6" s="32">
        <f t="shared" si="3"/>
        <v>98161400</v>
      </c>
      <c r="M6" s="32">
        <f t="shared" si="3"/>
        <v>98161400</v>
      </c>
      <c r="N6" s="233">
        <f t="shared" si="1"/>
        <v>0.74431250000000004</v>
      </c>
      <c r="O6" s="33"/>
      <c r="P6" s="33"/>
      <c r="Q6" s="33"/>
    </row>
    <row r="7" spans="1:17" s="34" customFormat="1" ht="47.25" customHeight="1" x14ac:dyDescent="0.2">
      <c r="A7" s="6"/>
      <c r="B7" s="25"/>
      <c r="C7" s="26"/>
      <c r="D7" s="35"/>
      <c r="E7" s="36"/>
      <c r="F7" s="37"/>
      <c r="G7" s="6"/>
      <c r="H7" s="251" t="s">
        <v>13</v>
      </c>
      <c r="I7" s="38">
        <f>[1]AGRICULTURA!F15</f>
        <v>110000000</v>
      </c>
      <c r="J7" s="38">
        <f>[1]AGRICULTURA!G15</f>
        <v>77543333</v>
      </c>
      <c r="K7" s="38">
        <f>[1]AGRICULTURA!H15</f>
        <v>69090000</v>
      </c>
      <c r="L7" s="38">
        <f>[1]AGRICULTURA!I15</f>
        <v>61403900</v>
      </c>
      <c r="M7" s="38">
        <f>[1]AGRICULTURA!J15</f>
        <v>61403900</v>
      </c>
      <c r="N7" s="234">
        <f t="shared" si="1"/>
        <v>0.62809090909090914</v>
      </c>
      <c r="O7" s="33"/>
      <c r="P7" s="33"/>
      <c r="Q7" s="33"/>
    </row>
    <row r="8" spans="1:17" s="34" customFormat="1" ht="47.25" customHeight="1" x14ac:dyDescent="0.2">
      <c r="A8" s="6"/>
      <c r="B8" s="25"/>
      <c r="C8" s="26"/>
      <c r="D8" s="35"/>
      <c r="E8" s="36"/>
      <c r="F8" s="37"/>
      <c r="G8" s="6"/>
      <c r="H8" s="252"/>
      <c r="I8" s="38">
        <f>[1]AGRICULTURA!F16</f>
        <v>50000000</v>
      </c>
      <c r="J8" s="38">
        <f>[1]AGRICULTURA!G16</f>
        <v>50000000</v>
      </c>
      <c r="K8" s="38">
        <f>[1]AGRICULTURA!H16</f>
        <v>50000000</v>
      </c>
      <c r="L8" s="38">
        <f>[1]AGRICULTURA!I16</f>
        <v>36757500</v>
      </c>
      <c r="M8" s="38">
        <f>[1]AGRICULTURA!J16</f>
        <v>36757500</v>
      </c>
      <c r="N8" s="234">
        <f t="shared" si="1"/>
        <v>1</v>
      </c>
      <c r="O8" s="33"/>
      <c r="P8" s="33"/>
      <c r="Q8" s="33"/>
    </row>
    <row r="9" spans="1:17" ht="23.25" customHeight="1" x14ac:dyDescent="0.2">
      <c r="A9" s="6"/>
      <c r="B9" s="39"/>
      <c r="C9" s="40"/>
      <c r="D9" s="41"/>
      <c r="E9" s="42"/>
      <c r="F9" s="29">
        <v>2</v>
      </c>
      <c r="G9" s="43" t="s">
        <v>14</v>
      </c>
      <c r="H9" s="31"/>
      <c r="I9" s="32">
        <f>SUM(I10:I20)</f>
        <v>3351600182</v>
      </c>
      <c r="J9" s="32">
        <f t="shared" ref="J9:M9" si="4">SUM(J10:J20)</f>
        <v>3119523803.0799999</v>
      </c>
      <c r="K9" s="32">
        <f t="shared" si="4"/>
        <v>2959164133.0799999</v>
      </c>
      <c r="L9" s="32">
        <f t="shared" si="4"/>
        <v>1497257434.0799999</v>
      </c>
      <c r="M9" s="32">
        <f t="shared" si="4"/>
        <v>1497257434.0799999</v>
      </c>
      <c r="N9" s="233">
        <f t="shared" si="1"/>
        <v>0.8829108403121575</v>
      </c>
    </row>
    <row r="10" spans="1:17" ht="53.25" customHeight="1" x14ac:dyDescent="0.2">
      <c r="A10" s="6"/>
      <c r="B10" s="39"/>
      <c r="C10" s="40"/>
      <c r="D10" s="41"/>
      <c r="E10" s="42"/>
      <c r="F10" s="44"/>
      <c r="G10" s="45"/>
      <c r="H10" s="251" t="s">
        <v>15</v>
      </c>
      <c r="I10" s="47">
        <f>[1]INFRAESTRUCTURA!F15</f>
        <v>106758463</v>
      </c>
      <c r="J10" s="47">
        <f>[1]INFRAESTRUCTURA!G15</f>
        <v>0</v>
      </c>
      <c r="K10" s="47">
        <f>[1]INFRAESTRUCTURA!H15</f>
        <v>0</v>
      </c>
      <c r="L10" s="47">
        <f>[1]INFRAESTRUCTURA!I15</f>
        <v>0</v>
      </c>
      <c r="M10" s="47">
        <f>[1]INFRAESTRUCTURA!J15</f>
        <v>0</v>
      </c>
      <c r="N10" s="235">
        <f t="shared" si="1"/>
        <v>0</v>
      </c>
    </row>
    <row r="11" spans="1:17" ht="53.25" customHeight="1" x14ac:dyDescent="0.2">
      <c r="A11" s="6"/>
      <c r="B11" s="39"/>
      <c r="C11" s="40"/>
      <c r="D11" s="41"/>
      <c r="E11" s="42"/>
      <c r="F11" s="44"/>
      <c r="G11" s="45"/>
      <c r="H11" s="253"/>
      <c r="I11" s="47">
        <f>[1]INFRAESTRUCTURA!F16</f>
        <v>3283223</v>
      </c>
      <c r="J11" s="47">
        <f>[1]INFRAESTRUCTURA!G16</f>
        <v>0</v>
      </c>
      <c r="K11" s="47">
        <f>[1]INFRAESTRUCTURA!H16</f>
        <v>0</v>
      </c>
      <c r="L11" s="47">
        <f>[1]INFRAESTRUCTURA!I16</f>
        <v>0</v>
      </c>
      <c r="M11" s="47">
        <f>[1]INFRAESTRUCTURA!J16</f>
        <v>0</v>
      </c>
      <c r="N11" s="235">
        <f t="shared" si="1"/>
        <v>0</v>
      </c>
    </row>
    <row r="12" spans="1:17" ht="53.25" customHeight="1" x14ac:dyDescent="0.2">
      <c r="A12" s="6"/>
      <c r="B12" s="39"/>
      <c r="C12" s="40"/>
      <c r="D12" s="41"/>
      <c r="E12" s="42"/>
      <c r="F12" s="44"/>
      <c r="G12" s="45"/>
      <c r="H12" s="253"/>
      <c r="I12" s="47">
        <f>[1]INFRAESTRUCTURA!F17</f>
        <v>610000000</v>
      </c>
      <c r="J12" s="47">
        <f>[1]INFRAESTRUCTURA!G17</f>
        <v>557066515</v>
      </c>
      <c r="K12" s="47">
        <f>[1]INFRAESTRUCTURA!H17</f>
        <v>398159705</v>
      </c>
      <c r="L12" s="47">
        <f>[1]INFRAESTRUCTURA!I17</f>
        <v>0</v>
      </c>
      <c r="M12" s="47">
        <f>[1]INFRAESTRUCTURA!J17</f>
        <v>0</v>
      </c>
      <c r="N12" s="235">
        <f t="shared" si="1"/>
        <v>0.65272082786885244</v>
      </c>
    </row>
    <row r="13" spans="1:17" ht="53.25" customHeight="1" x14ac:dyDescent="0.2">
      <c r="A13" s="6"/>
      <c r="B13" s="39"/>
      <c r="C13" s="40"/>
      <c r="D13" s="41"/>
      <c r="E13" s="42"/>
      <c r="F13" s="44"/>
      <c r="G13" s="45"/>
      <c r="H13" s="252"/>
      <c r="I13" s="47">
        <f>[1]INFRAESTRUCTURA!F18</f>
        <v>110991608</v>
      </c>
      <c r="J13" s="47">
        <f>[1]INFRAESTRUCTURA!G18</f>
        <v>110991608</v>
      </c>
      <c r="K13" s="47">
        <f>[1]INFRAESTRUCTURA!H18</f>
        <v>109538748</v>
      </c>
      <c r="L13" s="47">
        <f>[1]INFRAESTRUCTURA!I18</f>
        <v>0</v>
      </c>
      <c r="M13" s="47">
        <f>[1]INFRAESTRUCTURA!J18</f>
        <v>0</v>
      </c>
      <c r="N13" s="235">
        <f t="shared" si="1"/>
        <v>0.98691018153372456</v>
      </c>
    </row>
    <row r="14" spans="1:17" ht="53.25" customHeight="1" x14ac:dyDescent="0.2">
      <c r="A14" s="6"/>
      <c r="B14" s="39"/>
      <c r="C14" s="40"/>
      <c r="D14" s="41"/>
      <c r="E14" s="42"/>
      <c r="F14" s="44"/>
      <c r="G14" s="45"/>
      <c r="H14" s="251" t="s">
        <v>16</v>
      </c>
      <c r="I14" s="47">
        <f>[1]INFRAESTRUCTURA!F19</f>
        <v>93241537</v>
      </c>
      <c r="J14" s="47">
        <f>[1]INFRAESTRUCTURA!G19</f>
        <v>30540329.079999998</v>
      </c>
      <c r="K14" s="47">
        <f>[1]INFRAESTRUCTURA!H19</f>
        <v>30540329.079999998</v>
      </c>
      <c r="L14" s="47">
        <f>[1]INFRAESTRUCTURA!I19</f>
        <v>30540329.079999998</v>
      </c>
      <c r="M14" s="47">
        <f>[1]INFRAESTRUCTURA!J19</f>
        <v>30540329.079999998</v>
      </c>
      <c r="N14" s="235">
        <f t="shared" si="1"/>
        <v>0.32753995764784527</v>
      </c>
    </row>
    <row r="15" spans="1:17" ht="53.25" customHeight="1" x14ac:dyDescent="0.2">
      <c r="A15" s="6"/>
      <c r="B15" s="39"/>
      <c r="C15" s="40"/>
      <c r="D15" s="41"/>
      <c r="E15" s="42"/>
      <c r="F15" s="44"/>
      <c r="G15" s="45"/>
      <c r="H15" s="252"/>
      <c r="I15" s="47">
        <f>[1]INFRAESTRUCTURA!F20</f>
        <v>646707933</v>
      </c>
      <c r="J15" s="47">
        <f>[1]INFRAESTRUCTURA!G20</f>
        <v>646707933</v>
      </c>
      <c r="K15" s="47">
        <f>[1]INFRAESTRUCTURA!H20</f>
        <v>646707933</v>
      </c>
      <c r="L15" s="47">
        <f>[1]INFRAESTRUCTURA!I20</f>
        <v>534400000</v>
      </c>
      <c r="M15" s="47">
        <f>[1]INFRAESTRUCTURA!J20</f>
        <v>534400000</v>
      </c>
      <c r="N15" s="235">
        <f t="shared" si="1"/>
        <v>1</v>
      </c>
    </row>
    <row r="16" spans="1:17" ht="53.25" customHeight="1" x14ac:dyDescent="0.2">
      <c r="A16" s="6"/>
      <c r="B16" s="39"/>
      <c r="C16" s="40"/>
      <c r="D16" s="41"/>
      <c r="E16" s="42"/>
      <c r="F16" s="44"/>
      <c r="G16" s="45"/>
      <c r="H16" s="46" t="s">
        <v>17</v>
      </c>
      <c r="I16" s="47">
        <f>[1]INFRAESTRUCTURA!F21</f>
        <v>49717418</v>
      </c>
      <c r="J16" s="47">
        <f>[1]INFRAESTRUCTURA!G21</f>
        <v>49717418</v>
      </c>
      <c r="K16" s="47">
        <f>[1]INFRAESTRUCTURA!H21</f>
        <v>49717418</v>
      </c>
      <c r="L16" s="47">
        <f>[1]INFRAESTRUCTURA!I21</f>
        <v>49717418</v>
      </c>
      <c r="M16" s="47">
        <f>[1]INFRAESTRUCTURA!J21</f>
        <v>49717418</v>
      </c>
      <c r="N16" s="235">
        <f t="shared" si="1"/>
        <v>1</v>
      </c>
    </row>
    <row r="17" spans="1:17" ht="53.25" customHeight="1" x14ac:dyDescent="0.2">
      <c r="A17" s="6"/>
      <c r="B17" s="39"/>
      <c r="C17" s="40"/>
      <c r="D17" s="41"/>
      <c r="E17" s="42"/>
      <c r="F17" s="44"/>
      <c r="G17" s="45"/>
      <c r="H17" s="46" t="s">
        <v>18</v>
      </c>
      <c r="I17" s="47">
        <f>[1]INFRAESTRUCTURA!F22</f>
        <v>324800000</v>
      </c>
      <c r="J17" s="47">
        <f>[1]INFRAESTRUCTURA!G22</f>
        <v>324800000</v>
      </c>
      <c r="K17" s="47">
        <f>[1]INFRAESTRUCTURA!H22</f>
        <v>324800000</v>
      </c>
      <c r="L17" s="47">
        <f>[1]INFRAESTRUCTURA!I22</f>
        <v>324800000</v>
      </c>
      <c r="M17" s="47">
        <f>[1]INFRAESTRUCTURA!J22</f>
        <v>324800000</v>
      </c>
      <c r="N17" s="235">
        <f t="shared" si="1"/>
        <v>1</v>
      </c>
    </row>
    <row r="18" spans="1:17" ht="53.25" customHeight="1" x14ac:dyDescent="0.2">
      <c r="A18" s="6"/>
      <c r="B18" s="39"/>
      <c r="C18" s="40"/>
      <c r="D18" s="41"/>
      <c r="E18" s="42"/>
      <c r="F18" s="44"/>
      <c r="G18" s="45"/>
      <c r="H18" s="46" t="s">
        <v>19</v>
      </c>
      <c r="I18" s="47">
        <f>[1]INFRAESTRUCTURA!F23</f>
        <v>1032300000</v>
      </c>
      <c r="J18" s="47">
        <f>[1]INFRAESTRUCTURA!G23</f>
        <v>1032300000</v>
      </c>
      <c r="K18" s="47">
        <f>[1]INFRAESTRUCTURA!H23</f>
        <v>1032300000</v>
      </c>
      <c r="L18" s="47">
        <f>[1]INFRAESTRUCTURA!I23</f>
        <v>464335187</v>
      </c>
      <c r="M18" s="47">
        <f>[1]INFRAESTRUCTURA!J23</f>
        <v>464335187</v>
      </c>
      <c r="N18" s="235">
        <f t="shared" si="1"/>
        <v>1</v>
      </c>
    </row>
    <row r="19" spans="1:17" ht="53.25" customHeight="1" x14ac:dyDescent="0.2">
      <c r="A19" s="6"/>
      <c r="B19" s="39"/>
      <c r="C19" s="40"/>
      <c r="D19" s="41"/>
      <c r="E19" s="42"/>
      <c r="F19" s="44"/>
      <c r="G19" s="45"/>
      <c r="H19" s="46" t="s">
        <v>20</v>
      </c>
      <c r="I19" s="47">
        <f>[1]INFRAESTRUCTURA!F24</f>
        <v>265000000</v>
      </c>
      <c r="J19" s="47">
        <f>[1]INFRAESTRUCTURA!G24</f>
        <v>265000000</v>
      </c>
      <c r="K19" s="47">
        <f>[1]INFRAESTRUCTURA!H24</f>
        <v>265000000</v>
      </c>
      <c r="L19" s="47">
        <f>[1]INFRAESTRUCTURA!I24</f>
        <v>0</v>
      </c>
      <c r="M19" s="47">
        <f>[1]INFRAESTRUCTURA!J24</f>
        <v>0</v>
      </c>
      <c r="N19" s="235">
        <f t="shared" si="1"/>
        <v>1</v>
      </c>
    </row>
    <row r="20" spans="1:17" ht="53.25" customHeight="1" x14ac:dyDescent="0.2">
      <c r="A20" s="6"/>
      <c r="B20" s="39"/>
      <c r="C20" s="40"/>
      <c r="D20" s="41"/>
      <c r="E20" s="42"/>
      <c r="F20" s="44"/>
      <c r="G20" s="45"/>
      <c r="H20" s="46" t="s">
        <v>21</v>
      </c>
      <c r="I20" s="38">
        <f>[1]AGRICULTURA!F17</f>
        <v>108800000</v>
      </c>
      <c r="J20" s="38">
        <f>[1]AGRICULTURA!G17</f>
        <v>102400000</v>
      </c>
      <c r="K20" s="38">
        <f>[1]AGRICULTURA!H17</f>
        <v>102400000</v>
      </c>
      <c r="L20" s="38">
        <f>[1]AGRICULTURA!I17</f>
        <v>93464500</v>
      </c>
      <c r="M20" s="38">
        <f>[1]AGRICULTURA!J17</f>
        <v>93464500</v>
      </c>
      <c r="N20" s="234">
        <f t="shared" si="1"/>
        <v>0.94117647058823528</v>
      </c>
    </row>
    <row r="21" spans="1:17" ht="23.25" customHeight="1" x14ac:dyDescent="0.2">
      <c r="A21" s="6"/>
      <c r="B21" s="39"/>
      <c r="C21" s="40"/>
      <c r="D21" s="41"/>
      <c r="E21" s="42"/>
      <c r="F21" s="29">
        <v>3</v>
      </c>
      <c r="G21" s="43" t="s">
        <v>22</v>
      </c>
      <c r="H21" s="31"/>
      <c r="I21" s="32">
        <f>SUM(I22:I25)</f>
        <v>1025044406</v>
      </c>
      <c r="J21" s="32">
        <f t="shared" ref="J21:M21" si="5">SUM(J22:J25)</f>
        <v>490852333</v>
      </c>
      <c r="K21" s="32">
        <f t="shared" si="5"/>
        <v>470564668</v>
      </c>
      <c r="L21" s="32">
        <f t="shared" si="5"/>
        <v>242777500</v>
      </c>
      <c r="M21" s="32">
        <f t="shared" si="5"/>
        <v>242777500</v>
      </c>
      <c r="N21" s="233">
        <f t="shared" si="1"/>
        <v>0.45906759282387616</v>
      </c>
    </row>
    <row r="22" spans="1:17" s="34" customFormat="1" ht="44.25" customHeight="1" x14ac:dyDescent="0.2">
      <c r="A22" s="6"/>
      <c r="B22" s="39"/>
      <c r="C22" s="40"/>
      <c r="D22" s="41"/>
      <c r="E22" s="42"/>
      <c r="F22" s="45"/>
      <c r="G22" s="44"/>
      <c r="H22" s="251" t="s">
        <v>23</v>
      </c>
      <c r="I22" s="38">
        <f>[1]AGRICULTURA!F18</f>
        <v>456707173</v>
      </c>
      <c r="J22" s="38">
        <f>[1]AGRICULTURA!G18</f>
        <v>368852334</v>
      </c>
      <c r="K22" s="38">
        <f>[1]AGRICULTURA!H18</f>
        <v>355564668</v>
      </c>
      <c r="L22" s="38">
        <f>[1]AGRICULTURA!I18</f>
        <v>201090000</v>
      </c>
      <c r="M22" s="38">
        <f>[1]AGRICULTURA!J18</f>
        <v>201090000</v>
      </c>
      <c r="N22" s="234">
        <f t="shared" si="1"/>
        <v>0.77853970557191143</v>
      </c>
      <c r="O22" s="33"/>
      <c r="P22" s="33"/>
      <c r="Q22" s="33"/>
    </row>
    <row r="23" spans="1:17" s="34" customFormat="1" ht="44.25" customHeight="1" x14ac:dyDescent="0.2">
      <c r="A23" s="6"/>
      <c r="B23" s="39"/>
      <c r="C23" s="40"/>
      <c r="D23" s="41"/>
      <c r="E23" s="42"/>
      <c r="F23" s="45"/>
      <c r="G23" s="44"/>
      <c r="H23" s="252"/>
      <c r="I23" s="38">
        <f>[1]AGRICULTURA!F19</f>
        <v>219592885</v>
      </c>
      <c r="J23" s="38">
        <f>[1]AGRICULTURA!G19</f>
        <v>0</v>
      </c>
      <c r="K23" s="38">
        <f>[1]AGRICULTURA!H19</f>
        <v>0</v>
      </c>
      <c r="L23" s="38">
        <f>[1]AGRICULTURA!I19</f>
        <v>0</v>
      </c>
      <c r="M23" s="38">
        <f>[1]AGRICULTURA!J19</f>
        <v>0</v>
      </c>
      <c r="N23" s="234">
        <f t="shared" si="1"/>
        <v>0</v>
      </c>
      <c r="O23" s="33"/>
      <c r="P23" s="33"/>
      <c r="Q23" s="33"/>
    </row>
    <row r="24" spans="1:17" s="34" customFormat="1" ht="44.25" customHeight="1" x14ac:dyDescent="0.2">
      <c r="A24" s="6"/>
      <c r="B24" s="39"/>
      <c r="C24" s="40"/>
      <c r="D24" s="41"/>
      <c r="E24" s="42"/>
      <c r="F24" s="45"/>
      <c r="G24" s="44"/>
      <c r="H24" s="251" t="s">
        <v>24</v>
      </c>
      <c r="I24" s="38">
        <f>[1]AGRICULTURA!F20</f>
        <v>200337233</v>
      </c>
      <c r="J24" s="38">
        <f>[1]AGRICULTURA!G20</f>
        <v>0</v>
      </c>
      <c r="K24" s="38">
        <f>[1]AGRICULTURA!H20</f>
        <v>0</v>
      </c>
      <c r="L24" s="38">
        <f>[1]AGRICULTURA!I20</f>
        <v>0</v>
      </c>
      <c r="M24" s="38">
        <f>[1]AGRICULTURA!J20</f>
        <v>0</v>
      </c>
      <c r="N24" s="234">
        <f t="shared" si="1"/>
        <v>0</v>
      </c>
      <c r="O24" s="33"/>
      <c r="P24" s="33"/>
      <c r="Q24" s="33"/>
    </row>
    <row r="25" spans="1:17" s="34" customFormat="1" ht="44.25" customHeight="1" x14ac:dyDescent="0.2">
      <c r="A25" s="6"/>
      <c r="B25" s="48"/>
      <c r="C25" s="49"/>
      <c r="D25" s="50"/>
      <c r="E25" s="49"/>
      <c r="F25" s="51"/>
      <c r="G25" s="52"/>
      <c r="H25" s="252"/>
      <c r="I25" s="38">
        <f>[1]AGRICULTURA!F21</f>
        <v>148407115</v>
      </c>
      <c r="J25" s="38">
        <f>[1]AGRICULTURA!G21</f>
        <v>121999999</v>
      </c>
      <c r="K25" s="38">
        <f>[1]AGRICULTURA!H21</f>
        <v>115000000</v>
      </c>
      <c r="L25" s="38">
        <f>[1]AGRICULTURA!I21</f>
        <v>41687500</v>
      </c>
      <c r="M25" s="38">
        <f>[1]AGRICULTURA!J21</f>
        <v>41687500</v>
      </c>
      <c r="N25" s="234">
        <f t="shared" si="1"/>
        <v>0.77489546239073515</v>
      </c>
      <c r="O25" s="33"/>
      <c r="P25" s="33"/>
      <c r="Q25" s="33"/>
    </row>
    <row r="26" spans="1:17" s="34" customFormat="1" ht="27.75" customHeight="1" x14ac:dyDescent="0.2">
      <c r="A26" s="6"/>
      <c r="B26" s="53">
        <v>2</v>
      </c>
      <c r="C26" s="54" t="s">
        <v>25</v>
      </c>
      <c r="D26" s="11"/>
      <c r="E26" s="11"/>
      <c r="F26" s="12"/>
      <c r="G26" s="12"/>
      <c r="H26" s="15"/>
      <c r="I26" s="16">
        <f t="shared" ref="I26:M26" si="6">I27+I52+I64</f>
        <v>17991182081</v>
      </c>
      <c r="J26" s="16">
        <f t="shared" si="6"/>
        <v>12613146399.400002</v>
      </c>
      <c r="K26" s="16">
        <f t="shared" si="6"/>
        <v>11026486860.17</v>
      </c>
      <c r="L26" s="16">
        <f t="shared" si="6"/>
        <v>8285749122.710001</v>
      </c>
      <c r="M26" s="16">
        <f t="shared" si="6"/>
        <v>8285749122.710001</v>
      </c>
      <c r="N26" s="231">
        <f t="shared" si="1"/>
        <v>0.61288284508080071</v>
      </c>
      <c r="O26" s="33"/>
      <c r="P26" s="33"/>
      <c r="Q26" s="33"/>
    </row>
    <row r="27" spans="1:17" s="34" customFormat="1" ht="27.75" customHeight="1" x14ac:dyDescent="0.2">
      <c r="A27" s="6"/>
      <c r="B27" s="55"/>
      <c r="C27" s="56"/>
      <c r="D27" s="57">
        <v>2</v>
      </c>
      <c r="E27" s="20" t="s">
        <v>26</v>
      </c>
      <c r="F27" s="58"/>
      <c r="G27" s="59"/>
      <c r="H27" s="23"/>
      <c r="I27" s="24">
        <f t="shared" ref="I27:M27" si="7">I28+I30+I36+I38+I41+I46+I49</f>
        <v>2378580000</v>
      </c>
      <c r="J27" s="24">
        <f t="shared" si="7"/>
        <v>1701076819</v>
      </c>
      <c r="K27" s="24">
        <f t="shared" si="7"/>
        <v>1416980501</v>
      </c>
      <c r="L27" s="24">
        <f t="shared" si="7"/>
        <v>991118116</v>
      </c>
      <c r="M27" s="24">
        <f t="shared" si="7"/>
        <v>991118116</v>
      </c>
      <c r="N27" s="232">
        <f t="shared" si="1"/>
        <v>0.59572539119979151</v>
      </c>
      <c r="O27" s="33"/>
      <c r="P27" s="33"/>
      <c r="Q27" s="33"/>
    </row>
    <row r="28" spans="1:17" s="34" customFormat="1" ht="30" customHeight="1" x14ac:dyDescent="0.2">
      <c r="A28" s="6"/>
      <c r="B28" s="55"/>
      <c r="C28" s="56"/>
      <c r="D28" s="60"/>
      <c r="E28" s="36"/>
      <c r="F28" s="61">
        <v>4</v>
      </c>
      <c r="G28" s="62" t="s">
        <v>27</v>
      </c>
      <c r="H28" s="31"/>
      <c r="I28" s="32">
        <f>I29</f>
        <v>350000000</v>
      </c>
      <c r="J28" s="32">
        <f t="shared" ref="J28:M28" si="8">J29</f>
        <v>204040666</v>
      </c>
      <c r="K28" s="32">
        <f t="shared" si="8"/>
        <v>190392330</v>
      </c>
      <c r="L28" s="32">
        <f t="shared" si="8"/>
        <v>133531000</v>
      </c>
      <c r="M28" s="32">
        <f t="shared" si="8"/>
        <v>133531000</v>
      </c>
      <c r="N28" s="233">
        <f t="shared" si="1"/>
        <v>0.54397808571428574</v>
      </c>
      <c r="O28" s="33"/>
      <c r="P28" s="33"/>
      <c r="Q28" s="33"/>
    </row>
    <row r="29" spans="1:17" s="34" customFormat="1" ht="34.5" customHeight="1" x14ac:dyDescent="0.2">
      <c r="A29" s="6"/>
      <c r="B29" s="55"/>
      <c r="C29" s="56"/>
      <c r="D29" s="60"/>
      <c r="E29" s="36"/>
      <c r="F29" s="63"/>
      <c r="G29" s="64"/>
      <c r="H29" s="46" t="s">
        <v>28</v>
      </c>
      <c r="I29" s="38">
        <f>[1]AGRICULTURA!F22</f>
        <v>350000000</v>
      </c>
      <c r="J29" s="38">
        <f>[1]AGRICULTURA!G22</f>
        <v>204040666</v>
      </c>
      <c r="K29" s="38">
        <f>[1]AGRICULTURA!H22</f>
        <v>190392330</v>
      </c>
      <c r="L29" s="38">
        <f>[1]AGRICULTURA!I22</f>
        <v>133531000</v>
      </c>
      <c r="M29" s="38">
        <f>[1]AGRICULTURA!J22</f>
        <v>133531000</v>
      </c>
      <c r="N29" s="234">
        <f t="shared" si="1"/>
        <v>0.54397808571428574</v>
      </c>
      <c r="O29" s="33"/>
      <c r="P29" s="33"/>
      <c r="Q29" s="33"/>
    </row>
    <row r="30" spans="1:17" s="34" customFormat="1" ht="27.75" customHeight="1" x14ac:dyDescent="0.2">
      <c r="A30" s="6"/>
      <c r="B30" s="55"/>
      <c r="C30" s="56"/>
      <c r="D30" s="35"/>
      <c r="E30" s="36"/>
      <c r="F30" s="61">
        <v>5</v>
      </c>
      <c r="G30" s="65" t="s">
        <v>29</v>
      </c>
      <c r="H30" s="31"/>
      <c r="I30" s="32">
        <f>SUM(I31:I35)</f>
        <v>480000000</v>
      </c>
      <c r="J30" s="32">
        <f t="shared" ref="J30:M30" si="9">SUM(J31:J35)</f>
        <v>291397166</v>
      </c>
      <c r="K30" s="32">
        <f t="shared" si="9"/>
        <v>287937665</v>
      </c>
      <c r="L30" s="32">
        <f t="shared" si="9"/>
        <v>187741000</v>
      </c>
      <c r="M30" s="32">
        <f t="shared" si="9"/>
        <v>187741000</v>
      </c>
      <c r="N30" s="233">
        <f t="shared" si="1"/>
        <v>0.59987013541666667</v>
      </c>
      <c r="O30" s="33"/>
      <c r="P30" s="33"/>
      <c r="Q30" s="33"/>
    </row>
    <row r="31" spans="1:17" s="34" customFormat="1" ht="44.25" customHeight="1" x14ac:dyDescent="0.2">
      <c r="A31" s="6"/>
      <c r="B31" s="55"/>
      <c r="C31" s="56"/>
      <c r="D31" s="35"/>
      <c r="E31" s="36"/>
      <c r="F31" s="66"/>
      <c r="G31" s="67"/>
      <c r="H31" s="251" t="s">
        <v>30</v>
      </c>
      <c r="I31" s="68">
        <f>[1]AGRICULTURA!F23</f>
        <v>350000000</v>
      </c>
      <c r="J31" s="68">
        <f>[1]AGRICULTURA!G23</f>
        <v>266397166</v>
      </c>
      <c r="K31" s="68">
        <f>[1]AGRICULTURA!H23</f>
        <v>262937665</v>
      </c>
      <c r="L31" s="68">
        <f>[1]AGRICULTURA!I23</f>
        <v>177901000</v>
      </c>
      <c r="M31" s="68">
        <f>[1]AGRICULTURA!J23</f>
        <v>177901000</v>
      </c>
      <c r="N31" s="234">
        <f t="shared" si="1"/>
        <v>0.75125047142857138</v>
      </c>
      <c r="O31" s="33"/>
      <c r="P31" s="33"/>
      <c r="Q31" s="33"/>
    </row>
    <row r="32" spans="1:17" s="34" customFormat="1" ht="44.25" customHeight="1" x14ac:dyDescent="0.2">
      <c r="A32" s="6"/>
      <c r="B32" s="55"/>
      <c r="C32" s="56"/>
      <c r="D32" s="35"/>
      <c r="E32" s="36"/>
      <c r="F32" s="69"/>
      <c r="G32" s="56"/>
      <c r="H32" s="252"/>
      <c r="I32" s="68">
        <f>[1]AGRICULTURA!F24</f>
        <v>60000000</v>
      </c>
      <c r="J32" s="68">
        <f>[1]AGRICULTURA!G24</f>
        <v>0</v>
      </c>
      <c r="K32" s="68">
        <f>[1]AGRICULTURA!H24</f>
        <v>0</v>
      </c>
      <c r="L32" s="68">
        <f>[1]AGRICULTURA!I24</f>
        <v>0</v>
      </c>
      <c r="M32" s="68">
        <f>[1]AGRICULTURA!J24</f>
        <v>0</v>
      </c>
      <c r="N32" s="234">
        <f t="shared" si="1"/>
        <v>0</v>
      </c>
      <c r="O32" s="33"/>
      <c r="P32" s="33"/>
      <c r="Q32" s="33"/>
    </row>
    <row r="33" spans="1:17" s="34" customFormat="1" ht="44.25" customHeight="1" x14ac:dyDescent="0.2">
      <c r="A33" s="6"/>
      <c r="B33" s="55"/>
      <c r="C33" s="56"/>
      <c r="D33" s="35"/>
      <c r="E33" s="36"/>
      <c r="F33" s="69"/>
      <c r="G33" s="56"/>
      <c r="H33" s="46" t="s">
        <v>31</v>
      </c>
      <c r="I33" s="68">
        <f>[1]AGRICULTURA!F25</f>
        <v>25000000</v>
      </c>
      <c r="J33" s="68">
        <f>[1]AGRICULTURA!G25</f>
        <v>25000000</v>
      </c>
      <c r="K33" s="68">
        <f>[1]AGRICULTURA!H25</f>
        <v>25000000</v>
      </c>
      <c r="L33" s="68">
        <f>[1]AGRICULTURA!I25</f>
        <v>9840000</v>
      </c>
      <c r="M33" s="68">
        <f>[1]AGRICULTURA!J25</f>
        <v>9840000</v>
      </c>
      <c r="N33" s="234">
        <f t="shared" si="1"/>
        <v>1</v>
      </c>
      <c r="O33" s="33"/>
      <c r="P33" s="33"/>
      <c r="Q33" s="33"/>
    </row>
    <row r="34" spans="1:17" s="34" customFormat="1" ht="44.25" customHeight="1" x14ac:dyDescent="0.2">
      <c r="A34" s="6"/>
      <c r="B34" s="55"/>
      <c r="C34" s="56"/>
      <c r="D34" s="35"/>
      <c r="E34" s="36"/>
      <c r="F34" s="69"/>
      <c r="G34" s="56"/>
      <c r="H34" s="251" t="s">
        <v>32</v>
      </c>
      <c r="I34" s="68">
        <f>[1]AGRICULTURA!F26</f>
        <v>25000000</v>
      </c>
      <c r="J34" s="68">
        <f>[1]AGRICULTURA!G26</f>
        <v>0</v>
      </c>
      <c r="K34" s="68">
        <f>[1]AGRICULTURA!H26</f>
        <v>0</v>
      </c>
      <c r="L34" s="68">
        <f>[1]AGRICULTURA!I26</f>
        <v>0</v>
      </c>
      <c r="M34" s="68">
        <f>[1]AGRICULTURA!J26</f>
        <v>0</v>
      </c>
      <c r="N34" s="234">
        <f t="shared" si="1"/>
        <v>0</v>
      </c>
      <c r="O34" s="33"/>
      <c r="P34" s="33"/>
      <c r="Q34" s="33"/>
    </row>
    <row r="35" spans="1:17" s="34" customFormat="1" ht="44.25" customHeight="1" x14ac:dyDescent="0.2">
      <c r="A35" s="6"/>
      <c r="B35" s="55"/>
      <c r="C35" s="56"/>
      <c r="D35" s="35"/>
      <c r="E35" s="36"/>
      <c r="F35" s="70"/>
      <c r="G35" s="71"/>
      <c r="H35" s="252"/>
      <c r="I35" s="68">
        <f>[1]AGRICULTURA!F27</f>
        <v>20000000</v>
      </c>
      <c r="J35" s="68">
        <f>[1]AGRICULTURA!G27</f>
        <v>0</v>
      </c>
      <c r="K35" s="68">
        <f>[1]AGRICULTURA!H27</f>
        <v>0</v>
      </c>
      <c r="L35" s="68">
        <f>[1]AGRICULTURA!I27</f>
        <v>0</v>
      </c>
      <c r="M35" s="68">
        <f>[1]AGRICULTURA!J27</f>
        <v>0</v>
      </c>
      <c r="N35" s="234">
        <f t="shared" si="1"/>
        <v>0</v>
      </c>
      <c r="O35" s="33"/>
      <c r="P35" s="33"/>
      <c r="Q35" s="33"/>
    </row>
    <row r="36" spans="1:17" s="34" customFormat="1" ht="27.75" customHeight="1" x14ac:dyDescent="0.2">
      <c r="A36" s="6"/>
      <c r="B36" s="55"/>
      <c r="C36" s="56"/>
      <c r="D36" s="35"/>
      <c r="E36" s="36"/>
      <c r="F36" s="61">
        <v>6</v>
      </c>
      <c r="G36" s="62" t="s">
        <v>33</v>
      </c>
      <c r="H36" s="31"/>
      <c r="I36" s="32">
        <f>I37</f>
        <v>350000000</v>
      </c>
      <c r="J36" s="32">
        <f t="shared" ref="J36:M36" si="10">J37</f>
        <v>331396654</v>
      </c>
      <c r="K36" s="32">
        <f t="shared" si="10"/>
        <v>264827842</v>
      </c>
      <c r="L36" s="32">
        <f t="shared" si="10"/>
        <v>123096000</v>
      </c>
      <c r="M36" s="32">
        <f t="shared" si="10"/>
        <v>123096000</v>
      </c>
      <c r="N36" s="233">
        <f t="shared" si="1"/>
        <v>0.75665097714285712</v>
      </c>
      <c r="O36" s="33"/>
      <c r="P36" s="33"/>
      <c r="Q36" s="33"/>
    </row>
    <row r="37" spans="1:17" s="34" customFormat="1" ht="34.5" customHeight="1" x14ac:dyDescent="0.2">
      <c r="A37" s="6"/>
      <c r="B37" s="55"/>
      <c r="C37" s="56"/>
      <c r="D37" s="35"/>
      <c r="E37" s="36"/>
      <c r="F37" s="63"/>
      <c r="G37" s="49"/>
      <c r="H37" s="46" t="s">
        <v>34</v>
      </c>
      <c r="I37" s="68">
        <f>[1]AGRICULTURA!F28</f>
        <v>350000000</v>
      </c>
      <c r="J37" s="68">
        <f>[1]AGRICULTURA!G28</f>
        <v>331396654</v>
      </c>
      <c r="K37" s="68">
        <f>[1]AGRICULTURA!H28</f>
        <v>264827842</v>
      </c>
      <c r="L37" s="68">
        <f>[1]AGRICULTURA!I28</f>
        <v>123096000</v>
      </c>
      <c r="M37" s="68">
        <f>[1]AGRICULTURA!J28</f>
        <v>123096000</v>
      </c>
      <c r="N37" s="234">
        <f t="shared" si="1"/>
        <v>0.75665097714285712</v>
      </c>
      <c r="O37" s="33"/>
      <c r="P37" s="33"/>
      <c r="Q37" s="33"/>
    </row>
    <row r="38" spans="1:17" s="34" customFormat="1" ht="27.75" customHeight="1" x14ac:dyDescent="0.2">
      <c r="A38" s="6"/>
      <c r="B38" s="55"/>
      <c r="C38" s="56"/>
      <c r="D38" s="35"/>
      <c r="E38" s="36"/>
      <c r="F38" s="61">
        <v>7</v>
      </c>
      <c r="G38" s="43" t="s">
        <v>35</v>
      </c>
      <c r="H38" s="31"/>
      <c r="I38" s="32">
        <f>SUM(I39:I40)</f>
        <v>150000000</v>
      </c>
      <c r="J38" s="32">
        <f t="shared" ref="J38:M38" si="11">SUM(J39:J40)</f>
        <v>132132333</v>
      </c>
      <c r="K38" s="32">
        <f t="shared" si="11"/>
        <v>131392664</v>
      </c>
      <c r="L38" s="32">
        <f t="shared" si="11"/>
        <v>80830750</v>
      </c>
      <c r="M38" s="32">
        <f t="shared" si="11"/>
        <v>80830750</v>
      </c>
      <c r="N38" s="233">
        <f t="shared" si="1"/>
        <v>0.87595109333333332</v>
      </c>
      <c r="O38" s="33"/>
      <c r="P38" s="33"/>
      <c r="Q38" s="33"/>
    </row>
    <row r="39" spans="1:17" s="34" customFormat="1" ht="41.25" customHeight="1" x14ac:dyDescent="0.2">
      <c r="A39" s="6"/>
      <c r="B39" s="55"/>
      <c r="C39" s="56"/>
      <c r="D39" s="35"/>
      <c r="E39" s="36"/>
      <c r="F39" s="66"/>
      <c r="G39" s="56"/>
      <c r="H39" s="251" t="s">
        <v>36</v>
      </c>
      <c r="I39" s="68">
        <f>[1]AGRICULTURA!F29</f>
        <v>120000000</v>
      </c>
      <c r="J39" s="68">
        <f>[1]AGRICULTURA!G29</f>
        <v>112460000</v>
      </c>
      <c r="K39" s="68">
        <f>[1]AGRICULTURA!H29</f>
        <v>112460000</v>
      </c>
      <c r="L39" s="68">
        <f>[1]AGRICULTURA!I29</f>
        <v>80830750</v>
      </c>
      <c r="M39" s="68">
        <f>[1]AGRICULTURA!J29</f>
        <v>80830750</v>
      </c>
      <c r="N39" s="234">
        <f t="shared" si="1"/>
        <v>0.9371666666666667</v>
      </c>
      <c r="O39" s="33"/>
      <c r="P39" s="33"/>
      <c r="Q39" s="33"/>
    </row>
    <row r="40" spans="1:17" s="34" customFormat="1" ht="41.25" customHeight="1" x14ac:dyDescent="0.2">
      <c r="A40" s="6"/>
      <c r="B40" s="55"/>
      <c r="C40" s="56"/>
      <c r="D40" s="35"/>
      <c r="E40" s="36"/>
      <c r="F40" s="70"/>
      <c r="G40" s="56"/>
      <c r="H40" s="252"/>
      <c r="I40" s="68">
        <f>[1]AGRICULTURA!F30</f>
        <v>30000000</v>
      </c>
      <c r="J40" s="68">
        <f>[1]AGRICULTURA!G30</f>
        <v>19672333</v>
      </c>
      <c r="K40" s="68">
        <f>[1]AGRICULTURA!H30</f>
        <v>18932664</v>
      </c>
      <c r="L40" s="68">
        <f>[1]AGRICULTURA!I30</f>
        <v>0</v>
      </c>
      <c r="M40" s="68">
        <f>[1]AGRICULTURA!J30</f>
        <v>0</v>
      </c>
      <c r="N40" s="234">
        <f t="shared" si="1"/>
        <v>0.63108880000000001</v>
      </c>
      <c r="O40" s="33"/>
      <c r="P40" s="33"/>
      <c r="Q40" s="33"/>
    </row>
    <row r="41" spans="1:17" s="34" customFormat="1" ht="27.75" customHeight="1" x14ac:dyDescent="0.2">
      <c r="A41" s="6"/>
      <c r="B41" s="55"/>
      <c r="C41" s="56"/>
      <c r="D41" s="41"/>
      <c r="E41" s="42"/>
      <c r="F41" s="29">
        <v>8</v>
      </c>
      <c r="G41" s="43" t="s">
        <v>37</v>
      </c>
      <c r="H41" s="31"/>
      <c r="I41" s="32">
        <f>SUM(I42:I45)</f>
        <v>209460000</v>
      </c>
      <c r="J41" s="32">
        <f t="shared" ref="J41:M41" si="12">SUM(J42:J45)</f>
        <v>96400000</v>
      </c>
      <c r="K41" s="32">
        <f t="shared" si="12"/>
        <v>76400000</v>
      </c>
      <c r="L41" s="32">
        <f t="shared" si="12"/>
        <v>50468362</v>
      </c>
      <c r="M41" s="32">
        <f t="shared" si="12"/>
        <v>50468362</v>
      </c>
      <c r="N41" s="233">
        <f t="shared" si="1"/>
        <v>0.36474744581304308</v>
      </c>
      <c r="O41" s="33"/>
      <c r="P41" s="33"/>
      <c r="Q41" s="33"/>
    </row>
    <row r="42" spans="1:17" s="34" customFormat="1" ht="39" customHeight="1" x14ac:dyDescent="0.2">
      <c r="A42" s="6"/>
      <c r="B42" s="55"/>
      <c r="C42" s="56"/>
      <c r="D42" s="41"/>
      <c r="E42" s="42"/>
      <c r="F42" s="45"/>
      <c r="G42" s="44"/>
      <c r="H42" s="254" t="s">
        <v>38</v>
      </c>
      <c r="I42" s="74">
        <f>[1]TURISMO!F15</f>
        <v>55000000</v>
      </c>
      <c r="J42" s="74">
        <f>[1]TURISMO!G15</f>
        <v>43020000</v>
      </c>
      <c r="K42" s="74">
        <f>[1]TURISMO!H15</f>
        <v>35580000</v>
      </c>
      <c r="L42" s="74">
        <f>[1]TURISMO!I15</f>
        <v>33646000</v>
      </c>
      <c r="M42" s="74">
        <f>[1]TURISMO!J15</f>
        <v>33646000</v>
      </c>
      <c r="N42" s="234">
        <f t="shared" si="1"/>
        <v>0.64690909090909088</v>
      </c>
      <c r="O42" s="33"/>
      <c r="P42" s="33"/>
      <c r="Q42" s="33"/>
    </row>
    <row r="43" spans="1:17" s="34" customFormat="1" ht="39" customHeight="1" x14ac:dyDescent="0.2">
      <c r="A43" s="6"/>
      <c r="B43" s="55"/>
      <c r="C43" s="56"/>
      <c r="D43" s="41"/>
      <c r="E43" s="42"/>
      <c r="F43" s="45"/>
      <c r="G43" s="44"/>
      <c r="H43" s="255"/>
      <c r="I43" s="74">
        <f>[1]TURISMO!F16</f>
        <v>19160000</v>
      </c>
      <c r="J43" s="74">
        <f>[1]TURISMO!G16</f>
        <v>19160000</v>
      </c>
      <c r="K43" s="74">
        <f>[1]TURISMO!H16</f>
        <v>6600000</v>
      </c>
      <c r="L43" s="74">
        <f>[1]TURISMO!I16</f>
        <v>0</v>
      </c>
      <c r="M43" s="74">
        <f>[1]TURISMO!J16</f>
        <v>0</v>
      </c>
      <c r="N43" s="234">
        <f t="shared" si="1"/>
        <v>0.3444676409185804</v>
      </c>
      <c r="O43" s="33"/>
      <c r="P43" s="33"/>
      <c r="Q43" s="33"/>
    </row>
    <row r="44" spans="1:17" s="34" customFormat="1" ht="39" customHeight="1" x14ac:dyDescent="0.2">
      <c r="A44" s="6"/>
      <c r="B44" s="55"/>
      <c r="C44" s="56"/>
      <c r="D44" s="41"/>
      <c r="E44" s="42"/>
      <c r="F44" s="45"/>
      <c r="G44" s="44"/>
      <c r="H44" s="254" t="s">
        <v>39</v>
      </c>
      <c r="I44" s="74">
        <f>[1]TURISMO!F17</f>
        <v>77000000</v>
      </c>
      <c r="J44" s="74">
        <f>[1]TURISMO!G17</f>
        <v>8380000</v>
      </c>
      <c r="K44" s="74">
        <f>[1]TURISMO!H17</f>
        <v>8380000</v>
      </c>
      <c r="L44" s="74">
        <f>[1]TURISMO!I17</f>
        <v>6262362</v>
      </c>
      <c r="M44" s="74">
        <f>[1]TURISMO!J17</f>
        <v>6262362</v>
      </c>
      <c r="N44" s="234">
        <f t="shared" si="1"/>
        <v>0.10883116883116883</v>
      </c>
      <c r="O44" s="33"/>
      <c r="P44" s="33"/>
      <c r="Q44" s="33"/>
    </row>
    <row r="45" spans="1:17" s="34" customFormat="1" ht="39" customHeight="1" x14ac:dyDescent="0.2">
      <c r="A45" s="6"/>
      <c r="B45" s="55"/>
      <c r="C45" s="56"/>
      <c r="D45" s="41"/>
      <c r="E45" s="42"/>
      <c r="F45" s="45"/>
      <c r="G45" s="44"/>
      <c r="H45" s="255"/>
      <c r="I45" s="74">
        <f>[1]TURISMO!F18</f>
        <v>58300000</v>
      </c>
      <c r="J45" s="74">
        <f>[1]TURISMO!G18</f>
        <v>25840000</v>
      </c>
      <c r="K45" s="74">
        <f>[1]TURISMO!H18</f>
        <v>25840000</v>
      </c>
      <c r="L45" s="74">
        <f>[1]TURISMO!I18</f>
        <v>10560000</v>
      </c>
      <c r="M45" s="74">
        <f>[1]TURISMO!J18</f>
        <v>10560000</v>
      </c>
      <c r="N45" s="234">
        <f t="shared" si="1"/>
        <v>0.4432246998284734</v>
      </c>
      <c r="O45" s="33"/>
      <c r="P45" s="33"/>
      <c r="Q45" s="33"/>
    </row>
    <row r="46" spans="1:17" s="34" customFormat="1" ht="27.75" customHeight="1" x14ac:dyDescent="0.2">
      <c r="A46" s="6"/>
      <c r="B46" s="55"/>
      <c r="C46" s="56"/>
      <c r="D46" s="41"/>
      <c r="E46" s="42"/>
      <c r="F46" s="29">
        <v>9</v>
      </c>
      <c r="G46" s="43" t="s">
        <v>40</v>
      </c>
      <c r="H46" s="31"/>
      <c r="I46" s="32">
        <f>SUM(I47:I48)</f>
        <v>415200000</v>
      </c>
      <c r="J46" s="32">
        <f t="shared" ref="J46:M46" si="13">SUM(J47:J48)</f>
        <v>406540000</v>
      </c>
      <c r="K46" s="32">
        <f t="shared" si="13"/>
        <v>376540000</v>
      </c>
      <c r="L46" s="32">
        <f t="shared" si="13"/>
        <v>345761004</v>
      </c>
      <c r="M46" s="32">
        <f t="shared" si="13"/>
        <v>345761004</v>
      </c>
      <c r="N46" s="233">
        <f t="shared" si="1"/>
        <v>0.90688824662813106</v>
      </c>
      <c r="O46" s="33"/>
      <c r="P46" s="33"/>
      <c r="Q46" s="33"/>
    </row>
    <row r="47" spans="1:17" s="34" customFormat="1" ht="40.5" customHeight="1" x14ac:dyDescent="0.2">
      <c r="A47" s="6"/>
      <c r="B47" s="55"/>
      <c r="C47" s="56"/>
      <c r="D47" s="41"/>
      <c r="E47" s="42"/>
      <c r="F47" s="66"/>
      <c r="G47" s="56"/>
      <c r="H47" s="254" t="s">
        <v>41</v>
      </c>
      <c r="I47" s="74">
        <f>[1]TURISMO!F19</f>
        <v>170000000</v>
      </c>
      <c r="J47" s="74">
        <f>[1]TURISMO!G19</f>
        <v>168340000</v>
      </c>
      <c r="K47" s="74">
        <f>[1]TURISMO!H19</f>
        <v>168340000</v>
      </c>
      <c r="L47" s="74">
        <f>[1]TURISMO!I19</f>
        <v>148121004</v>
      </c>
      <c r="M47" s="74">
        <f>[1]TURISMO!J19</f>
        <v>148121004</v>
      </c>
      <c r="N47" s="234">
        <f t="shared" si="1"/>
        <v>0.9902352941176471</v>
      </c>
      <c r="O47" s="33"/>
      <c r="P47" s="33"/>
      <c r="Q47" s="33"/>
    </row>
    <row r="48" spans="1:17" s="34" customFormat="1" ht="40.5" customHeight="1" x14ac:dyDescent="0.2">
      <c r="A48" s="6"/>
      <c r="B48" s="55"/>
      <c r="C48" s="56"/>
      <c r="D48" s="41"/>
      <c r="E48" s="42"/>
      <c r="F48" s="70"/>
      <c r="G48" s="56"/>
      <c r="H48" s="255"/>
      <c r="I48" s="74">
        <f>[1]TURISMO!F20</f>
        <v>245200000</v>
      </c>
      <c r="J48" s="74">
        <f>[1]TURISMO!G20</f>
        <v>238200000</v>
      </c>
      <c r="K48" s="74">
        <f>[1]TURISMO!H20</f>
        <v>208200000</v>
      </c>
      <c r="L48" s="74">
        <f>[1]TURISMO!I20</f>
        <v>197640000</v>
      </c>
      <c r="M48" s="74">
        <f>[1]TURISMO!J20</f>
        <v>197640000</v>
      </c>
      <c r="N48" s="234">
        <f t="shared" si="1"/>
        <v>0.84910277324632955</v>
      </c>
      <c r="O48" s="33"/>
      <c r="P48" s="33"/>
      <c r="Q48" s="33"/>
    </row>
    <row r="49" spans="1:17" s="34" customFormat="1" ht="27.75" customHeight="1" x14ac:dyDescent="0.2">
      <c r="A49" s="6"/>
      <c r="B49" s="55"/>
      <c r="C49" s="56"/>
      <c r="D49" s="41"/>
      <c r="E49" s="42"/>
      <c r="F49" s="61">
        <v>10</v>
      </c>
      <c r="G49" s="43" t="s">
        <v>42</v>
      </c>
      <c r="H49" s="31"/>
      <c r="I49" s="32">
        <f>SUM(I50:I51)</f>
        <v>423920000</v>
      </c>
      <c r="J49" s="32">
        <f t="shared" ref="J49:M49" si="14">SUM(J50:J51)</f>
        <v>239170000</v>
      </c>
      <c r="K49" s="32">
        <f t="shared" si="14"/>
        <v>89490000</v>
      </c>
      <c r="L49" s="32">
        <f t="shared" si="14"/>
        <v>69690000</v>
      </c>
      <c r="M49" s="32">
        <f t="shared" si="14"/>
        <v>69690000</v>
      </c>
      <c r="N49" s="233">
        <f t="shared" si="1"/>
        <v>0.21110115116059633</v>
      </c>
      <c r="O49" s="33"/>
      <c r="P49" s="33"/>
      <c r="Q49" s="33"/>
    </row>
    <row r="50" spans="1:17" s="34" customFormat="1" ht="40.5" customHeight="1" x14ac:dyDescent="0.2">
      <c r="A50" s="6"/>
      <c r="B50" s="55"/>
      <c r="C50" s="56"/>
      <c r="D50" s="41"/>
      <c r="E50" s="42"/>
      <c r="F50" s="66"/>
      <c r="G50" s="56"/>
      <c r="H50" s="254" t="s">
        <v>43</v>
      </c>
      <c r="I50" s="74">
        <f>[1]TURISMO!F21</f>
        <v>310000000</v>
      </c>
      <c r="J50" s="74">
        <f>[1]TURISMO!G21</f>
        <v>139170000</v>
      </c>
      <c r="K50" s="74">
        <f>[1]TURISMO!H21</f>
        <v>79490000</v>
      </c>
      <c r="L50" s="74">
        <f>[1]TURISMO!I21</f>
        <v>59690000</v>
      </c>
      <c r="M50" s="74">
        <f>[1]TURISMO!J21</f>
        <v>59690000</v>
      </c>
      <c r="N50" s="234">
        <f t="shared" si="1"/>
        <v>0.2564193548387097</v>
      </c>
      <c r="O50" s="33"/>
      <c r="P50" s="33"/>
      <c r="Q50" s="33"/>
    </row>
    <row r="51" spans="1:17" s="34" customFormat="1" ht="40.5" customHeight="1" x14ac:dyDescent="0.2">
      <c r="A51" s="6"/>
      <c r="B51" s="55"/>
      <c r="C51" s="56"/>
      <c r="D51" s="75"/>
      <c r="E51" s="76"/>
      <c r="F51" s="70"/>
      <c r="G51" s="71"/>
      <c r="H51" s="255"/>
      <c r="I51" s="74">
        <f>[1]TURISMO!F22</f>
        <v>113920000</v>
      </c>
      <c r="J51" s="74">
        <f>[1]TURISMO!G22</f>
        <v>100000000</v>
      </c>
      <c r="K51" s="74">
        <f>[1]TURISMO!H22</f>
        <v>10000000</v>
      </c>
      <c r="L51" s="74">
        <f>[1]TURISMO!I22</f>
        <v>10000000</v>
      </c>
      <c r="M51" s="74">
        <f>[1]TURISMO!J22</f>
        <v>10000000</v>
      </c>
      <c r="N51" s="234">
        <f t="shared" si="1"/>
        <v>8.7780898876404501E-2</v>
      </c>
      <c r="O51" s="33"/>
      <c r="P51" s="33"/>
      <c r="Q51" s="33"/>
    </row>
    <row r="52" spans="1:17" s="34" customFormat="1" ht="27.75" customHeight="1" x14ac:dyDescent="0.2">
      <c r="A52" s="6"/>
      <c r="B52" s="55"/>
      <c r="C52" s="56"/>
      <c r="D52" s="77">
        <v>3</v>
      </c>
      <c r="E52" s="78" t="s">
        <v>44</v>
      </c>
      <c r="F52" s="58"/>
      <c r="G52" s="79"/>
      <c r="H52" s="23"/>
      <c r="I52" s="24">
        <f>I53+I56+I59</f>
        <v>1471529563</v>
      </c>
      <c r="J52" s="24">
        <f t="shared" ref="J52:M52" si="15">J53+J56+J59</f>
        <v>1198370000</v>
      </c>
      <c r="K52" s="24">
        <f t="shared" si="15"/>
        <v>1064370000</v>
      </c>
      <c r="L52" s="24">
        <f t="shared" si="15"/>
        <v>848440000</v>
      </c>
      <c r="M52" s="24">
        <f t="shared" si="15"/>
        <v>848440000</v>
      </c>
      <c r="N52" s="232">
        <f t="shared" si="1"/>
        <v>0.72330860810575504</v>
      </c>
      <c r="O52" s="33"/>
      <c r="P52" s="33"/>
      <c r="Q52" s="33"/>
    </row>
    <row r="53" spans="1:17" s="34" customFormat="1" ht="27.75" customHeight="1" x14ac:dyDescent="0.2">
      <c r="A53" s="6"/>
      <c r="B53" s="55"/>
      <c r="C53" s="56"/>
      <c r="D53" s="80"/>
      <c r="E53" s="81"/>
      <c r="F53" s="61">
        <v>11</v>
      </c>
      <c r="G53" s="43" t="s">
        <v>45</v>
      </c>
      <c r="H53" s="31"/>
      <c r="I53" s="32">
        <f>SUM(I54:I55)</f>
        <v>298240000</v>
      </c>
      <c r="J53" s="32">
        <f t="shared" ref="J53:M53" si="16">SUM(J54:J55)</f>
        <v>266920000</v>
      </c>
      <c r="K53" s="32">
        <f t="shared" si="16"/>
        <v>244920000</v>
      </c>
      <c r="L53" s="32">
        <f t="shared" si="16"/>
        <v>150320000</v>
      </c>
      <c r="M53" s="32">
        <f t="shared" si="16"/>
        <v>150320000</v>
      </c>
      <c r="N53" s="233">
        <f t="shared" si="1"/>
        <v>0.82121781115879833</v>
      </c>
      <c r="O53" s="33"/>
      <c r="P53" s="33"/>
      <c r="Q53" s="33"/>
    </row>
    <row r="54" spans="1:17" s="34" customFormat="1" ht="40.5" customHeight="1" x14ac:dyDescent="0.2">
      <c r="A54" s="6"/>
      <c r="B54" s="55"/>
      <c r="C54" s="56"/>
      <c r="D54" s="41"/>
      <c r="E54" s="42"/>
      <c r="F54" s="66"/>
      <c r="G54" s="56"/>
      <c r="H54" s="254" t="s">
        <v>46</v>
      </c>
      <c r="I54" s="74">
        <f>[1]TURISMO!F23</f>
        <v>150000000</v>
      </c>
      <c r="J54" s="74">
        <f>[1]TURISMO!G23</f>
        <v>125540000</v>
      </c>
      <c r="K54" s="74">
        <f>[1]TURISMO!H23</f>
        <v>103540000</v>
      </c>
      <c r="L54" s="74">
        <f>[1]TURISMO!I23</f>
        <v>68020000</v>
      </c>
      <c r="M54" s="74">
        <f>[1]TURISMO!J23</f>
        <v>68020000</v>
      </c>
      <c r="N54" s="234">
        <f t="shared" si="1"/>
        <v>0.6902666666666667</v>
      </c>
      <c r="O54" s="33"/>
      <c r="P54" s="33"/>
      <c r="Q54" s="33"/>
    </row>
    <row r="55" spans="1:17" s="34" customFormat="1" ht="40.5" customHeight="1" x14ac:dyDescent="0.2">
      <c r="A55" s="6"/>
      <c r="B55" s="55"/>
      <c r="C55" s="56"/>
      <c r="D55" s="41"/>
      <c r="E55" s="42"/>
      <c r="F55" s="70"/>
      <c r="G55" s="56"/>
      <c r="H55" s="255"/>
      <c r="I55" s="74">
        <f>[1]TURISMO!F24</f>
        <v>148240000</v>
      </c>
      <c r="J55" s="74">
        <f>[1]TURISMO!G24</f>
        <v>141380000</v>
      </c>
      <c r="K55" s="74">
        <f>[1]TURISMO!H24</f>
        <v>141380000</v>
      </c>
      <c r="L55" s="74">
        <f>[1]TURISMO!I24</f>
        <v>82300000</v>
      </c>
      <c r="M55" s="74">
        <f>[1]TURISMO!J24</f>
        <v>82300000</v>
      </c>
      <c r="N55" s="234">
        <f t="shared" si="1"/>
        <v>0.9537236913113869</v>
      </c>
      <c r="O55" s="33"/>
      <c r="P55" s="33"/>
      <c r="Q55" s="33"/>
    </row>
    <row r="56" spans="1:17" s="34" customFormat="1" ht="27.75" customHeight="1" x14ac:dyDescent="0.2">
      <c r="A56" s="6"/>
      <c r="B56" s="55"/>
      <c r="C56" s="56"/>
      <c r="D56" s="41"/>
      <c r="E56" s="42"/>
      <c r="F56" s="61">
        <v>12</v>
      </c>
      <c r="G56" s="43" t="s">
        <v>47</v>
      </c>
      <c r="H56" s="31"/>
      <c r="I56" s="32">
        <f>SUM(I57:I58)</f>
        <v>245080000</v>
      </c>
      <c r="J56" s="32">
        <f t="shared" ref="J56:M56" si="17">SUM(J57:J58)</f>
        <v>145200000</v>
      </c>
      <c r="K56" s="32">
        <f t="shared" si="17"/>
        <v>145200000</v>
      </c>
      <c r="L56" s="32">
        <f t="shared" si="17"/>
        <v>106820000</v>
      </c>
      <c r="M56" s="32">
        <f t="shared" si="17"/>
        <v>106820000</v>
      </c>
      <c r="N56" s="233">
        <f t="shared" si="1"/>
        <v>0.59245960502692996</v>
      </c>
      <c r="O56" s="33"/>
      <c r="P56" s="33"/>
      <c r="Q56" s="33"/>
    </row>
    <row r="57" spans="1:17" s="34" customFormat="1" ht="31.5" customHeight="1" x14ac:dyDescent="0.2">
      <c r="A57" s="6"/>
      <c r="B57" s="55"/>
      <c r="C57" s="56"/>
      <c r="D57" s="41"/>
      <c r="E57" s="42"/>
      <c r="F57" s="66"/>
      <c r="G57" s="56"/>
      <c r="H57" s="254" t="s">
        <v>48</v>
      </c>
      <c r="I57" s="74">
        <f>[1]TURISMO!F25</f>
        <v>90000000</v>
      </c>
      <c r="J57" s="74">
        <f>[1]TURISMO!G25</f>
        <v>82460000</v>
      </c>
      <c r="K57" s="74">
        <f>[1]TURISMO!H25</f>
        <v>82460000</v>
      </c>
      <c r="L57" s="74">
        <f>[1]TURISMO!I25</f>
        <v>81140000</v>
      </c>
      <c r="M57" s="74">
        <f>[1]TURISMO!J25</f>
        <v>81140000</v>
      </c>
      <c r="N57" s="234">
        <f t="shared" si="1"/>
        <v>0.91622222222222227</v>
      </c>
      <c r="O57" s="33"/>
      <c r="P57" s="33"/>
      <c r="Q57" s="33"/>
    </row>
    <row r="58" spans="1:17" s="34" customFormat="1" ht="31.5" customHeight="1" x14ac:dyDescent="0.2">
      <c r="A58" s="6"/>
      <c r="B58" s="55"/>
      <c r="C58" s="56"/>
      <c r="D58" s="41"/>
      <c r="E58" s="42"/>
      <c r="F58" s="70"/>
      <c r="G58" s="56"/>
      <c r="H58" s="255"/>
      <c r="I58" s="74">
        <f>[1]TURISMO!F26</f>
        <v>155080000</v>
      </c>
      <c r="J58" s="74">
        <f>[1]TURISMO!G26</f>
        <v>62740000</v>
      </c>
      <c r="K58" s="74">
        <f>[1]TURISMO!H26</f>
        <v>62740000</v>
      </c>
      <c r="L58" s="74">
        <f>[1]TURISMO!I26</f>
        <v>25680000</v>
      </c>
      <c r="M58" s="74">
        <f>[1]TURISMO!J26</f>
        <v>25680000</v>
      </c>
      <c r="N58" s="234">
        <f t="shared" si="1"/>
        <v>0.40456538560742844</v>
      </c>
      <c r="O58" s="33"/>
      <c r="P58" s="33"/>
      <c r="Q58" s="33"/>
    </row>
    <row r="59" spans="1:17" s="34" customFormat="1" ht="27.75" customHeight="1" x14ac:dyDescent="0.2">
      <c r="A59" s="6"/>
      <c r="B59" s="55"/>
      <c r="C59" s="56"/>
      <c r="D59" s="41"/>
      <c r="E59" s="42"/>
      <c r="F59" s="61">
        <v>13</v>
      </c>
      <c r="G59" s="43" t="s">
        <v>49</v>
      </c>
      <c r="H59" s="31"/>
      <c r="I59" s="32">
        <f>SUM(I60:I63)</f>
        <v>928209563</v>
      </c>
      <c r="J59" s="32">
        <f t="shared" ref="J59:M59" si="18">SUM(J60:J63)</f>
        <v>786250000</v>
      </c>
      <c r="K59" s="32">
        <f t="shared" si="18"/>
        <v>674250000</v>
      </c>
      <c r="L59" s="32">
        <f t="shared" si="18"/>
        <v>591300000</v>
      </c>
      <c r="M59" s="32">
        <f t="shared" si="18"/>
        <v>591300000</v>
      </c>
      <c r="N59" s="233">
        <f t="shared" si="1"/>
        <v>0.72639846310223799</v>
      </c>
      <c r="O59" s="33"/>
      <c r="P59" s="33"/>
      <c r="Q59" s="33"/>
    </row>
    <row r="60" spans="1:17" s="34" customFormat="1" ht="35.25" customHeight="1" x14ac:dyDescent="0.2">
      <c r="A60" s="6"/>
      <c r="B60" s="55"/>
      <c r="C60" s="56"/>
      <c r="D60" s="41"/>
      <c r="E60" s="42"/>
      <c r="F60" s="66"/>
      <c r="G60" s="56"/>
      <c r="H60" s="254" t="s">
        <v>50</v>
      </c>
      <c r="I60" s="74">
        <f>[1]TURISMO!F27</f>
        <v>400000000</v>
      </c>
      <c r="J60" s="74">
        <f>[1]TURISMO!G27</f>
        <v>284747400</v>
      </c>
      <c r="K60" s="74">
        <f>[1]TURISMO!H27</f>
        <v>284747400</v>
      </c>
      <c r="L60" s="74">
        <f>[1]TURISMO!I27</f>
        <v>229797400</v>
      </c>
      <c r="M60" s="74">
        <f>[1]TURISMO!J27</f>
        <v>229797400</v>
      </c>
      <c r="N60" s="234">
        <f t="shared" si="1"/>
        <v>0.71186850000000002</v>
      </c>
      <c r="O60" s="33"/>
      <c r="P60" s="33"/>
      <c r="Q60" s="33"/>
    </row>
    <row r="61" spans="1:17" s="34" customFormat="1" ht="35.25" customHeight="1" x14ac:dyDescent="0.2">
      <c r="A61" s="6"/>
      <c r="B61" s="55"/>
      <c r="C61" s="56"/>
      <c r="D61" s="41"/>
      <c r="E61" s="42"/>
      <c r="F61" s="69"/>
      <c r="G61" s="56"/>
      <c r="H61" s="256"/>
      <c r="I61" s="74">
        <f>[1]TURISMO!F28</f>
        <v>389502600</v>
      </c>
      <c r="J61" s="74">
        <f>[1]TURISMO!G28</f>
        <v>389502600</v>
      </c>
      <c r="K61" s="74">
        <f>[1]TURISMO!H28</f>
        <v>389502600</v>
      </c>
      <c r="L61" s="74">
        <f>[1]TURISMO!I28</f>
        <v>361502600</v>
      </c>
      <c r="M61" s="74">
        <f>[1]TURISMO!J28</f>
        <v>361502600</v>
      </c>
      <c r="N61" s="234">
        <f t="shared" si="1"/>
        <v>1</v>
      </c>
      <c r="O61" s="33"/>
      <c r="P61" s="33"/>
      <c r="Q61" s="33"/>
    </row>
    <row r="62" spans="1:17" s="34" customFormat="1" ht="35.25" customHeight="1" x14ac:dyDescent="0.2">
      <c r="A62" s="6"/>
      <c r="B62" s="55"/>
      <c r="C62" s="56"/>
      <c r="D62" s="41"/>
      <c r="E62" s="42"/>
      <c r="F62" s="69"/>
      <c r="G62" s="56"/>
      <c r="H62" s="256"/>
      <c r="I62" s="74">
        <f>[1]TURISMO!F29</f>
        <v>50100000</v>
      </c>
      <c r="J62" s="74">
        <f>[1]TURISMO!G29</f>
        <v>50100000</v>
      </c>
      <c r="K62" s="74">
        <f>[1]TURISMO!H29</f>
        <v>0</v>
      </c>
      <c r="L62" s="74">
        <f>[1]TURISMO!I29</f>
        <v>0</v>
      </c>
      <c r="M62" s="74">
        <f>[1]TURISMO!J29</f>
        <v>0</v>
      </c>
      <c r="N62" s="234">
        <f t="shared" si="1"/>
        <v>0</v>
      </c>
      <c r="O62" s="33"/>
      <c r="P62" s="33"/>
      <c r="Q62" s="33"/>
    </row>
    <row r="63" spans="1:17" s="34" customFormat="1" ht="35.25" customHeight="1" x14ac:dyDescent="0.2">
      <c r="A63" s="6"/>
      <c r="B63" s="55"/>
      <c r="C63" s="56"/>
      <c r="D63" s="75"/>
      <c r="E63" s="76"/>
      <c r="F63" s="70"/>
      <c r="G63" s="71"/>
      <c r="H63" s="255"/>
      <c r="I63" s="74">
        <f>[1]TURISMO!F30</f>
        <v>88606963</v>
      </c>
      <c r="J63" s="74">
        <f>[1]TURISMO!G30</f>
        <v>61900000</v>
      </c>
      <c r="K63" s="74">
        <f>[1]TURISMO!H30</f>
        <v>0</v>
      </c>
      <c r="L63" s="74">
        <f>[1]TURISMO!I30</f>
        <v>0</v>
      </c>
      <c r="M63" s="74">
        <f>[1]TURISMO!J30</f>
        <v>0</v>
      </c>
      <c r="N63" s="234">
        <f t="shared" si="1"/>
        <v>0</v>
      </c>
      <c r="O63" s="33"/>
      <c r="P63" s="33"/>
      <c r="Q63" s="33"/>
    </row>
    <row r="64" spans="1:17" s="34" customFormat="1" ht="27.75" customHeight="1" x14ac:dyDescent="0.2">
      <c r="A64" s="6"/>
      <c r="B64" s="82"/>
      <c r="C64" s="26"/>
      <c r="D64" s="83">
        <v>4</v>
      </c>
      <c r="E64" s="84" t="s">
        <v>51</v>
      </c>
      <c r="F64" s="20"/>
      <c r="G64" s="85"/>
      <c r="H64" s="23"/>
      <c r="I64" s="24">
        <f>I65+I71</f>
        <v>14141072518</v>
      </c>
      <c r="J64" s="24">
        <f t="shared" ref="J64:M64" si="19">J65+J71</f>
        <v>9713699580.4000015</v>
      </c>
      <c r="K64" s="24">
        <f t="shared" si="19"/>
        <v>8545136359.1700001</v>
      </c>
      <c r="L64" s="24">
        <f t="shared" si="19"/>
        <v>6446191006.710001</v>
      </c>
      <c r="M64" s="24">
        <f t="shared" si="19"/>
        <v>6446191006.710001</v>
      </c>
      <c r="N64" s="232">
        <f t="shared" si="1"/>
        <v>0.60427781190521435</v>
      </c>
      <c r="O64" s="33"/>
      <c r="P64" s="33"/>
      <c r="Q64" s="33"/>
    </row>
    <row r="65" spans="1:17" s="34" customFormat="1" ht="27.75" customHeight="1" x14ac:dyDescent="0.2">
      <c r="A65" s="6"/>
      <c r="B65" s="86"/>
      <c r="C65" s="87"/>
      <c r="D65" s="88"/>
      <c r="E65" s="89"/>
      <c r="F65" s="61">
        <v>14</v>
      </c>
      <c r="G65" s="43" t="s">
        <v>52</v>
      </c>
      <c r="H65" s="31"/>
      <c r="I65" s="32">
        <f>SUM(I66:I70)</f>
        <v>1482406351</v>
      </c>
      <c r="J65" s="32">
        <f t="shared" ref="J65:M65" si="20">SUM(J66:J70)</f>
        <v>1056755761</v>
      </c>
      <c r="K65" s="32">
        <f t="shared" si="20"/>
        <v>926050137.79999995</v>
      </c>
      <c r="L65" s="32">
        <f t="shared" si="20"/>
        <v>556644893.85000002</v>
      </c>
      <c r="M65" s="32">
        <f t="shared" si="20"/>
        <v>556644893.85000002</v>
      </c>
      <c r="N65" s="233">
        <f t="shared" si="1"/>
        <v>0.62469385480931472</v>
      </c>
      <c r="O65" s="33"/>
      <c r="P65" s="33"/>
      <c r="Q65" s="33"/>
    </row>
    <row r="66" spans="1:17" s="34" customFormat="1" ht="45" customHeight="1" x14ac:dyDescent="0.2">
      <c r="A66" s="6"/>
      <c r="B66" s="86"/>
      <c r="C66" s="87"/>
      <c r="D66" s="90"/>
      <c r="E66" s="26"/>
      <c r="F66" s="66"/>
      <c r="G66" s="91"/>
      <c r="H66" s="251" t="s">
        <v>53</v>
      </c>
      <c r="I66" s="47">
        <f>[1]INFRAESTRUCTURA!F25</f>
        <v>110401078</v>
      </c>
      <c r="J66" s="47">
        <f>[1]INFRAESTRUCTURA!G25</f>
        <v>0</v>
      </c>
      <c r="K66" s="47">
        <f>[1]INFRAESTRUCTURA!H25</f>
        <v>0</v>
      </c>
      <c r="L66" s="47">
        <f>[1]INFRAESTRUCTURA!I25</f>
        <v>0</v>
      </c>
      <c r="M66" s="47">
        <f>[1]INFRAESTRUCTURA!J25</f>
        <v>0</v>
      </c>
      <c r="N66" s="235">
        <f t="shared" si="1"/>
        <v>0</v>
      </c>
      <c r="O66" s="33"/>
      <c r="P66" s="33"/>
      <c r="Q66" s="33"/>
    </row>
    <row r="67" spans="1:17" s="34" customFormat="1" ht="45" customHeight="1" x14ac:dyDescent="0.2">
      <c r="A67" s="6"/>
      <c r="B67" s="86"/>
      <c r="C67" s="87"/>
      <c r="D67" s="90"/>
      <c r="E67" s="26"/>
      <c r="F67" s="69"/>
      <c r="G67" s="91"/>
      <c r="H67" s="253"/>
      <c r="I67" s="47">
        <f>[1]INFRAESTRUCTURA!F26</f>
        <v>622738727</v>
      </c>
      <c r="J67" s="47">
        <f>[1]INFRAESTRUCTURA!G26</f>
        <v>341954916</v>
      </c>
      <c r="K67" s="47">
        <f>[1]INFRAESTRUCTURA!H26</f>
        <v>306574000</v>
      </c>
      <c r="L67" s="47">
        <f>[1]INFRAESTRUCTURA!I26</f>
        <v>249681014.84999999</v>
      </c>
      <c r="M67" s="47">
        <f>[1]INFRAESTRUCTURA!J26</f>
        <v>249681014.84999999</v>
      </c>
      <c r="N67" s="235">
        <f t="shared" si="1"/>
        <v>0.49229955791716806</v>
      </c>
      <c r="O67" s="33"/>
      <c r="P67" s="33"/>
      <c r="Q67" s="33"/>
    </row>
    <row r="68" spans="1:17" s="34" customFormat="1" ht="45" customHeight="1" x14ac:dyDescent="0.2">
      <c r="A68" s="6"/>
      <c r="B68" s="86"/>
      <c r="C68" s="87"/>
      <c r="D68" s="90"/>
      <c r="E68" s="26"/>
      <c r="F68" s="69"/>
      <c r="G68" s="91"/>
      <c r="H68" s="253"/>
      <c r="I68" s="47">
        <f>[1]INFRAESTRUCTURA!F27</f>
        <v>450000000</v>
      </c>
      <c r="J68" s="47">
        <f>[1]INFRAESTRUCTURA!G27</f>
        <v>447977800</v>
      </c>
      <c r="K68" s="47">
        <f>[1]INFRAESTRUCTURA!H27</f>
        <v>385850357.80000001</v>
      </c>
      <c r="L68" s="47">
        <f>[1]INFRAESTRUCTURA!I27</f>
        <v>156568333</v>
      </c>
      <c r="M68" s="47">
        <f>[1]INFRAESTRUCTURA!J27</f>
        <v>156568333</v>
      </c>
      <c r="N68" s="235">
        <f t="shared" ref="N68:N131" si="21">K68/I68</f>
        <v>0.85744523955555563</v>
      </c>
      <c r="O68" s="33"/>
      <c r="P68" s="33"/>
      <c r="Q68" s="33"/>
    </row>
    <row r="69" spans="1:17" s="34" customFormat="1" ht="45" customHeight="1" x14ac:dyDescent="0.2">
      <c r="A69" s="6"/>
      <c r="B69" s="86"/>
      <c r="C69" s="87"/>
      <c r="D69" s="90"/>
      <c r="E69" s="26"/>
      <c r="F69" s="69"/>
      <c r="G69" s="91"/>
      <c r="H69" s="252"/>
      <c r="I69" s="47">
        <f>[1]INFRAESTRUCTURA!F28</f>
        <v>84415766</v>
      </c>
      <c r="J69" s="47">
        <f>[1]INFRAESTRUCTURA!G28</f>
        <v>51972265</v>
      </c>
      <c r="K69" s="47">
        <f>[1]INFRAESTRUCTURA!H28</f>
        <v>18775000</v>
      </c>
      <c r="L69" s="47">
        <f>[1]INFRAESTRUCTURA!I28</f>
        <v>0</v>
      </c>
      <c r="M69" s="47">
        <f>[1]INFRAESTRUCTURA!J28</f>
        <v>0</v>
      </c>
      <c r="N69" s="235">
        <f t="shared" si="21"/>
        <v>0.22241106003823977</v>
      </c>
      <c r="O69" s="33"/>
      <c r="P69" s="33"/>
      <c r="Q69" s="33"/>
    </row>
    <row r="70" spans="1:17" s="34" customFormat="1" ht="54.75" customHeight="1" x14ac:dyDescent="0.2">
      <c r="A70" s="6"/>
      <c r="B70" s="86"/>
      <c r="C70" s="87"/>
      <c r="D70" s="90"/>
      <c r="E70" s="26"/>
      <c r="F70" s="69"/>
      <c r="G70" s="91"/>
      <c r="H70" s="93" t="s">
        <v>54</v>
      </c>
      <c r="I70" s="47">
        <f>[1]PROMOTORA!F16</f>
        <v>214850780</v>
      </c>
      <c r="J70" s="47">
        <f>[1]PROMOTORA!G16</f>
        <v>214850780</v>
      </c>
      <c r="K70" s="47">
        <f>[1]PROMOTORA!H16</f>
        <v>214850780</v>
      </c>
      <c r="L70" s="47">
        <f>[1]PROMOTORA!I16</f>
        <v>150395546</v>
      </c>
      <c r="M70" s="47">
        <f>[1]PROMOTORA!J16</f>
        <v>150395546</v>
      </c>
      <c r="N70" s="235">
        <f t="shared" si="21"/>
        <v>1</v>
      </c>
      <c r="O70" s="33"/>
      <c r="P70" s="33"/>
      <c r="Q70" s="33"/>
    </row>
    <row r="71" spans="1:17" s="34" customFormat="1" ht="27.75" customHeight="1" x14ac:dyDescent="0.2">
      <c r="A71" s="6"/>
      <c r="B71" s="86"/>
      <c r="C71" s="87"/>
      <c r="D71" s="90"/>
      <c r="E71" s="26"/>
      <c r="F71" s="29">
        <v>15</v>
      </c>
      <c r="G71" s="43" t="s">
        <v>55</v>
      </c>
      <c r="H71" s="31"/>
      <c r="I71" s="32">
        <f>SUM(I72:I78)</f>
        <v>12658666167</v>
      </c>
      <c r="J71" s="32">
        <f t="shared" ref="J71:M71" si="22">SUM(J72:J78)</f>
        <v>8656943819.4000015</v>
      </c>
      <c r="K71" s="32">
        <f t="shared" si="22"/>
        <v>7619086221.3699999</v>
      </c>
      <c r="L71" s="32">
        <f t="shared" si="22"/>
        <v>5889546112.8600006</v>
      </c>
      <c r="M71" s="32">
        <f t="shared" si="22"/>
        <v>5889546112.8600006</v>
      </c>
      <c r="N71" s="233">
        <f t="shared" si="21"/>
        <v>0.60188696983196144</v>
      </c>
      <c r="O71" s="33"/>
      <c r="P71" s="33"/>
      <c r="Q71" s="33"/>
    </row>
    <row r="72" spans="1:17" s="34" customFormat="1" ht="42" customHeight="1" x14ac:dyDescent="0.2">
      <c r="A72" s="6"/>
      <c r="B72" s="48"/>
      <c r="C72" s="49"/>
      <c r="D72" s="50"/>
      <c r="E72" s="49"/>
      <c r="F72" s="94"/>
      <c r="G72" s="49"/>
      <c r="H72" s="251" t="s">
        <v>56</v>
      </c>
      <c r="I72" s="47">
        <f>[1]INFRAESTRUCTURA!F29</f>
        <v>6585944596</v>
      </c>
      <c r="J72" s="47">
        <f>[1]INFRAESTRUCTURA!G29</f>
        <v>4189221333</v>
      </c>
      <c r="K72" s="47">
        <f>[1]INFRAESTRUCTURA!H29</f>
        <v>3999173434.9699998</v>
      </c>
      <c r="L72" s="47">
        <f>[1]INFRAESTRUCTURA!I29</f>
        <v>3605855742.3600001</v>
      </c>
      <c r="M72" s="47">
        <f>[1]INFRAESTRUCTURA!J29</f>
        <v>3605855742.3600001</v>
      </c>
      <c r="N72" s="235">
        <f t="shared" si="21"/>
        <v>0.60722852685382656</v>
      </c>
      <c r="O72" s="33"/>
      <c r="P72" s="33"/>
      <c r="Q72" s="33"/>
    </row>
    <row r="73" spans="1:17" s="34" customFormat="1" ht="42" customHeight="1" x14ac:dyDescent="0.2">
      <c r="A73" s="6"/>
      <c r="B73" s="48"/>
      <c r="C73" s="49"/>
      <c r="D73" s="50"/>
      <c r="E73" s="49"/>
      <c r="F73" s="50"/>
      <c r="G73" s="49"/>
      <c r="H73" s="253"/>
      <c r="I73" s="47">
        <f>[1]INFRAESTRUCTURA!F30</f>
        <v>128000000</v>
      </c>
      <c r="J73" s="47">
        <f>[1]INFRAESTRUCTURA!G30</f>
        <v>127997027.76000001</v>
      </c>
      <c r="K73" s="47">
        <f>[1]INFRAESTRUCTURA!H30</f>
        <v>121521995</v>
      </c>
      <c r="L73" s="47">
        <f>[1]INFRAESTRUCTURA!I30</f>
        <v>72421060</v>
      </c>
      <c r="M73" s="47">
        <f>[1]INFRAESTRUCTURA!J30</f>
        <v>72421060</v>
      </c>
      <c r="N73" s="235">
        <f t="shared" si="21"/>
        <v>0.94939058593750003</v>
      </c>
      <c r="O73" s="33"/>
      <c r="P73" s="33"/>
      <c r="Q73" s="33"/>
    </row>
    <row r="74" spans="1:17" s="34" customFormat="1" ht="42" customHeight="1" x14ac:dyDescent="0.2">
      <c r="A74" s="6"/>
      <c r="B74" s="48"/>
      <c r="C74" s="49"/>
      <c r="D74" s="50"/>
      <c r="E74" s="49"/>
      <c r="F74" s="50"/>
      <c r="G74" s="49"/>
      <c r="H74" s="253"/>
      <c r="I74" s="47">
        <f>[1]INFRAESTRUCTURA!F31</f>
        <v>650000000</v>
      </c>
      <c r="J74" s="47">
        <f>[1]INFRAESTRUCTURA!G31</f>
        <v>462338301.80000001</v>
      </c>
      <c r="K74" s="47">
        <f>[1]INFRAESTRUCTURA!H31</f>
        <v>135582001.40000001</v>
      </c>
      <c r="L74" s="47">
        <f>[1]INFRAESTRUCTURA!I31</f>
        <v>5259186</v>
      </c>
      <c r="M74" s="47">
        <f>[1]INFRAESTRUCTURA!J31</f>
        <v>5259186</v>
      </c>
      <c r="N74" s="235">
        <f t="shared" si="21"/>
        <v>0.20858769446153846</v>
      </c>
      <c r="O74" s="33"/>
      <c r="P74" s="33"/>
      <c r="Q74" s="33"/>
    </row>
    <row r="75" spans="1:17" s="34" customFormat="1" ht="42" customHeight="1" x14ac:dyDescent="0.2">
      <c r="A75" s="6"/>
      <c r="B75" s="48"/>
      <c r="C75" s="49"/>
      <c r="D75" s="50"/>
      <c r="E75" s="49"/>
      <c r="F75" s="50"/>
      <c r="G75" s="49"/>
      <c r="H75" s="253"/>
      <c r="I75" s="47">
        <f>[1]INFRAESTRUCTURA!F32</f>
        <v>2604927185</v>
      </c>
      <c r="J75" s="47">
        <f>[1]INFRAESTRUCTURA!G32</f>
        <v>1187592770.8399999</v>
      </c>
      <c r="K75" s="47">
        <f>[1]INFRAESTRUCTURA!H32</f>
        <v>704743200</v>
      </c>
      <c r="L75" s="47">
        <f>[1]INFRAESTRUCTURA!I32</f>
        <v>109360033</v>
      </c>
      <c r="M75" s="47">
        <f>[1]INFRAESTRUCTURA!J32</f>
        <v>109360033</v>
      </c>
      <c r="N75" s="235">
        <f t="shared" si="21"/>
        <v>0.27054237986310548</v>
      </c>
      <c r="O75" s="33"/>
      <c r="P75" s="33"/>
      <c r="Q75" s="33"/>
    </row>
    <row r="76" spans="1:17" s="34" customFormat="1" ht="42" customHeight="1" x14ac:dyDescent="0.2">
      <c r="A76" s="6"/>
      <c r="B76" s="48"/>
      <c r="C76" s="49"/>
      <c r="D76" s="50"/>
      <c r="E76" s="49"/>
      <c r="F76" s="50"/>
      <c r="G76" s="49"/>
      <c r="H76" s="252"/>
      <c r="I76" s="47">
        <f>[1]INFRAESTRUCTURA!F33</f>
        <v>308300000</v>
      </c>
      <c r="J76" s="47">
        <f>[1]INFRAESTRUCTURA!G33</f>
        <v>308300000</v>
      </c>
      <c r="K76" s="47">
        <f>[1]INFRAESTRUCTURA!H33</f>
        <v>276571204</v>
      </c>
      <c r="L76" s="47">
        <f>[1]INFRAESTRUCTURA!I33</f>
        <v>97638309</v>
      </c>
      <c r="M76" s="47">
        <f>[1]INFRAESTRUCTURA!J33</f>
        <v>97638309</v>
      </c>
      <c r="N76" s="235">
        <f t="shared" si="21"/>
        <v>0.89708467077521892</v>
      </c>
      <c r="O76" s="33"/>
      <c r="P76" s="33"/>
      <c r="Q76" s="33"/>
    </row>
    <row r="77" spans="1:17" s="34" customFormat="1" ht="55.5" customHeight="1" x14ac:dyDescent="0.2">
      <c r="A77" s="6"/>
      <c r="B77" s="48"/>
      <c r="C77" s="49"/>
      <c r="D77" s="50"/>
      <c r="E77" s="49"/>
      <c r="F77" s="50"/>
      <c r="G77" s="49"/>
      <c r="H77" s="257" t="s">
        <v>54</v>
      </c>
      <c r="I77" s="95">
        <f>[1]PROMOTORA!F15</f>
        <v>1897174159</v>
      </c>
      <c r="J77" s="95">
        <f>[1]PROMOTORA!G15</f>
        <v>1897174159</v>
      </c>
      <c r="K77" s="95">
        <f>[1]PROMOTORA!H15</f>
        <v>1897174159</v>
      </c>
      <c r="L77" s="95">
        <f>[1]PROMOTORA!I15</f>
        <v>1577645132.5</v>
      </c>
      <c r="M77" s="95">
        <f>[1]PROMOTORA!J15</f>
        <v>1577645132.5</v>
      </c>
      <c r="N77" s="235">
        <f t="shared" si="21"/>
        <v>1</v>
      </c>
      <c r="O77" s="33"/>
      <c r="P77" s="33"/>
      <c r="Q77" s="33"/>
    </row>
    <row r="78" spans="1:17" s="34" customFormat="1" ht="59.25" customHeight="1" x14ac:dyDescent="0.2">
      <c r="A78" s="6"/>
      <c r="B78" s="48"/>
      <c r="C78" s="49"/>
      <c r="D78" s="50"/>
      <c r="E78" s="49"/>
      <c r="F78" s="50"/>
      <c r="G78" s="49"/>
      <c r="H78" s="258"/>
      <c r="I78" s="95">
        <f>[1]PROMOTORA!F17</f>
        <v>484320227</v>
      </c>
      <c r="J78" s="95">
        <f>[1]PROMOTORA!G17</f>
        <v>484320227</v>
      </c>
      <c r="K78" s="95">
        <f>[1]PROMOTORA!H17</f>
        <v>484320227</v>
      </c>
      <c r="L78" s="95">
        <f>[1]PROMOTORA!I17</f>
        <v>421366650</v>
      </c>
      <c r="M78" s="95">
        <f>[1]PROMOTORA!J17</f>
        <v>421366650</v>
      </c>
      <c r="N78" s="235">
        <f t="shared" si="21"/>
        <v>1</v>
      </c>
      <c r="O78" s="33"/>
      <c r="P78" s="33"/>
      <c r="Q78" s="33"/>
    </row>
    <row r="79" spans="1:17" s="34" customFormat="1" ht="27.75" customHeight="1" x14ac:dyDescent="0.2">
      <c r="A79" s="6"/>
      <c r="B79" s="96">
        <v>3</v>
      </c>
      <c r="C79" s="97" t="s">
        <v>57</v>
      </c>
      <c r="D79" s="11"/>
      <c r="E79" s="12"/>
      <c r="F79" s="54"/>
      <c r="G79" s="98"/>
      <c r="H79" s="15"/>
      <c r="I79" s="16">
        <f t="shared" ref="I79:M79" si="23">I80+I102+I116+I124+I137+I153+I161+I168+I217+I226+I254+I258+I264+I275+I293+I299+I322+I334</f>
        <v>207169588115.81</v>
      </c>
      <c r="J79" s="16">
        <f t="shared" si="23"/>
        <v>155488500302.94998</v>
      </c>
      <c r="K79" s="16">
        <f t="shared" si="23"/>
        <v>150512402224.45999</v>
      </c>
      <c r="L79" s="16">
        <f t="shared" si="23"/>
        <v>124713852339.76001</v>
      </c>
      <c r="M79" s="16">
        <f t="shared" si="23"/>
        <v>122754816427.76001</v>
      </c>
      <c r="N79" s="231">
        <f t="shared" si="21"/>
        <v>0.72651784266869301</v>
      </c>
      <c r="O79" s="33"/>
      <c r="P79" s="33"/>
      <c r="Q79" s="33"/>
    </row>
    <row r="80" spans="1:17" s="34" customFormat="1" ht="27.75" customHeight="1" x14ac:dyDescent="0.2">
      <c r="A80" s="6"/>
      <c r="B80" s="100"/>
      <c r="C80" s="101"/>
      <c r="D80" s="102">
        <v>5</v>
      </c>
      <c r="E80" s="103" t="s">
        <v>58</v>
      </c>
      <c r="F80" s="104"/>
      <c r="G80" s="105"/>
      <c r="H80" s="23"/>
      <c r="I80" s="24">
        <f>I81+I92+I95</f>
        <v>125235703988</v>
      </c>
      <c r="J80" s="24">
        <f t="shared" ref="J80:M80" si="24">J81+J92+J95</f>
        <v>91968266309</v>
      </c>
      <c r="K80" s="24">
        <f t="shared" si="24"/>
        <v>91318043733</v>
      </c>
      <c r="L80" s="24">
        <f t="shared" si="24"/>
        <v>84342154412</v>
      </c>
      <c r="M80" s="24">
        <f t="shared" si="24"/>
        <v>84342154412</v>
      </c>
      <c r="N80" s="232">
        <f t="shared" si="21"/>
        <v>0.72916940477094327</v>
      </c>
      <c r="O80" s="33"/>
      <c r="P80" s="33"/>
      <c r="Q80" s="33"/>
    </row>
    <row r="81" spans="1:17" s="34" customFormat="1" ht="27.75" customHeight="1" x14ac:dyDescent="0.2">
      <c r="A81" s="6"/>
      <c r="B81" s="48"/>
      <c r="C81" s="49"/>
      <c r="D81" s="106"/>
      <c r="E81" s="107"/>
      <c r="F81" s="108">
        <v>16</v>
      </c>
      <c r="G81" s="109" t="s">
        <v>59</v>
      </c>
      <c r="H81" s="31"/>
      <c r="I81" s="32">
        <f>SUM(I82:I91)</f>
        <v>16729504991</v>
      </c>
      <c r="J81" s="32">
        <f t="shared" ref="J81:M81" si="25">SUM(J82:J91)</f>
        <v>16367884255</v>
      </c>
      <c r="K81" s="32">
        <f t="shared" si="25"/>
        <v>15906926543</v>
      </c>
      <c r="L81" s="32">
        <f t="shared" si="25"/>
        <v>9825294455</v>
      </c>
      <c r="M81" s="32">
        <f t="shared" si="25"/>
        <v>9825294455</v>
      </c>
      <c r="N81" s="233">
        <f t="shared" si="21"/>
        <v>0.95083067619499062</v>
      </c>
      <c r="O81" s="33"/>
      <c r="P81" s="33"/>
      <c r="Q81" s="33"/>
    </row>
    <row r="82" spans="1:17" s="34" customFormat="1" ht="57" customHeight="1" x14ac:dyDescent="0.2">
      <c r="A82" s="6"/>
      <c r="B82" s="48"/>
      <c r="C82" s="49"/>
      <c r="D82" s="50"/>
      <c r="E82" s="6"/>
      <c r="F82" s="94"/>
      <c r="G82" s="49"/>
      <c r="H82" s="254" t="s">
        <v>60</v>
      </c>
      <c r="I82" s="68">
        <f>[1]EDUCACION!F15</f>
        <v>6431354</v>
      </c>
      <c r="J82" s="68">
        <f>[1]EDUCACION!G15</f>
        <v>6431354</v>
      </c>
      <c r="K82" s="68">
        <f>[1]EDUCACION!H15</f>
        <v>0</v>
      </c>
      <c r="L82" s="68">
        <f>[1]EDUCACION!I15</f>
        <v>0</v>
      </c>
      <c r="M82" s="68">
        <f>[1]EDUCACION!J15</f>
        <v>0</v>
      </c>
      <c r="N82" s="236">
        <f t="shared" si="21"/>
        <v>0</v>
      </c>
      <c r="O82" s="33"/>
      <c r="P82" s="33"/>
      <c r="Q82" s="33"/>
    </row>
    <row r="83" spans="1:17" s="34" customFormat="1" ht="57" customHeight="1" x14ac:dyDescent="0.2">
      <c r="A83" s="6"/>
      <c r="B83" s="48"/>
      <c r="C83" s="49"/>
      <c r="D83" s="50"/>
      <c r="E83" s="6"/>
      <c r="F83" s="50"/>
      <c r="G83" s="49"/>
      <c r="H83" s="256"/>
      <c r="I83" s="68">
        <f>[1]EDUCACION!F16</f>
        <v>2000000000</v>
      </c>
      <c r="J83" s="68">
        <f>[1]EDUCACION!G16</f>
        <v>2000000000</v>
      </c>
      <c r="K83" s="68">
        <f>[1]EDUCACION!H16</f>
        <v>1968148971</v>
      </c>
      <c r="L83" s="68">
        <f>[1]EDUCACION!I16</f>
        <v>1640943564</v>
      </c>
      <c r="M83" s="68">
        <f>[1]EDUCACION!J16</f>
        <v>1640943564</v>
      </c>
      <c r="N83" s="236">
        <f t="shared" si="21"/>
        <v>0.98407448549999998</v>
      </c>
      <c r="O83" s="33"/>
      <c r="P83" s="33"/>
      <c r="Q83" s="33"/>
    </row>
    <row r="84" spans="1:17" s="34" customFormat="1" ht="57" customHeight="1" x14ac:dyDescent="0.2">
      <c r="A84" s="6"/>
      <c r="B84" s="48"/>
      <c r="C84" s="49"/>
      <c r="D84" s="50"/>
      <c r="E84" s="6"/>
      <c r="F84" s="50"/>
      <c r="G84" s="49"/>
      <c r="H84" s="256"/>
      <c r="I84" s="68">
        <f>[1]EDUCACION!F17</f>
        <v>5089386942</v>
      </c>
      <c r="J84" s="68">
        <f>[1]EDUCACION!G17</f>
        <v>5043707141</v>
      </c>
      <c r="K84" s="68">
        <f>[1]EDUCACION!H17</f>
        <v>4784944042</v>
      </c>
      <c r="L84" s="68">
        <f>[1]EDUCACION!I17</f>
        <v>2414414555</v>
      </c>
      <c r="M84" s="68">
        <f>[1]EDUCACION!J17</f>
        <v>2414414555</v>
      </c>
      <c r="N84" s="236">
        <f t="shared" si="21"/>
        <v>0.94018083052644419</v>
      </c>
      <c r="O84" s="33"/>
      <c r="P84" s="33"/>
      <c r="Q84" s="33"/>
    </row>
    <row r="85" spans="1:17" s="34" customFormat="1" ht="57" customHeight="1" x14ac:dyDescent="0.2">
      <c r="A85" s="6"/>
      <c r="B85" s="48"/>
      <c r="C85" s="49"/>
      <c r="D85" s="50"/>
      <c r="E85" s="6"/>
      <c r="F85" s="50"/>
      <c r="G85" s="49"/>
      <c r="H85" s="256"/>
      <c r="I85" s="68">
        <f>[1]EDUCACION!F18</f>
        <v>2055700205</v>
      </c>
      <c r="J85" s="68">
        <f>[1]EDUCACION!G18</f>
        <v>1782387899</v>
      </c>
      <c r="K85" s="68">
        <f>[1]EDUCACION!H18</f>
        <v>1618475669</v>
      </c>
      <c r="L85" s="68">
        <f>[1]EDUCACION!I18</f>
        <v>1241319887</v>
      </c>
      <c r="M85" s="68">
        <f>[1]EDUCACION!J18</f>
        <v>1241319887</v>
      </c>
      <c r="N85" s="236">
        <f t="shared" si="21"/>
        <v>0.787311138590853</v>
      </c>
      <c r="O85" s="33"/>
      <c r="P85" s="33"/>
      <c r="Q85" s="33"/>
    </row>
    <row r="86" spans="1:17" s="34" customFormat="1" ht="57" customHeight="1" x14ac:dyDescent="0.2">
      <c r="A86" s="6"/>
      <c r="B86" s="48"/>
      <c r="C86" s="49"/>
      <c r="D86" s="50"/>
      <c r="E86" s="6"/>
      <c r="F86" s="50"/>
      <c r="G86" s="49"/>
      <c r="H86" s="256"/>
      <c r="I86" s="68">
        <f>[1]EDUCACION!F19</f>
        <v>301663299</v>
      </c>
      <c r="J86" s="68">
        <f>[1]EDUCACION!G19</f>
        <v>301663299</v>
      </c>
      <c r="K86" s="68">
        <f>[1]EDUCACION!H19</f>
        <v>301663299</v>
      </c>
      <c r="L86" s="68">
        <f>[1]EDUCACION!I19</f>
        <v>0</v>
      </c>
      <c r="M86" s="68">
        <f>[1]EDUCACION!J19</f>
        <v>0</v>
      </c>
      <c r="N86" s="236">
        <f t="shared" si="21"/>
        <v>1</v>
      </c>
      <c r="O86" s="33"/>
      <c r="P86" s="33"/>
      <c r="Q86" s="33"/>
    </row>
    <row r="87" spans="1:17" s="34" customFormat="1" ht="57" customHeight="1" x14ac:dyDescent="0.2">
      <c r="A87" s="6"/>
      <c r="B87" s="48"/>
      <c r="C87" s="49"/>
      <c r="D87" s="50"/>
      <c r="E87" s="6"/>
      <c r="F87" s="50"/>
      <c r="G87" s="49"/>
      <c r="H87" s="256"/>
      <c r="I87" s="68">
        <f>[1]EDUCACION!F20</f>
        <v>171253920</v>
      </c>
      <c r="J87" s="68">
        <f>[1]EDUCACION!G20</f>
        <v>171253920</v>
      </c>
      <c r="K87" s="68">
        <f>[1]EDUCACION!H20</f>
        <v>171253920</v>
      </c>
      <c r="L87" s="68">
        <f>[1]EDUCACION!I20</f>
        <v>171253920</v>
      </c>
      <c r="M87" s="68">
        <f>[1]EDUCACION!J20</f>
        <v>171253920</v>
      </c>
      <c r="N87" s="236">
        <f t="shared" si="21"/>
        <v>1</v>
      </c>
      <c r="O87" s="33"/>
      <c r="P87" s="33"/>
      <c r="Q87" s="33"/>
    </row>
    <row r="88" spans="1:17" s="34" customFormat="1" ht="57" customHeight="1" x14ac:dyDescent="0.2">
      <c r="A88" s="6"/>
      <c r="B88" s="48"/>
      <c r="C88" s="49"/>
      <c r="D88" s="50"/>
      <c r="E88" s="6"/>
      <c r="F88" s="50"/>
      <c r="G88" s="49"/>
      <c r="H88" s="256"/>
      <c r="I88" s="68">
        <f>[1]EDUCACION!F21</f>
        <v>372763406</v>
      </c>
      <c r="J88" s="68">
        <f>[1]EDUCACION!G21</f>
        <v>372763406</v>
      </c>
      <c r="K88" s="68">
        <f>[1]EDUCACION!H21</f>
        <v>372763406</v>
      </c>
      <c r="L88" s="68">
        <f>[1]EDUCACION!I21</f>
        <v>0</v>
      </c>
      <c r="M88" s="68">
        <f>[1]EDUCACION!J21</f>
        <v>0</v>
      </c>
      <c r="N88" s="236">
        <f t="shared" si="21"/>
        <v>1</v>
      </c>
      <c r="O88" s="33"/>
      <c r="P88" s="33"/>
      <c r="Q88" s="33"/>
    </row>
    <row r="89" spans="1:17" s="34" customFormat="1" ht="57" customHeight="1" x14ac:dyDescent="0.2">
      <c r="A89" s="6"/>
      <c r="B89" s="48"/>
      <c r="C89" s="49"/>
      <c r="D89" s="50"/>
      <c r="E89" s="6"/>
      <c r="F89" s="50"/>
      <c r="G89" s="49"/>
      <c r="H89" s="256"/>
      <c r="I89" s="68">
        <f>[1]EDUCACION!F22</f>
        <v>6483182568</v>
      </c>
      <c r="J89" s="68">
        <f>[1]EDUCACION!G22</f>
        <v>6483182568</v>
      </c>
      <c r="K89" s="68">
        <f>[1]EDUCACION!H22</f>
        <v>6483182568</v>
      </c>
      <c r="L89" s="68">
        <f>[1]EDUCACION!I22</f>
        <v>4184341090</v>
      </c>
      <c r="M89" s="68">
        <f>[1]EDUCACION!J22</f>
        <v>4184341090</v>
      </c>
      <c r="N89" s="236">
        <f t="shared" si="21"/>
        <v>1</v>
      </c>
      <c r="O89" s="33"/>
      <c r="P89" s="33"/>
      <c r="Q89" s="33"/>
    </row>
    <row r="90" spans="1:17" s="34" customFormat="1" ht="57" customHeight="1" x14ac:dyDescent="0.2">
      <c r="A90" s="6"/>
      <c r="B90" s="48"/>
      <c r="C90" s="49"/>
      <c r="D90" s="50"/>
      <c r="E90" s="6"/>
      <c r="F90" s="50"/>
      <c r="G90" s="49"/>
      <c r="H90" s="256"/>
      <c r="I90" s="68">
        <f>[1]EDUCACION!F23</f>
        <v>76101858</v>
      </c>
      <c r="J90" s="68">
        <f>[1]EDUCACION!G23</f>
        <v>33473229</v>
      </c>
      <c r="K90" s="68">
        <f>[1]EDUCACION!H23</f>
        <v>33473229</v>
      </c>
      <c r="L90" s="68">
        <f>[1]EDUCACION!I23</f>
        <v>0</v>
      </c>
      <c r="M90" s="68">
        <f>[1]EDUCACION!J23</f>
        <v>0</v>
      </c>
      <c r="N90" s="236">
        <f t="shared" si="21"/>
        <v>0.43984772356017904</v>
      </c>
      <c r="O90" s="33"/>
      <c r="P90" s="33"/>
      <c r="Q90" s="33"/>
    </row>
    <row r="91" spans="1:17" s="34" customFormat="1" ht="57" customHeight="1" x14ac:dyDescent="0.2">
      <c r="A91" s="6"/>
      <c r="B91" s="48"/>
      <c r="C91" s="49"/>
      <c r="D91" s="50"/>
      <c r="E91" s="6"/>
      <c r="F91" s="51"/>
      <c r="G91" s="49"/>
      <c r="H91" s="255"/>
      <c r="I91" s="68">
        <f>[1]EDUCACION!F24</f>
        <v>173021439</v>
      </c>
      <c r="J91" s="68">
        <f>[1]EDUCACION!G24</f>
        <v>173021439</v>
      </c>
      <c r="K91" s="68">
        <f>[1]EDUCACION!H24</f>
        <v>173021439</v>
      </c>
      <c r="L91" s="68">
        <f>[1]EDUCACION!I24</f>
        <v>173021439</v>
      </c>
      <c r="M91" s="68">
        <f>[1]EDUCACION!J24</f>
        <v>173021439</v>
      </c>
      <c r="N91" s="236">
        <f t="shared" si="21"/>
        <v>1</v>
      </c>
      <c r="O91" s="33"/>
      <c r="P91" s="33"/>
      <c r="Q91" s="33"/>
    </row>
    <row r="92" spans="1:17" s="34" customFormat="1" ht="27.75" customHeight="1" x14ac:dyDescent="0.2">
      <c r="A92" s="6"/>
      <c r="B92" s="48"/>
      <c r="C92" s="49"/>
      <c r="D92" s="50"/>
      <c r="E92" s="49"/>
      <c r="F92" s="110">
        <v>17</v>
      </c>
      <c r="G92" s="109" t="s">
        <v>61</v>
      </c>
      <c r="H92" s="31"/>
      <c r="I92" s="32">
        <f>SUM(I93:I94)</f>
        <v>1370503506</v>
      </c>
      <c r="J92" s="32">
        <f t="shared" ref="J92:M92" si="26">SUM(J93:J94)</f>
        <v>978731480</v>
      </c>
      <c r="K92" s="32">
        <f t="shared" si="26"/>
        <v>976986480</v>
      </c>
      <c r="L92" s="32">
        <f t="shared" si="26"/>
        <v>455803920</v>
      </c>
      <c r="M92" s="32">
        <f t="shared" si="26"/>
        <v>455803920</v>
      </c>
      <c r="N92" s="233">
        <f t="shared" si="21"/>
        <v>0.7128668228302949</v>
      </c>
      <c r="O92" s="33"/>
      <c r="P92" s="33"/>
      <c r="Q92" s="33"/>
    </row>
    <row r="93" spans="1:17" s="34" customFormat="1" ht="48" customHeight="1" x14ac:dyDescent="0.2">
      <c r="A93" s="6"/>
      <c r="B93" s="48"/>
      <c r="C93" s="49"/>
      <c r="D93" s="50"/>
      <c r="E93" s="49"/>
      <c r="F93" s="52"/>
      <c r="G93" s="52"/>
      <c r="H93" s="254" t="s">
        <v>62</v>
      </c>
      <c r="I93" s="68">
        <f>[1]EDUCACION!F25</f>
        <v>50000000</v>
      </c>
      <c r="J93" s="68">
        <f>[1]EDUCACION!G25</f>
        <v>0</v>
      </c>
      <c r="K93" s="68">
        <f>[1]EDUCACION!H25</f>
        <v>0</v>
      </c>
      <c r="L93" s="68">
        <f>[1]EDUCACION!I25</f>
        <v>0</v>
      </c>
      <c r="M93" s="68">
        <f>[1]EDUCACION!J25</f>
        <v>0</v>
      </c>
      <c r="N93" s="236">
        <f t="shared" si="21"/>
        <v>0</v>
      </c>
      <c r="O93" s="33"/>
      <c r="P93" s="33"/>
      <c r="Q93" s="33"/>
    </row>
    <row r="94" spans="1:17" s="34" customFormat="1" ht="48" customHeight="1" x14ac:dyDescent="0.2">
      <c r="A94" s="6"/>
      <c r="B94" s="48"/>
      <c r="C94" s="49"/>
      <c r="D94" s="50"/>
      <c r="E94" s="49"/>
      <c r="F94" s="52"/>
      <c r="G94" s="6"/>
      <c r="H94" s="255"/>
      <c r="I94" s="68">
        <f>[1]EDUCACION!F26</f>
        <v>1320503506</v>
      </c>
      <c r="J94" s="68">
        <f>[1]EDUCACION!G26</f>
        <v>978731480</v>
      </c>
      <c r="K94" s="68">
        <f>[1]EDUCACION!H26</f>
        <v>976986480</v>
      </c>
      <c r="L94" s="68">
        <f>[1]EDUCACION!I26</f>
        <v>455803920</v>
      </c>
      <c r="M94" s="68">
        <f>[1]EDUCACION!J26</f>
        <v>455803920</v>
      </c>
      <c r="N94" s="236">
        <f t="shared" si="21"/>
        <v>0.73985905797360296</v>
      </c>
      <c r="O94" s="33"/>
      <c r="P94" s="33"/>
      <c r="Q94" s="33"/>
    </row>
    <row r="95" spans="1:17" s="34" customFormat="1" ht="27.75" customHeight="1" x14ac:dyDescent="0.2">
      <c r="A95" s="6"/>
      <c r="B95" s="48"/>
      <c r="C95" s="49"/>
      <c r="D95" s="50"/>
      <c r="E95" s="49"/>
      <c r="F95" s="111">
        <v>18</v>
      </c>
      <c r="G95" s="109" t="s">
        <v>63</v>
      </c>
      <c r="H95" s="31"/>
      <c r="I95" s="32">
        <f>SUM(I96:I101)</f>
        <v>107135695491</v>
      </c>
      <c r="J95" s="32">
        <f t="shared" ref="J95:M95" si="27">SUM(J96:J101)</f>
        <v>74621650574</v>
      </c>
      <c r="K95" s="32">
        <f t="shared" si="27"/>
        <v>74434130710</v>
      </c>
      <c r="L95" s="32">
        <f t="shared" si="27"/>
        <v>74061056037</v>
      </c>
      <c r="M95" s="32">
        <f t="shared" si="27"/>
        <v>74061056037</v>
      </c>
      <c r="N95" s="233">
        <f t="shared" si="21"/>
        <v>0.69476499283334459</v>
      </c>
      <c r="O95" s="33"/>
      <c r="P95" s="33"/>
      <c r="Q95" s="33"/>
    </row>
    <row r="96" spans="1:17" s="34" customFormat="1" ht="38.25" customHeight="1" x14ac:dyDescent="0.2">
      <c r="A96" s="6"/>
      <c r="B96" s="48"/>
      <c r="C96" s="49"/>
      <c r="D96" s="50"/>
      <c r="E96" s="6"/>
      <c r="F96" s="112"/>
      <c r="G96" s="113"/>
      <c r="H96" s="254" t="s">
        <v>64</v>
      </c>
      <c r="I96" s="68">
        <f>[1]EDUCACION!F27</f>
        <v>1386256547</v>
      </c>
      <c r="J96" s="68">
        <f>[1]EDUCACION!G27</f>
        <v>0</v>
      </c>
      <c r="K96" s="68">
        <f>[1]EDUCACION!H27</f>
        <v>0</v>
      </c>
      <c r="L96" s="68">
        <f>[1]EDUCACION!I27</f>
        <v>0</v>
      </c>
      <c r="M96" s="68">
        <f>[1]EDUCACION!J27</f>
        <v>0</v>
      </c>
      <c r="N96" s="236">
        <f t="shared" si="21"/>
        <v>0</v>
      </c>
      <c r="O96" s="33"/>
      <c r="P96" s="33"/>
      <c r="Q96" s="33"/>
    </row>
    <row r="97" spans="1:17" s="34" customFormat="1" ht="38.25" customHeight="1" x14ac:dyDescent="0.2">
      <c r="A97" s="6"/>
      <c r="B97" s="48"/>
      <c r="C97" s="49"/>
      <c r="D97" s="50"/>
      <c r="E97" s="6"/>
      <c r="F97" s="114"/>
      <c r="G97" s="113"/>
      <c r="H97" s="256"/>
      <c r="I97" s="68">
        <f>[1]EDUCACION!F28</f>
        <v>77078464000</v>
      </c>
      <c r="J97" s="68">
        <f>[1]EDUCACION!G28</f>
        <v>53501547281</v>
      </c>
      <c r="K97" s="68">
        <f>[1]EDUCACION!H28</f>
        <v>53498672981</v>
      </c>
      <c r="L97" s="68">
        <f>[1]EDUCACION!I28</f>
        <v>53125955605</v>
      </c>
      <c r="M97" s="68">
        <f>[1]EDUCACION!J28</f>
        <v>53125955605</v>
      </c>
      <c r="N97" s="236">
        <f t="shared" si="21"/>
        <v>0.69408068356162367</v>
      </c>
      <c r="O97" s="33"/>
      <c r="P97" s="33"/>
      <c r="Q97" s="33"/>
    </row>
    <row r="98" spans="1:17" s="34" customFormat="1" ht="38.25" customHeight="1" x14ac:dyDescent="0.2">
      <c r="A98" s="6"/>
      <c r="B98" s="48"/>
      <c r="C98" s="49"/>
      <c r="D98" s="50"/>
      <c r="E98" s="6"/>
      <c r="F98" s="114"/>
      <c r="G98" s="113"/>
      <c r="H98" s="256"/>
      <c r="I98" s="68">
        <f>[1]EDUCACION!F29</f>
        <v>15929114495</v>
      </c>
      <c r="J98" s="68">
        <f>[1]EDUCACION!G29</f>
        <v>12467753428</v>
      </c>
      <c r="K98" s="68">
        <f>[1]EDUCACION!H29</f>
        <v>12467753428</v>
      </c>
      <c r="L98" s="68">
        <f>[1]EDUCACION!I29</f>
        <v>12467753428</v>
      </c>
      <c r="M98" s="68">
        <f>[1]EDUCACION!J29</f>
        <v>12467753428</v>
      </c>
      <c r="N98" s="236">
        <f t="shared" si="21"/>
        <v>0.7827022294248378</v>
      </c>
      <c r="O98" s="33"/>
      <c r="P98" s="33"/>
      <c r="Q98" s="33"/>
    </row>
    <row r="99" spans="1:17" s="34" customFormat="1" ht="38.25" customHeight="1" x14ac:dyDescent="0.2">
      <c r="A99" s="6"/>
      <c r="B99" s="48"/>
      <c r="C99" s="49"/>
      <c r="D99" s="50"/>
      <c r="E99" s="6"/>
      <c r="F99" s="114"/>
      <c r="G99" s="113"/>
      <c r="H99" s="256"/>
      <c r="I99" s="68">
        <f>[1]EDUCACION!F30</f>
        <v>425860449</v>
      </c>
      <c r="J99" s="68">
        <f>[1]EDUCACION!G30</f>
        <v>391348178</v>
      </c>
      <c r="K99" s="68">
        <f>[1]EDUCACION!H30</f>
        <v>206702614</v>
      </c>
      <c r="L99" s="68">
        <f>[1]EDUCACION!I30</f>
        <v>206702614</v>
      </c>
      <c r="M99" s="68">
        <f>[1]EDUCACION!J30</f>
        <v>206702614</v>
      </c>
      <c r="N99" s="236">
        <f t="shared" si="21"/>
        <v>0.48537640554640943</v>
      </c>
      <c r="O99" s="33"/>
      <c r="P99" s="33"/>
      <c r="Q99" s="33"/>
    </row>
    <row r="100" spans="1:17" s="34" customFormat="1" ht="38.25" customHeight="1" x14ac:dyDescent="0.2">
      <c r="A100" s="6"/>
      <c r="B100" s="48"/>
      <c r="C100" s="49"/>
      <c r="D100" s="50"/>
      <c r="E100" s="6"/>
      <c r="F100" s="114"/>
      <c r="G100" s="113"/>
      <c r="H100" s="256"/>
      <c r="I100" s="68">
        <f>[1]EDUCACION!F31</f>
        <v>10016000000</v>
      </c>
      <c r="J100" s="68">
        <f>[1]EDUCACION!G31</f>
        <v>6701976538</v>
      </c>
      <c r="K100" s="68">
        <f>[1]EDUCACION!H31</f>
        <v>6701976538</v>
      </c>
      <c r="L100" s="68">
        <f>[1]EDUCACION!I31</f>
        <v>6701619241</v>
      </c>
      <c r="M100" s="68">
        <f>[1]EDUCACION!J31</f>
        <v>6701619241</v>
      </c>
      <c r="N100" s="236">
        <f t="shared" si="21"/>
        <v>0.66912705051916932</v>
      </c>
      <c r="O100" s="33"/>
      <c r="P100" s="33"/>
      <c r="Q100" s="33"/>
    </row>
    <row r="101" spans="1:17" s="34" customFormat="1" ht="38.25" customHeight="1" x14ac:dyDescent="0.2">
      <c r="A101" s="6"/>
      <c r="B101" s="48"/>
      <c r="C101" s="49"/>
      <c r="D101" s="50"/>
      <c r="E101" s="6"/>
      <c r="F101" s="115"/>
      <c r="G101" s="116"/>
      <c r="H101" s="255"/>
      <c r="I101" s="68">
        <f>[1]EDUCACION!F32</f>
        <v>2300000000</v>
      </c>
      <c r="J101" s="68">
        <f>[1]EDUCACION!G32</f>
        <v>1559025149</v>
      </c>
      <c r="K101" s="68">
        <f>[1]EDUCACION!H32</f>
        <v>1559025149</v>
      </c>
      <c r="L101" s="68">
        <f>[1]EDUCACION!I32</f>
        <v>1559025149</v>
      </c>
      <c r="M101" s="68">
        <f>[1]EDUCACION!J32</f>
        <v>1559025149</v>
      </c>
      <c r="N101" s="236">
        <f t="shared" si="21"/>
        <v>0.67783702130434786</v>
      </c>
      <c r="O101" s="33"/>
      <c r="P101" s="33"/>
      <c r="Q101" s="33"/>
    </row>
    <row r="102" spans="1:17" s="34" customFormat="1" ht="27.75" customHeight="1" x14ac:dyDescent="0.2">
      <c r="A102" s="6"/>
      <c r="B102" s="48"/>
      <c r="C102" s="49"/>
      <c r="D102" s="117">
        <v>6</v>
      </c>
      <c r="E102" s="118" t="s">
        <v>65</v>
      </c>
      <c r="F102" s="119"/>
      <c r="G102" s="120"/>
      <c r="H102" s="23"/>
      <c r="I102" s="24">
        <f t="shared" ref="I102:M102" si="28">I103+I106+I111+I114</f>
        <v>1186789553</v>
      </c>
      <c r="J102" s="24">
        <f t="shared" si="28"/>
        <v>875371816</v>
      </c>
      <c r="K102" s="24">
        <f t="shared" si="28"/>
        <v>305447816</v>
      </c>
      <c r="L102" s="24">
        <f t="shared" si="28"/>
        <v>252247816</v>
      </c>
      <c r="M102" s="24">
        <f t="shared" si="28"/>
        <v>252247816</v>
      </c>
      <c r="N102" s="232">
        <f t="shared" si="21"/>
        <v>0.25737319243153128</v>
      </c>
      <c r="O102" s="33"/>
      <c r="P102" s="33"/>
      <c r="Q102" s="33"/>
    </row>
    <row r="103" spans="1:17" s="34" customFormat="1" ht="27.75" customHeight="1" x14ac:dyDescent="0.2">
      <c r="A103" s="6"/>
      <c r="B103" s="48"/>
      <c r="C103" s="49"/>
      <c r="D103" s="106"/>
      <c r="E103" s="107"/>
      <c r="F103" s="111">
        <v>19</v>
      </c>
      <c r="G103" s="109" t="s">
        <v>66</v>
      </c>
      <c r="H103" s="31"/>
      <c r="I103" s="32">
        <f>SUM(I104:I105)</f>
        <v>183000000</v>
      </c>
      <c r="J103" s="32">
        <f t="shared" ref="J103:M103" si="29">SUM(J104:J105)</f>
        <v>146204816</v>
      </c>
      <c r="K103" s="32">
        <f t="shared" si="29"/>
        <v>138154816</v>
      </c>
      <c r="L103" s="32">
        <f t="shared" si="29"/>
        <v>91954816</v>
      </c>
      <c r="M103" s="32">
        <f t="shared" si="29"/>
        <v>91954816</v>
      </c>
      <c r="N103" s="233">
        <f t="shared" si="21"/>
        <v>0.75494434972677593</v>
      </c>
      <c r="O103" s="33"/>
      <c r="P103" s="33"/>
      <c r="Q103" s="33"/>
    </row>
    <row r="104" spans="1:17" s="34" customFormat="1" ht="69" customHeight="1" x14ac:dyDescent="0.2">
      <c r="A104" s="6"/>
      <c r="B104" s="48"/>
      <c r="C104" s="49"/>
      <c r="D104" s="50"/>
      <c r="E104" s="49"/>
      <c r="F104" s="94"/>
      <c r="G104" s="49"/>
      <c r="H104" s="254" t="s">
        <v>67</v>
      </c>
      <c r="I104" s="68">
        <f>[1]EDUCACION!F33</f>
        <v>103000000</v>
      </c>
      <c r="J104" s="68">
        <f>[1]EDUCACION!G33</f>
        <v>91954816</v>
      </c>
      <c r="K104" s="68">
        <f>[1]EDUCACION!H33</f>
        <v>91954816</v>
      </c>
      <c r="L104" s="68">
        <f>[1]EDUCACION!I33</f>
        <v>91954816</v>
      </c>
      <c r="M104" s="68">
        <f>[1]EDUCACION!J33</f>
        <v>91954816</v>
      </c>
      <c r="N104" s="236">
        <f t="shared" si="21"/>
        <v>0.89276520388349512</v>
      </c>
      <c r="O104" s="33"/>
      <c r="P104" s="33"/>
      <c r="Q104" s="33"/>
    </row>
    <row r="105" spans="1:17" s="34" customFormat="1" ht="69" customHeight="1" x14ac:dyDescent="0.2">
      <c r="A105" s="6"/>
      <c r="B105" s="48"/>
      <c r="C105" s="49"/>
      <c r="D105" s="50"/>
      <c r="E105" s="49"/>
      <c r="F105" s="51"/>
      <c r="G105" s="49"/>
      <c r="H105" s="255"/>
      <c r="I105" s="68">
        <f>[1]EDUCACION!F34</f>
        <v>80000000</v>
      </c>
      <c r="J105" s="68">
        <f>[1]EDUCACION!G34</f>
        <v>54250000</v>
      </c>
      <c r="K105" s="68">
        <f>[1]EDUCACION!H34</f>
        <v>46200000</v>
      </c>
      <c r="L105" s="68">
        <f>[1]EDUCACION!I34</f>
        <v>0</v>
      </c>
      <c r="M105" s="68">
        <f>[1]EDUCACION!J34</f>
        <v>0</v>
      </c>
      <c r="N105" s="236">
        <f t="shared" si="21"/>
        <v>0.57750000000000001</v>
      </c>
      <c r="O105" s="33"/>
      <c r="P105" s="33"/>
      <c r="Q105" s="33"/>
    </row>
    <row r="106" spans="1:17" s="34" customFormat="1" ht="27.75" customHeight="1" x14ac:dyDescent="0.2">
      <c r="A106" s="6"/>
      <c r="B106" s="48"/>
      <c r="C106" s="49"/>
      <c r="D106" s="50"/>
      <c r="E106" s="49"/>
      <c r="F106" s="111">
        <v>20</v>
      </c>
      <c r="G106" s="109" t="s">
        <v>68</v>
      </c>
      <c r="H106" s="31"/>
      <c r="I106" s="32">
        <f>SUM(I107:I110)</f>
        <v>602989553</v>
      </c>
      <c r="J106" s="32">
        <f t="shared" ref="J106:M106" si="30">SUM(J107:J110)</f>
        <v>465767000</v>
      </c>
      <c r="K106" s="32">
        <f t="shared" si="30"/>
        <v>167293000</v>
      </c>
      <c r="L106" s="32">
        <f t="shared" si="30"/>
        <v>160293000</v>
      </c>
      <c r="M106" s="32">
        <f t="shared" si="30"/>
        <v>160293000</v>
      </c>
      <c r="N106" s="233">
        <f t="shared" si="21"/>
        <v>0.27743930084307777</v>
      </c>
      <c r="O106" s="33"/>
      <c r="P106" s="33"/>
      <c r="Q106" s="33"/>
    </row>
    <row r="107" spans="1:17" s="34" customFormat="1" ht="63" customHeight="1" x14ac:dyDescent="0.2">
      <c r="A107" s="6"/>
      <c r="B107" s="48"/>
      <c r="C107" s="49"/>
      <c r="D107" s="50"/>
      <c r="E107" s="6"/>
      <c r="F107" s="94"/>
      <c r="G107" s="49"/>
      <c r="H107" s="254" t="s">
        <v>69</v>
      </c>
      <c r="I107" s="68">
        <f>[1]EDUCACION!F35</f>
        <v>50000000</v>
      </c>
      <c r="J107" s="68">
        <f>[1]EDUCACION!G35</f>
        <v>36000000</v>
      </c>
      <c r="K107" s="68">
        <f>[1]EDUCACION!H35</f>
        <v>35000000</v>
      </c>
      <c r="L107" s="68">
        <f>[1]EDUCACION!I35</f>
        <v>28000000</v>
      </c>
      <c r="M107" s="68">
        <f>[1]EDUCACION!J35</f>
        <v>28000000</v>
      </c>
      <c r="N107" s="236">
        <f t="shared" si="21"/>
        <v>0.7</v>
      </c>
      <c r="O107" s="33"/>
      <c r="P107" s="33"/>
      <c r="Q107" s="33"/>
    </row>
    <row r="108" spans="1:17" s="34" customFormat="1" ht="63" customHeight="1" x14ac:dyDescent="0.2">
      <c r="A108" s="6"/>
      <c r="B108" s="48"/>
      <c r="C108" s="49"/>
      <c r="D108" s="50"/>
      <c r="E108" s="6"/>
      <c r="F108" s="50"/>
      <c r="G108" s="49"/>
      <c r="H108" s="256"/>
      <c r="I108" s="68">
        <f>[1]EDUCACION!F36</f>
        <v>316673401</v>
      </c>
      <c r="J108" s="68">
        <f>[1]EDUCACION!G36</f>
        <v>260000000</v>
      </c>
      <c r="K108" s="68">
        <f>[1]EDUCACION!H36</f>
        <v>10000000</v>
      </c>
      <c r="L108" s="68">
        <f>[1]EDUCACION!I36</f>
        <v>10000000</v>
      </c>
      <c r="M108" s="68">
        <f>[1]EDUCACION!J36</f>
        <v>10000000</v>
      </c>
      <c r="N108" s="236">
        <f t="shared" si="21"/>
        <v>3.1578275814835487E-2</v>
      </c>
      <c r="O108" s="33"/>
      <c r="P108" s="33"/>
      <c r="Q108" s="33"/>
    </row>
    <row r="109" spans="1:17" s="34" customFormat="1" ht="69.75" customHeight="1" x14ac:dyDescent="0.2">
      <c r="A109" s="6"/>
      <c r="B109" s="48"/>
      <c r="C109" s="49"/>
      <c r="D109" s="50"/>
      <c r="E109" s="6"/>
      <c r="F109" s="50"/>
      <c r="G109" s="49"/>
      <c r="H109" s="256"/>
      <c r="I109" s="68">
        <f>[1]EDUCACION!F37</f>
        <v>100000000</v>
      </c>
      <c r="J109" s="68">
        <f>[1]EDUCACION!G37</f>
        <v>47474000</v>
      </c>
      <c r="K109" s="68">
        <f>[1]EDUCACION!H37</f>
        <v>0</v>
      </c>
      <c r="L109" s="68">
        <f>[1]EDUCACION!I37</f>
        <v>0</v>
      </c>
      <c r="M109" s="68">
        <f>[1]EDUCACION!J37</f>
        <v>0</v>
      </c>
      <c r="N109" s="236">
        <f t="shared" si="21"/>
        <v>0</v>
      </c>
      <c r="O109" s="33"/>
      <c r="P109" s="33"/>
      <c r="Q109" s="33"/>
    </row>
    <row r="110" spans="1:17" s="34" customFormat="1" ht="63" customHeight="1" x14ac:dyDescent="0.2">
      <c r="A110" s="6"/>
      <c r="B110" s="48"/>
      <c r="C110" s="49"/>
      <c r="D110" s="50"/>
      <c r="E110" s="6"/>
      <c r="F110" s="51"/>
      <c r="G110" s="49"/>
      <c r="H110" s="255"/>
      <c r="I110" s="68">
        <f>[1]EDUCACION!F38</f>
        <v>136316152</v>
      </c>
      <c r="J110" s="68">
        <f>[1]EDUCACION!G38</f>
        <v>122293000</v>
      </c>
      <c r="K110" s="68">
        <f>[1]EDUCACION!H38</f>
        <v>122293000</v>
      </c>
      <c r="L110" s="68">
        <f>[1]EDUCACION!I38</f>
        <v>122293000</v>
      </c>
      <c r="M110" s="68">
        <f>[1]EDUCACION!J38</f>
        <v>122293000</v>
      </c>
      <c r="N110" s="236">
        <f t="shared" si="21"/>
        <v>0.89712772995528811</v>
      </c>
      <c r="O110" s="33"/>
      <c r="P110" s="33"/>
      <c r="Q110" s="33"/>
    </row>
    <row r="111" spans="1:17" s="34" customFormat="1" ht="27.75" customHeight="1" x14ac:dyDescent="0.2">
      <c r="A111" s="6"/>
      <c r="B111" s="48"/>
      <c r="C111" s="49"/>
      <c r="D111" s="50"/>
      <c r="E111" s="49"/>
      <c r="F111" s="111">
        <v>21</v>
      </c>
      <c r="G111" s="109" t="s">
        <v>70</v>
      </c>
      <c r="H111" s="31"/>
      <c r="I111" s="32">
        <f>SUM(I112:I113)</f>
        <v>287500000</v>
      </c>
      <c r="J111" s="32">
        <f t="shared" ref="J111:M111" si="31">SUM(J112:J113)</f>
        <v>263400000</v>
      </c>
      <c r="K111" s="32">
        <f t="shared" si="31"/>
        <v>0</v>
      </c>
      <c r="L111" s="32">
        <f t="shared" si="31"/>
        <v>0</v>
      </c>
      <c r="M111" s="32">
        <f t="shared" si="31"/>
        <v>0</v>
      </c>
      <c r="N111" s="233">
        <f t="shared" si="21"/>
        <v>0</v>
      </c>
      <c r="O111" s="33"/>
      <c r="P111" s="33"/>
      <c r="Q111" s="33"/>
    </row>
    <row r="112" spans="1:17" s="34" customFormat="1" ht="42.75" customHeight="1" x14ac:dyDescent="0.2">
      <c r="A112" s="6"/>
      <c r="B112" s="48"/>
      <c r="C112" s="49"/>
      <c r="D112" s="50"/>
      <c r="E112" s="6"/>
      <c r="F112" s="94"/>
      <c r="G112" s="49"/>
      <c r="H112" s="254" t="s">
        <v>71</v>
      </c>
      <c r="I112" s="68">
        <f>[1]EDUCACION!F39</f>
        <v>30000000</v>
      </c>
      <c r="J112" s="68">
        <f>[1]EDUCACION!G39</f>
        <v>10400000</v>
      </c>
      <c r="K112" s="68">
        <f>[1]EDUCACION!H39</f>
        <v>0</v>
      </c>
      <c r="L112" s="68">
        <f>[1]EDUCACION!I39</f>
        <v>0</v>
      </c>
      <c r="M112" s="68">
        <f>[1]EDUCACION!J39</f>
        <v>0</v>
      </c>
      <c r="N112" s="236">
        <f t="shared" si="21"/>
        <v>0</v>
      </c>
      <c r="O112" s="33"/>
      <c r="P112" s="33"/>
      <c r="Q112" s="33"/>
    </row>
    <row r="113" spans="1:17" s="34" customFormat="1" ht="42.75" customHeight="1" x14ac:dyDescent="0.2">
      <c r="A113" s="6"/>
      <c r="B113" s="48"/>
      <c r="C113" s="49"/>
      <c r="D113" s="50"/>
      <c r="E113" s="6"/>
      <c r="F113" s="51"/>
      <c r="G113" s="49"/>
      <c r="H113" s="255"/>
      <c r="I113" s="68">
        <f>[1]EDUCACION!F40</f>
        <v>257500000</v>
      </c>
      <c r="J113" s="68">
        <f>[1]EDUCACION!G40</f>
        <v>253000000</v>
      </c>
      <c r="K113" s="68">
        <f>[1]EDUCACION!H40</f>
        <v>0</v>
      </c>
      <c r="L113" s="68">
        <f>[1]EDUCACION!I40</f>
        <v>0</v>
      </c>
      <c r="M113" s="68">
        <f>[1]EDUCACION!J40</f>
        <v>0</v>
      </c>
      <c r="N113" s="236">
        <f t="shared" si="21"/>
        <v>0</v>
      </c>
      <c r="O113" s="33"/>
      <c r="P113" s="33"/>
      <c r="Q113" s="33"/>
    </row>
    <row r="114" spans="1:17" s="34" customFormat="1" ht="27.75" customHeight="1" x14ac:dyDescent="0.2">
      <c r="A114" s="6"/>
      <c r="B114" s="48"/>
      <c r="C114" s="49"/>
      <c r="D114" s="50"/>
      <c r="E114" s="49"/>
      <c r="F114" s="29">
        <v>22</v>
      </c>
      <c r="G114" s="43" t="s">
        <v>72</v>
      </c>
      <c r="H114" s="31"/>
      <c r="I114" s="32">
        <f>SUM(I115)</f>
        <v>113300000</v>
      </c>
      <c r="J114" s="32">
        <f t="shared" ref="J114:M114" si="32">SUM(J115)</f>
        <v>0</v>
      </c>
      <c r="K114" s="32">
        <f t="shared" si="32"/>
        <v>0</v>
      </c>
      <c r="L114" s="32">
        <f t="shared" si="32"/>
        <v>0</v>
      </c>
      <c r="M114" s="32">
        <f t="shared" si="32"/>
        <v>0</v>
      </c>
      <c r="N114" s="233">
        <f t="shared" si="21"/>
        <v>0</v>
      </c>
      <c r="O114" s="33"/>
      <c r="P114" s="33"/>
      <c r="Q114" s="33"/>
    </row>
    <row r="115" spans="1:17" s="34" customFormat="1" ht="61.5" customHeight="1" x14ac:dyDescent="0.2">
      <c r="A115" s="6"/>
      <c r="B115" s="48"/>
      <c r="C115" s="49"/>
      <c r="D115" s="50"/>
      <c r="E115" s="49"/>
      <c r="F115" s="52"/>
      <c r="G115" s="52"/>
      <c r="H115" s="73" t="s">
        <v>73</v>
      </c>
      <c r="I115" s="68">
        <f>[1]EDUCACION!F41</f>
        <v>113300000</v>
      </c>
      <c r="J115" s="122">
        <v>0</v>
      </c>
      <c r="K115" s="122">
        <v>0</v>
      </c>
      <c r="L115" s="122">
        <v>0</v>
      </c>
      <c r="M115" s="122">
        <v>0</v>
      </c>
      <c r="N115" s="236">
        <f t="shared" si="21"/>
        <v>0</v>
      </c>
      <c r="O115" s="33"/>
      <c r="P115" s="33"/>
      <c r="Q115" s="33"/>
    </row>
    <row r="116" spans="1:17" s="34" customFormat="1" ht="27.75" customHeight="1" x14ac:dyDescent="0.2">
      <c r="A116" s="6"/>
      <c r="B116" s="48"/>
      <c r="C116" s="49"/>
      <c r="D116" s="123">
        <v>7</v>
      </c>
      <c r="E116" s="124" t="s">
        <v>74</v>
      </c>
      <c r="F116" s="119"/>
      <c r="G116" s="120"/>
      <c r="H116" s="23"/>
      <c r="I116" s="24">
        <f>I117+I119</f>
        <v>296000000</v>
      </c>
      <c r="J116" s="24">
        <f t="shared" ref="J116:M116" si="33">J117+J119</f>
        <v>141100945</v>
      </c>
      <c r="K116" s="24">
        <f t="shared" si="33"/>
        <v>120950945</v>
      </c>
      <c r="L116" s="24">
        <f t="shared" si="33"/>
        <v>70666945</v>
      </c>
      <c r="M116" s="24">
        <f t="shared" si="33"/>
        <v>70666945</v>
      </c>
      <c r="N116" s="232">
        <f t="shared" si="21"/>
        <v>0.40861805743243246</v>
      </c>
      <c r="O116" s="33"/>
      <c r="P116" s="33"/>
      <c r="Q116" s="33"/>
    </row>
    <row r="117" spans="1:17" s="34" customFormat="1" ht="27.75" customHeight="1" x14ac:dyDescent="0.2">
      <c r="A117" s="6"/>
      <c r="B117" s="48"/>
      <c r="C117" s="49"/>
      <c r="D117" s="106"/>
      <c r="E117" s="107"/>
      <c r="F117" s="111">
        <v>23</v>
      </c>
      <c r="G117" s="109" t="s">
        <v>75</v>
      </c>
      <c r="H117" s="31"/>
      <c r="I117" s="32">
        <f>I118</f>
        <v>103000000</v>
      </c>
      <c r="J117" s="32">
        <f t="shared" ref="J117:M117" si="34">J118</f>
        <v>15150000</v>
      </c>
      <c r="K117" s="32">
        <f t="shared" si="34"/>
        <v>0</v>
      </c>
      <c r="L117" s="32">
        <f t="shared" si="34"/>
        <v>0</v>
      </c>
      <c r="M117" s="32">
        <f t="shared" si="34"/>
        <v>0</v>
      </c>
      <c r="N117" s="233">
        <f t="shared" si="21"/>
        <v>0</v>
      </c>
      <c r="O117" s="33"/>
      <c r="P117" s="33"/>
      <c r="Q117" s="33"/>
    </row>
    <row r="118" spans="1:17" s="34" customFormat="1" ht="71.25" customHeight="1" x14ac:dyDescent="0.2">
      <c r="A118" s="6"/>
      <c r="B118" s="48"/>
      <c r="C118" s="49"/>
      <c r="D118" s="125"/>
      <c r="E118" s="126"/>
      <c r="F118" s="127"/>
      <c r="G118" s="113"/>
      <c r="H118" s="73" t="s">
        <v>76</v>
      </c>
      <c r="I118" s="68">
        <f>[1]EDUCACION!F42</f>
        <v>103000000</v>
      </c>
      <c r="J118" s="68">
        <f>[1]EDUCACION!G42</f>
        <v>15150000</v>
      </c>
      <c r="K118" s="68">
        <f>[1]EDUCACION!H42</f>
        <v>0</v>
      </c>
      <c r="L118" s="68">
        <f>[1]EDUCACION!I42</f>
        <v>0</v>
      </c>
      <c r="M118" s="68">
        <f>[1]EDUCACION!J42</f>
        <v>0</v>
      </c>
      <c r="N118" s="236">
        <f t="shared" si="21"/>
        <v>0</v>
      </c>
      <c r="O118" s="33"/>
      <c r="P118" s="33"/>
      <c r="Q118" s="33"/>
    </row>
    <row r="119" spans="1:17" s="34" customFormat="1" ht="27.75" customHeight="1" x14ac:dyDescent="0.2">
      <c r="A119" s="6"/>
      <c r="B119" s="48"/>
      <c r="C119" s="49"/>
      <c r="D119" s="125"/>
      <c r="E119" s="126"/>
      <c r="F119" s="111">
        <v>24</v>
      </c>
      <c r="G119" s="109" t="s">
        <v>77</v>
      </c>
      <c r="H119" s="31"/>
      <c r="I119" s="32">
        <f>SUM(I120:I123)</f>
        <v>193000000</v>
      </c>
      <c r="J119" s="32">
        <f t="shared" ref="J119:M119" si="35">SUM(J120:J123)</f>
        <v>125950945</v>
      </c>
      <c r="K119" s="32">
        <f t="shared" si="35"/>
        <v>120950945</v>
      </c>
      <c r="L119" s="32">
        <f t="shared" si="35"/>
        <v>70666945</v>
      </c>
      <c r="M119" s="32">
        <f t="shared" si="35"/>
        <v>70666945</v>
      </c>
      <c r="N119" s="233">
        <f t="shared" si="21"/>
        <v>0.62668883419689114</v>
      </c>
      <c r="O119" s="33"/>
      <c r="P119" s="33"/>
      <c r="Q119" s="33"/>
    </row>
    <row r="120" spans="1:17" s="34" customFormat="1" ht="52.5" customHeight="1" x14ac:dyDescent="0.2">
      <c r="A120" s="6"/>
      <c r="B120" s="48"/>
      <c r="C120" s="49"/>
      <c r="D120" s="125"/>
      <c r="E120" s="126"/>
      <c r="F120" s="112"/>
      <c r="G120" s="113"/>
      <c r="H120" s="254" t="s">
        <v>78</v>
      </c>
      <c r="I120" s="68">
        <f>[1]EDUCACION!F43</f>
        <v>85700000</v>
      </c>
      <c r="J120" s="68">
        <f>[1]EDUCACION!G43</f>
        <v>67600000</v>
      </c>
      <c r="K120" s="68">
        <f>[1]EDUCACION!H43</f>
        <v>67600000</v>
      </c>
      <c r="L120" s="68">
        <f>[1]EDUCACION!I43</f>
        <v>17316000</v>
      </c>
      <c r="M120" s="68">
        <f>[1]EDUCACION!J43</f>
        <v>17316000</v>
      </c>
      <c r="N120" s="236">
        <f t="shared" si="21"/>
        <v>0.78879813302217039</v>
      </c>
      <c r="O120" s="33"/>
      <c r="P120" s="33"/>
      <c r="Q120" s="33"/>
    </row>
    <row r="121" spans="1:17" s="34" customFormat="1" ht="52.5" customHeight="1" x14ac:dyDescent="0.2">
      <c r="A121" s="6"/>
      <c r="B121" s="48"/>
      <c r="C121" s="49"/>
      <c r="D121" s="125"/>
      <c r="E121" s="126"/>
      <c r="F121" s="114"/>
      <c r="G121" s="113"/>
      <c r="H121" s="255"/>
      <c r="I121" s="68">
        <f>[1]EDUCACION!F44</f>
        <v>53500000</v>
      </c>
      <c r="J121" s="68">
        <f>[1]EDUCACION!G44</f>
        <v>25000000</v>
      </c>
      <c r="K121" s="68">
        <f>[1]EDUCACION!H44</f>
        <v>20000000</v>
      </c>
      <c r="L121" s="68">
        <f>[1]EDUCACION!I44</f>
        <v>20000000</v>
      </c>
      <c r="M121" s="68">
        <f>[1]EDUCACION!J44</f>
        <v>20000000</v>
      </c>
      <c r="N121" s="236">
        <f t="shared" si="21"/>
        <v>0.37383177570093457</v>
      </c>
      <c r="O121" s="33"/>
      <c r="P121" s="33"/>
      <c r="Q121" s="33"/>
    </row>
    <row r="122" spans="1:17" s="34" customFormat="1" ht="52.5" customHeight="1" x14ac:dyDescent="0.2">
      <c r="A122" s="6"/>
      <c r="B122" s="48"/>
      <c r="C122" s="49"/>
      <c r="D122" s="125"/>
      <c r="E122" s="126"/>
      <c r="F122" s="114"/>
      <c r="G122" s="113"/>
      <c r="H122" s="254" t="s">
        <v>79</v>
      </c>
      <c r="I122" s="68">
        <f>[1]EDUCACION!F45</f>
        <v>4300000</v>
      </c>
      <c r="J122" s="68">
        <f>[1]EDUCACION!G45</f>
        <v>4300000</v>
      </c>
      <c r="K122" s="68">
        <f>[1]EDUCACION!H45</f>
        <v>4300000</v>
      </c>
      <c r="L122" s="68">
        <f>[1]EDUCACION!I45</f>
        <v>4300000</v>
      </c>
      <c r="M122" s="68">
        <f>[1]EDUCACION!J45</f>
        <v>4300000</v>
      </c>
      <c r="N122" s="236">
        <f t="shared" si="21"/>
        <v>1</v>
      </c>
      <c r="O122" s="33"/>
      <c r="P122" s="33"/>
      <c r="Q122" s="33"/>
    </row>
    <row r="123" spans="1:17" s="34" customFormat="1" ht="52.5" customHeight="1" x14ac:dyDescent="0.2">
      <c r="A123" s="6"/>
      <c r="B123" s="48"/>
      <c r="C123" s="49"/>
      <c r="D123" s="128"/>
      <c r="E123" s="129"/>
      <c r="F123" s="115"/>
      <c r="G123" s="116"/>
      <c r="H123" s="255"/>
      <c r="I123" s="68">
        <f>[1]EDUCACION!F46</f>
        <v>49500000</v>
      </c>
      <c r="J123" s="68">
        <f>[1]EDUCACION!G46</f>
        <v>29050945</v>
      </c>
      <c r="K123" s="68">
        <f>[1]EDUCACION!H46</f>
        <v>29050945</v>
      </c>
      <c r="L123" s="68">
        <f>[1]EDUCACION!I46</f>
        <v>29050945</v>
      </c>
      <c r="M123" s="68">
        <f>[1]EDUCACION!J46</f>
        <v>29050945</v>
      </c>
      <c r="N123" s="236">
        <f t="shared" si="21"/>
        <v>0.58688777777777779</v>
      </c>
      <c r="O123" s="33"/>
      <c r="P123" s="33"/>
      <c r="Q123" s="33"/>
    </row>
    <row r="124" spans="1:17" s="34" customFormat="1" ht="27.75" customHeight="1" x14ac:dyDescent="0.2">
      <c r="A124" s="6"/>
      <c r="B124" s="48"/>
      <c r="C124" s="49"/>
      <c r="D124" s="123">
        <v>8</v>
      </c>
      <c r="E124" s="124" t="s">
        <v>80</v>
      </c>
      <c r="F124" s="119"/>
      <c r="G124" s="120"/>
      <c r="H124" s="23"/>
      <c r="I124" s="24">
        <f>I125+I127+I129+I134</f>
        <v>19345298130</v>
      </c>
      <c r="J124" s="24">
        <f t="shared" ref="J124:M124" si="36">J125+J127+J129+J134</f>
        <v>10764588434.139999</v>
      </c>
      <c r="K124" s="24">
        <f t="shared" si="36"/>
        <v>10413499581.139999</v>
      </c>
      <c r="L124" s="24">
        <f t="shared" si="36"/>
        <v>10302173180.139999</v>
      </c>
      <c r="M124" s="24">
        <f t="shared" si="36"/>
        <v>10152408080.139999</v>
      </c>
      <c r="N124" s="232">
        <f t="shared" si="21"/>
        <v>0.53829615398850406</v>
      </c>
      <c r="O124" s="33"/>
      <c r="P124" s="33"/>
      <c r="Q124" s="33"/>
    </row>
    <row r="125" spans="1:17" s="34" customFormat="1" ht="27.75" customHeight="1" x14ac:dyDescent="0.2">
      <c r="A125" s="6"/>
      <c r="B125" s="48"/>
      <c r="C125" s="49"/>
      <c r="D125" s="106"/>
      <c r="E125" s="107"/>
      <c r="F125" s="130">
        <v>25</v>
      </c>
      <c r="G125" s="109" t="s">
        <v>81</v>
      </c>
      <c r="H125" s="31"/>
      <c r="I125" s="32">
        <f>SUM(I126)</f>
        <v>80000000</v>
      </c>
      <c r="J125" s="32">
        <f t="shared" ref="J125:M125" si="37">SUM(J126)</f>
        <v>27782003</v>
      </c>
      <c r="K125" s="32">
        <f t="shared" si="37"/>
        <v>27782003</v>
      </c>
      <c r="L125" s="32">
        <f t="shared" si="37"/>
        <v>0</v>
      </c>
      <c r="M125" s="32">
        <f t="shared" si="37"/>
        <v>0</v>
      </c>
      <c r="N125" s="233">
        <f t="shared" si="21"/>
        <v>0.34727503749999999</v>
      </c>
      <c r="O125" s="33"/>
      <c r="P125" s="33"/>
      <c r="Q125" s="33"/>
    </row>
    <row r="126" spans="1:17" s="34" customFormat="1" ht="49.5" customHeight="1" x14ac:dyDescent="0.2">
      <c r="A126" s="6"/>
      <c r="B126" s="48"/>
      <c r="C126" s="49"/>
      <c r="D126" s="125"/>
      <c r="E126" s="126"/>
      <c r="F126" s="131"/>
      <c r="G126" s="132"/>
      <c r="H126" s="73" t="s">
        <v>82</v>
      </c>
      <c r="I126" s="68">
        <f>[1]EDUCACION!F47</f>
        <v>80000000</v>
      </c>
      <c r="J126" s="68">
        <f>[1]EDUCACION!G47</f>
        <v>27782003</v>
      </c>
      <c r="K126" s="68">
        <f>[1]EDUCACION!H47</f>
        <v>27782003</v>
      </c>
      <c r="L126" s="68">
        <f>[1]EDUCACION!I47</f>
        <v>0</v>
      </c>
      <c r="M126" s="68">
        <f>[1]EDUCACION!J47</f>
        <v>0</v>
      </c>
      <c r="N126" s="236">
        <f t="shared" si="21"/>
        <v>0.34727503749999999</v>
      </c>
      <c r="O126" s="33"/>
      <c r="P126" s="33"/>
      <c r="Q126" s="33"/>
    </row>
    <row r="127" spans="1:17" s="34" customFormat="1" ht="27.75" customHeight="1" x14ac:dyDescent="0.2">
      <c r="A127" s="6"/>
      <c r="B127" s="48"/>
      <c r="C127" s="49"/>
      <c r="D127" s="125"/>
      <c r="E127" s="126"/>
      <c r="F127" s="130">
        <v>26</v>
      </c>
      <c r="G127" s="109" t="s">
        <v>83</v>
      </c>
      <c r="H127" s="31"/>
      <c r="I127" s="32">
        <f>SUM(I128)</f>
        <v>1200000000</v>
      </c>
      <c r="J127" s="32">
        <f t="shared" ref="J127:M127" si="38">SUM(J128)</f>
        <v>0</v>
      </c>
      <c r="K127" s="32">
        <f t="shared" si="38"/>
        <v>0</v>
      </c>
      <c r="L127" s="32">
        <f t="shared" si="38"/>
        <v>0</v>
      </c>
      <c r="M127" s="32">
        <f t="shared" si="38"/>
        <v>0</v>
      </c>
      <c r="N127" s="233">
        <f t="shared" si="21"/>
        <v>0</v>
      </c>
      <c r="O127" s="33"/>
      <c r="P127" s="33"/>
      <c r="Q127" s="33"/>
    </row>
    <row r="128" spans="1:17" s="34" customFormat="1" ht="48" customHeight="1" x14ac:dyDescent="0.2">
      <c r="A128" s="6"/>
      <c r="B128" s="48"/>
      <c r="C128" s="49"/>
      <c r="D128" s="125"/>
      <c r="E128" s="126"/>
      <c r="F128" s="131"/>
      <c r="G128" s="132"/>
      <c r="H128" s="73" t="s">
        <v>84</v>
      </c>
      <c r="I128" s="68">
        <f>[1]EDUCACION!F48</f>
        <v>1200000000</v>
      </c>
      <c r="J128" s="68">
        <f>[1]EDUCACION!G48</f>
        <v>0</v>
      </c>
      <c r="K128" s="68">
        <f>[1]EDUCACION!H48</f>
        <v>0</v>
      </c>
      <c r="L128" s="68">
        <f>[1]EDUCACION!I48</f>
        <v>0</v>
      </c>
      <c r="M128" s="68">
        <f>[1]EDUCACION!J48</f>
        <v>0</v>
      </c>
      <c r="N128" s="236">
        <f t="shared" si="21"/>
        <v>0</v>
      </c>
      <c r="O128" s="33"/>
      <c r="P128" s="33"/>
      <c r="Q128" s="33"/>
    </row>
    <row r="129" spans="1:17" s="34" customFormat="1" ht="27.75" customHeight="1" x14ac:dyDescent="0.2">
      <c r="A129" s="6"/>
      <c r="B129" s="48"/>
      <c r="C129" s="49"/>
      <c r="D129" s="125"/>
      <c r="E129" s="126"/>
      <c r="F129" s="111">
        <v>27</v>
      </c>
      <c r="G129" s="109" t="s">
        <v>85</v>
      </c>
      <c r="H129" s="31"/>
      <c r="I129" s="32">
        <f>SUM(I130:I133)</f>
        <v>18022698130</v>
      </c>
      <c r="J129" s="32">
        <f t="shared" ref="J129:M129" si="39">SUM(J130:J133)</f>
        <v>10735306431.139999</v>
      </c>
      <c r="K129" s="32">
        <f t="shared" si="39"/>
        <v>10384217578.139999</v>
      </c>
      <c r="L129" s="32">
        <f t="shared" si="39"/>
        <v>10302173180.139999</v>
      </c>
      <c r="M129" s="32">
        <f t="shared" si="39"/>
        <v>10152408080.139999</v>
      </c>
      <c r="N129" s="233">
        <f t="shared" si="21"/>
        <v>0.5761744164629139</v>
      </c>
      <c r="O129" s="33"/>
      <c r="P129" s="33"/>
      <c r="Q129" s="33"/>
    </row>
    <row r="130" spans="1:17" s="34" customFormat="1" ht="45.75" customHeight="1" x14ac:dyDescent="0.2">
      <c r="A130" s="6"/>
      <c r="B130" s="48"/>
      <c r="C130" s="49"/>
      <c r="D130" s="125"/>
      <c r="E130" s="133"/>
      <c r="F130" s="112"/>
      <c r="G130" s="113"/>
      <c r="H130" s="254" t="s">
        <v>86</v>
      </c>
      <c r="I130" s="68">
        <f>[1]EDUCACION!F49</f>
        <v>128946928</v>
      </c>
      <c r="J130" s="68">
        <f>[1]EDUCACION!G49</f>
        <v>126598006</v>
      </c>
      <c r="K130" s="68">
        <f>[1]EDUCACION!H49</f>
        <v>126598006</v>
      </c>
      <c r="L130" s="68">
        <f>[1]EDUCACION!I49</f>
        <v>126598006</v>
      </c>
      <c r="M130" s="68">
        <f>[1]EDUCACION!J49</f>
        <v>126598006</v>
      </c>
      <c r="N130" s="236">
        <f t="shared" si="21"/>
        <v>0.9817838079864919</v>
      </c>
      <c r="O130" s="33"/>
      <c r="P130" s="33"/>
      <c r="Q130" s="33"/>
    </row>
    <row r="131" spans="1:17" s="34" customFormat="1" ht="45.75" customHeight="1" x14ac:dyDescent="0.2">
      <c r="A131" s="6"/>
      <c r="B131" s="48"/>
      <c r="C131" s="49"/>
      <c r="D131" s="125"/>
      <c r="E131" s="133"/>
      <c r="F131" s="114"/>
      <c r="G131" s="113"/>
      <c r="H131" s="256"/>
      <c r="I131" s="68">
        <f>[1]EDUCACION!F50</f>
        <v>2992351202</v>
      </c>
      <c r="J131" s="68">
        <f>[1]EDUCACION!G50</f>
        <v>1702758098</v>
      </c>
      <c r="K131" s="68">
        <f>[1]EDUCACION!H50</f>
        <v>1626430527</v>
      </c>
      <c r="L131" s="68">
        <f>[1]EDUCACION!I50</f>
        <v>1575486872</v>
      </c>
      <c r="M131" s="68">
        <f>[1]EDUCACION!J50</f>
        <v>1551917972</v>
      </c>
      <c r="N131" s="236">
        <f t="shared" si="21"/>
        <v>0.54352929091777114</v>
      </c>
      <c r="O131" s="33"/>
      <c r="P131" s="33"/>
      <c r="Q131" s="33"/>
    </row>
    <row r="132" spans="1:17" s="34" customFormat="1" ht="45.75" customHeight="1" x14ac:dyDescent="0.2">
      <c r="A132" s="6"/>
      <c r="B132" s="48"/>
      <c r="C132" s="49"/>
      <c r="D132" s="125"/>
      <c r="E132" s="133"/>
      <c r="F132" s="114"/>
      <c r="G132" s="113"/>
      <c r="H132" s="256"/>
      <c r="I132" s="68">
        <f>[1]EDUCACION!F51</f>
        <v>443400000</v>
      </c>
      <c r="J132" s="68">
        <f>[1]EDUCACION!G51</f>
        <v>0</v>
      </c>
      <c r="K132" s="68">
        <f>[1]EDUCACION!H51</f>
        <v>0</v>
      </c>
      <c r="L132" s="68">
        <f>[1]EDUCACION!I51</f>
        <v>0</v>
      </c>
      <c r="M132" s="68">
        <f>[1]EDUCACION!J51</f>
        <v>0</v>
      </c>
      <c r="N132" s="236">
        <f t="shared" ref="N132:N195" si="40">K132/I132</f>
        <v>0</v>
      </c>
      <c r="O132" s="33"/>
      <c r="P132" s="33"/>
      <c r="Q132" s="33"/>
    </row>
    <row r="133" spans="1:17" s="34" customFormat="1" ht="45.75" customHeight="1" x14ac:dyDescent="0.2">
      <c r="A133" s="6"/>
      <c r="B133" s="48"/>
      <c r="C133" s="49"/>
      <c r="D133" s="125"/>
      <c r="E133" s="133"/>
      <c r="F133" s="115"/>
      <c r="G133" s="113"/>
      <c r="H133" s="255"/>
      <c r="I133" s="68">
        <f>[1]EDUCACION!F52</f>
        <v>14458000000</v>
      </c>
      <c r="J133" s="68">
        <f>[1]EDUCACION!G52</f>
        <v>8905950327.1399994</v>
      </c>
      <c r="K133" s="68">
        <f>[1]EDUCACION!H52</f>
        <v>8631189045.1399994</v>
      </c>
      <c r="L133" s="68">
        <f>[1]EDUCACION!I52</f>
        <v>8600088302.1399994</v>
      </c>
      <c r="M133" s="68">
        <f>[1]EDUCACION!J52</f>
        <v>8473892102.1400003</v>
      </c>
      <c r="N133" s="236">
        <f t="shared" si="40"/>
        <v>0.59698361081339046</v>
      </c>
      <c r="O133" s="33"/>
      <c r="P133" s="33"/>
      <c r="Q133" s="33"/>
    </row>
    <row r="134" spans="1:17" s="34" customFormat="1" ht="27.75" customHeight="1" x14ac:dyDescent="0.2">
      <c r="A134" s="6"/>
      <c r="B134" s="48"/>
      <c r="C134" s="49"/>
      <c r="D134" s="125"/>
      <c r="E134" s="126"/>
      <c r="F134" s="108">
        <v>28</v>
      </c>
      <c r="G134" s="109" t="s">
        <v>87</v>
      </c>
      <c r="H134" s="31"/>
      <c r="I134" s="32">
        <f>SUM(I135:I136)</f>
        <v>42600000</v>
      </c>
      <c r="J134" s="32">
        <f t="shared" ref="J134:M134" si="41">SUM(J135:J136)</f>
        <v>1500000</v>
      </c>
      <c r="K134" s="32">
        <f t="shared" si="41"/>
        <v>1500000</v>
      </c>
      <c r="L134" s="32">
        <f t="shared" si="41"/>
        <v>0</v>
      </c>
      <c r="M134" s="32">
        <f t="shared" si="41"/>
        <v>0</v>
      </c>
      <c r="N134" s="233">
        <f t="shared" si="40"/>
        <v>3.5211267605633804E-2</v>
      </c>
      <c r="O134" s="33"/>
      <c r="P134" s="33"/>
      <c r="Q134" s="33"/>
    </row>
    <row r="135" spans="1:17" s="34" customFormat="1" ht="53.25" customHeight="1" x14ac:dyDescent="0.2">
      <c r="A135" s="6"/>
      <c r="B135" s="48"/>
      <c r="C135" s="49"/>
      <c r="D135" s="125"/>
      <c r="E135" s="126"/>
      <c r="F135" s="112"/>
      <c r="G135" s="113"/>
      <c r="H135" s="254" t="s">
        <v>88</v>
      </c>
      <c r="I135" s="68">
        <f>[1]EDUCACION!F53</f>
        <v>30000000</v>
      </c>
      <c r="J135" s="68">
        <f>[1]EDUCACION!G53</f>
        <v>1500000</v>
      </c>
      <c r="K135" s="68">
        <f>[1]EDUCACION!H53</f>
        <v>1500000</v>
      </c>
      <c r="L135" s="68">
        <f>[1]EDUCACION!I53</f>
        <v>0</v>
      </c>
      <c r="M135" s="68">
        <f>[1]EDUCACION!J53</f>
        <v>0</v>
      </c>
      <c r="N135" s="236">
        <f t="shared" si="40"/>
        <v>0.05</v>
      </c>
      <c r="O135" s="33"/>
      <c r="P135" s="33"/>
      <c r="Q135" s="33"/>
    </row>
    <row r="136" spans="1:17" s="34" customFormat="1" ht="53.25" customHeight="1" x14ac:dyDescent="0.2">
      <c r="A136" s="6"/>
      <c r="B136" s="48"/>
      <c r="C136" s="49"/>
      <c r="D136" s="51"/>
      <c r="E136" s="134"/>
      <c r="F136" s="51"/>
      <c r="G136" s="134"/>
      <c r="H136" s="255"/>
      <c r="I136" s="68">
        <f>[1]EDUCACION!F54</f>
        <v>12600000</v>
      </c>
      <c r="J136" s="68">
        <f>[1]EDUCACION!G54</f>
        <v>0</v>
      </c>
      <c r="K136" s="68">
        <f>[1]EDUCACION!H54</f>
        <v>0</v>
      </c>
      <c r="L136" s="68">
        <f>[1]EDUCACION!I54</f>
        <v>0</v>
      </c>
      <c r="M136" s="68">
        <f>[1]EDUCACION!J54</f>
        <v>0</v>
      </c>
      <c r="N136" s="236">
        <f t="shared" si="40"/>
        <v>0</v>
      </c>
      <c r="O136" s="33"/>
      <c r="P136" s="33"/>
      <c r="Q136" s="33"/>
    </row>
    <row r="137" spans="1:17" s="34" customFormat="1" ht="27.75" customHeight="1" x14ac:dyDescent="0.2">
      <c r="A137" s="6"/>
      <c r="B137" s="48"/>
      <c r="C137" s="49"/>
      <c r="D137" s="123">
        <v>9</v>
      </c>
      <c r="E137" s="124" t="s">
        <v>89</v>
      </c>
      <c r="F137" s="119"/>
      <c r="G137" s="120"/>
      <c r="H137" s="23"/>
      <c r="I137" s="24">
        <f>I138+I146+I149</f>
        <v>4153019345</v>
      </c>
      <c r="J137" s="24">
        <f t="shared" ref="J137:M137" si="42">J138+J146+J149</f>
        <v>2555760371</v>
      </c>
      <c r="K137" s="24">
        <f t="shared" si="42"/>
        <v>1823894981</v>
      </c>
      <c r="L137" s="24">
        <f t="shared" si="42"/>
        <v>891084225.29999995</v>
      </c>
      <c r="M137" s="24">
        <f t="shared" si="42"/>
        <v>891084225.29999995</v>
      </c>
      <c r="N137" s="232">
        <f t="shared" si="40"/>
        <v>0.43917324468903962</v>
      </c>
      <c r="O137" s="33"/>
      <c r="P137" s="33"/>
      <c r="Q137" s="33"/>
    </row>
    <row r="138" spans="1:17" s="34" customFormat="1" ht="27.75" customHeight="1" x14ac:dyDescent="0.2">
      <c r="A138" s="6"/>
      <c r="B138" s="48"/>
      <c r="C138" s="49"/>
      <c r="D138" s="106"/>
      <c r="E138" s="107"/>
      <c r="F138" s="111">
        <v>29</v>
      </c>
      <c r="G138" s="109" t="s">
        <v>90</v>
      </c>
      <c r="H138" s="31"/>
      <c r="I138" s="32">
        <f>SUM(I139:I145)</f>
        <v>3775813277</v>
      </c>
      <c r="J138" s="32">
        <f t="shared" ref="J138:M138" si="43">SUM(J139:J145)</f>
        <v>2211613346</v>
      </c>
      <c r="K138" s="32">
        <f t="shared" si="43"/>
        <v>1591570981</v>
      </c>
      <c r="L138" s="32">
        <f t="shared" si="43"/>
        <v>804424225.29999995</v>
      </c>
      <c r="M138" s="32">
        <f t="shared" si="43"/>
        <v>804424225.29999995</v>
      </c>
      <c r="N138" s="233">
        <f t="shared" si="40"/>
        <v>0.42151739618452538</v>
      </c>
      <c r="O138" s="33"/>
      <c r="P138" s="33"/>
      <c r="Q138" s="33"/>
    </row>
    <row r="139" spans="1:17" s="34" customFormat="1" ht="28.5" customHeight="1" x14ac:dyDescent="0.2">
      <c r="A139" s="6"/>
      <c r="B139" s="48"/>
      <c r="C139" s="49"/>
      <c r="D139" s="50"/>
      <c r="E139" s="6"/>
      <c r="F139" s="94"/>
      <c r="G139" s="49"/>
      <c r="H139" s="251" t="s">
        <v>91</v>
      </c>
      <c r="I139" s="135">
        <f>[1]CULTURA!F15</f>
        <v>164047554</v>
      </c>
      <c r="J139" s="135">
        <f>[1]CULTURA!G15</f>
        <v>0</v>
      </c>
      <c r="K139" s="135">
        <f>[1]CULTURA!H15</f>
        <v>0</v>
      </c>
      <c r="L139" s="135">
        <f>[1]CULTURA!I15</f>
        <v>0</v>
      </c>
      <c r="M139" s="135">
        <f>[1]CULTURA!J15</f>
        <v>0</v>
      </c>
      <c r="N139" s="234">
        <f t="shared" si="40"/>
        <v>0</v>
      </c>
      <c r="O139" s="33"/>
      <c r="P139" s="33"/>
      <c r="Q139" s="33"/>
    </row>
    <row r="140" spans="1:17" s="34" customFormat="1" ht="28.5" customHeight="1" x14ac:dyDescent="0.2">
      <c r="A140" s="6"/>
      <c r="B140" s="48"/>
      <c r="C140" s="49"/>
      <c r="D140" s="50"/>
      <c r="E140" s="6"/>
      <c r="F140" s="50"/>
      <c r="G140" s="49"/>
      <c r="H140" s="252"/>
      <c r="I140" s="135">
        <f>[1]CULTURA!F16</f>
        <v>737538491</v>
      </c>
      <c r="J140" s="135">
        <f>[1]CULTURA!G16</f>
        <v>0</v>
      </c>
      <c r="K140" s="135">
        <f>[1]CULTURA!H16</f>
        <v>0</v>
      </c>
      <c r="L140" s="135">
        <f>[1]CULTURA!I16</f>
        <v>0</v>
      </c>
      <c r="M140" s="135">
        <f>[1]CULTURA!J16</f>
        <v>0</v>
      </c>
      <c r="N140" s="234">
        <f t="shared" si="40"/>
        <v>0</v>
      </c>
      <c r="O140" s="33"/>
      <c r="P140" s="33"/>
      <c r="Q140" s="33"/>
    </row>
    <row r="141" spans="1:17" s="34" customFormat="1" ht="28.5" customHeight="1" x14ac:dyDescent="0.2">
      <c r="A141" s="6"/>
      <c r="B141" s="48"/>
      <c r="C141" s="49"/>
      <c r="D141" s="50"/>
      <c r="E141" s="6"/>
      <c r="F141" s="50"/>
      <c r="G141" s="49"/>
      <c r="H141" s="251" t="s">
        <v>92</v>
      </c>
      <c r="I141" s="135">
        <f>[1]CULTURA!F17</f>
        <v>865100000</v>
      </c>
      <c r="J141" s="135">
        <f>[1]CULTURA!G17</f>
        <v>862870001</v>
      </c>
      <c r="K141" s="135">
        <f>[1]CULTURA!H17</f>
        <v>667058001</v>
      </c>
      <c r="L141" s="135">
        <f>[1]CULTURA!I17</f>
        <v>314671421</v>
      </c>
      <c r="M141" s="135">
        <f>[1]CULTURA!J17</f>
        <v>314671421</v>
      </c>
      <c r="N141" s="234">
        <f t="shared" si="40"/>
        <v>0.77107617732054101</v>
      </c>
      <c r="O141" s="33"/>
      <c r="P141" s="33"/>
      <c r="Q141" s="33"/>
    </row>
    <row r="142" spans="1:17" s="34" customFormat="1" ht="28.5" customHeight="1" x14ac:dyDescent="0.2">
      <c r="A142" s="6"/>
      <c r="B142" s="48"/>
      <c r="C142" s="49"/>
      <c r="D142" s="50"/>
      <c r="E142" s="6"/>
      <c r="F142" s="50"/>
      <c r="G142" s="49"/>
      <c r="H142" s="253"/>
      <c r="I142" s="135">
        <f>[1]CULTURA!F18</f>
        <v>820137773</v>
      </c>
      <c r="J142" s="135">
        <f>[1]CULTURA!G18</f>
        <v>274562476</v>
      </c>
      <c r="K142" s="135">
        <f>[1]CULTURA!H18</f>
        <v>241293345</v>
      </c>
      <c r="L142" s="135">
        <f>[1]CULTURA!I18</f>
        <v>200508186.80000001</v>
      </c>
      <c r="M142" s="135">
        <f>[1]CULTURA!J18</f>
        <v>200508186.80000001</v>
      </c>
      <c r="N142" s="234">
        <f t="shared" si="40"/>
        <v>0.29421074475983194</v>
      </c>
      <c r="O142" s="33"/>
      <c r="P142" s="33"/>
      <c r="Q142" s="33"/>
    </row>
    <row r="143" spans="1:17" s="34" customFormat="1" ht="28.5" customHeight="1" x14ac:dyDescent="0.2">
      <c r="A143" s="6"/>
      <c r="B143" s="48"/>
      <c r="C143" s="49"/>
      <c r="D143" s="50"/>
      <c r="E143" s="6"/>
      <c r="F143" s="50"/>
      <c r="G143" s="49"/>
      <c r="H143" s="253"/>
      <c r="I143" s="135">
        <f>[1]CULTURA!F19</f>
        <v>164047554</v>
      </c>
      <c r="J143" s="135">
        <f>[1]CULTURA!G19</f>
        <v>49238964</v>
      </c>
      <c r="K143" s="135">
        <f>[1]CULTURA!H19</f>
        <v>27450000</v>
      </c>
      <c r="L143" s="135">
        <f>[1]CULTURA!I19</f>
        <v>5070000</v>
      </c>
      <c r="M143" s="135">
        <f>[1]CULTURA!J19</f>
        <v>5070000</v>
      </c>
      <c r="N143" s="234">
        <f t="shared" si="40"/>
        <v>0.16732952933879161</v>
      </c>
      <c r="O143" s="33"/>
      <c r="P143" s="33"/>
      <c r="Q143" s="33"/>
    </row>
    <row r="144" spans="1:17" s="34" customFormat="1" ht="28.5" customHeight="1" x14ac:dyDescent="0.2">
      <c r="A144" s="6"/>
      <c r="B144" s="48"/>
      <c r="C144" s="49"/>
      <c r="D144" s="50"/>
      <c r="E144" s="6"/>
      <c r="F144" s="50"/>
      <c r="G144" s="49"/>
      <c r="H144" s="253"/>
      <c r="I144" s="135">
        <f>[1]CULTURA!F20</f>
        <v>724941905</v>
      </c>
      <c r="J144" s="135">
        <f>[1]CULTURA!G20</f>
        <v>724941905</v>
      </c>
      <c r="K144" s="135">
        <f>[1]CULTURA!H20</f>
        <v>593619635</v>
      </c>
      <c r="L144" s="135">
        <f>[1]CULTURA!I20</f>
        <v>254454617.5</v>
      </c>
      <c r="M144" s="135">
        <f>[1]CULTURA!J20</f>
        <v>254454617.5</v>
      </c>
      <c r="N144" s="234">
        <f t="shared" si="40"/>
        <v>0.81885131885154305</v>
      </c>
      <c r="O144" s="33"/>
      <c r="P144" s="33"/>
      <c r="Q144" s="33"/>
    </row>
    <row r="145" spans="1:17" s="34" customFormat="1" ht="28.5" customHeight="1" x14ac:dyDescent="0.2">
      <c r="A145" s="6"/>
      <c r="B145" s="48"/>
      <c r="C145" s="49"/>
      <c r="D145" s="50"/>
      <c r="E145" s="6"/>
      <c r="F145" s="51"/>
      <c r="G145" s="134"/>
      <c r="H145" s="252"/>
      <c r="I145" s="135">
        <f>[1]CULTURA!F21</f>
        <v>300000000</v>
      </c>
      <c r="J145" s="135">
        <f>[1]CULTURA!G21</f>
        <v>300000000</v>
      </c>
      <c r="K145" s="135">
        <f>[1]CULTURA!H21</f>
        <v>62150000</v>
      </c>
      <c r="L145" s="135">
        <f>[1]CULTURA!I21</f>
        <v>29720000</v>
      </c>
      <c r="M145" s="135">
        <f>[1]CULTURA!J21</f>
        <v>29720000</v>
      </c>
      <c r="N145" s="234">
        <f t="shared" si="40"/>
        <v>0.20716666666666667</v>
      </c>
      <c r="O145" s="33"/>
      <c r="P145" s="33"/>
      <c r="Q145" s="33"/>
    </row>
    <row r="146" spans="1:17" s="34" customFormat="1" ht="27.75" customHeight="1" x14ac:dyDescent="0.2">
      <c r="A146" s="6"/>
      <c r="B146" s="48"/>
      <c r="C146" s="49"/>
      <c r="D146" s="50"/>
      <c r="E146" s="49"/>
      <c r="F146" s="108">
        <v>30</v>
      </c>
      <c r="G146" s="109" t="s">
        <v>93</v>
      </c>
      <c r="H146" s="31"/>
      <c r="I146" s="32">
        <f>SUM(I147:I148)</f>
        <v>111943025</v>
      </c>
      <c r="J146" s="32">
        <f t="shared" ref="J146:M146" si="44">SUM(J147:J148)</f>
        <v>111943025</v>
      </c>
      <c r="K146" s="32">
        <f t="shared" si="44"/>
        <v>5280000</v>
      </c>
      <c r="L146" s="32">
        <f t="shared" si="44"/>
        <v>0</v>
      </c>
      <c r="M146" s="32">
        <f t="shared" si="44"/>
        <v>0</v>
      </c>
      <c r="N146" s="233">
        <f t="shared" si="40"/>
        <v>4.7166851172728272E-2</v>
      </c>
      <c r="O146" s="33"/>
      <c r="P146" s="33"/>
      <c r="Q146" s="33"/>
    </row>
    <row r="147" spans="1:17" s="34" customFormat="1" ht="45" customHeight="1" x14ac:dyDescent="0.2">
      <c r="A147" s="6"/>
      <c r="B147" s="48"/>
      <c r="C147" s="49"/>
      <c r="D147" s="50"/>
      <c r="E147" s="6"/>
      <c r="F147" s="94"/>
      <c r="G147" s="49"/>
      <c r="H147" s="251" t="s">
        <v>94</v>
      </c>
      <c r="I147" s="135">
        <f>[1]CULTURA!F22</f>
        <v>111500000</v>
      </c>
      <c r="J147" s="135">
        <f>[1]CULTURA!G22</f>
        <v>111500000</v>
      </c>
      <c r="K147" s="135">
        <f>[1]CULTURA!H22</f>
        <v>5280000</v>
      </c>
      <c r="L147" s="135">
        <f>[1]CULTURA!I22</f>
        <v>0</v>
      </c>
      <c r="M147" s="135">
        <f>[1]CULTURA!J22</f>
        <v>0</v>
      </c>
      <c r="N147" s="234">
        <f t="shared" si="40"/>
        <v>4.7354260089686101E-2</v>
      </c>
      <c r="O147" s="33"/>
      <c r="P147" s="33"/>
      <c r="Q147" s="33"/>
    </row>
    <row r="148" spans="1:17" s="34" customFormat="1" ht="45" customHeight="1" x14ac:dyDescent="0.2">
      <c r="A148" s="6"/>
      <c r="B148" s="48"/>
      <c r="C148" s="49"/>
      <c r="D148" s="50"/>
      <c r="E148" s="6"/>
      <c r="F148" s="51"/>
      <c r="G148" s="134"/>
      <c r="H148" s="252"/>
      <c r="I148" s="136">
        <f>[1]CULTURA!F23</f>
        <v>443025</v>
      </c>
      <c r="J148" s="136">
        <f>[1]CULTURA!G23</f>
        <v>443025</v>
      </c>
      <c r="K148" s="136">
        <f>[1]CULTURA!H23</f>
        <v>0</v>
      </c>
      <c r="L148" s="136">
        <f>[1]CULTURA!I23</f>
        <v>0</v>
      </c>
      <c r="M148" s="136">
        <f>[1]CULTURA!J23</f>
        <v>0</v>
      </c>
      <c r="N148" s="234">
        <f t="shared" si="40"/>
        <v>0</v>
      </c>
      <c r="O148" s="33"/>
      <c r="P148" s="33"/>
      <c r="Q148" s="33"/>
    </row>
    <row r="149" spans="1:17" s="34" customFormat="1" ht="27.75" customHeight="1" x14ac:dyDescent="0.2">
      <c r="A149" s="6"/>
      <c r="B149" s="48"/>
      <c r="C149" s="49"/>
      <c r="D149" s="50"/>
      <c r="E149" s="49"/>
      <c r="F149" s="108">
        <v>31</v>
      </c>
      <c r="G149" s="109" t="s">
        <v>95</v>
      </c>
      <c r="H149" s="31"/>
      <c r="I149" s="32">
        <f>SUM(I150:I152)</f>
        <v>265263043</v>
      </c>
      <c r="J149" s="32">
        <f t="shared" ref="J149:M149" si="45">SUM(J150:J152)</f>
        <v>232204000</v>
      </c>
      <c r="K149" s="32">
        <f t="shared" si="45"/>
        <v>227044000</v>
      </c>
      <c r="L149" s="32">
        <f t="shared" si="45"/>
        <v>86660000</v>
      </c>
      <c r="M149" s="32">
        <f t="shared" si="45"/>
        <v>86660000</v>
      </c>
      <c r="N149" s="233">
        <f t="shared" si="40"/>
        <v>0.85592021199877433</v>
      </c>
      <c r="O149" s="33"/>
      <c r="P149" s="33"/>
      <c r="Q149" s="33"/>
    </row>
    <row r="150" spans="1:17" s="34" customFormat="1" ht="43.5" customHeight="1" x14ac:dyDescent="0.2">
      <c r="A150" s="6"/>
      <c r="B150" s="48"/>
      <c r="C150" s="49"/>
      <c r="D150" s="50"/>
      <c r="E150" s="6"/>
      <c r="F150" s="94"/>
      <c r="G150" s="49"/>
      <c r="H150" s="259" t="s">
        <v>96</v>
      </c>
      <c r="I150" s="95">
        <f>[1]CULTURA!F24</f>
        <v>164047554</v>
      </c>
      <c r="J150" s="95">
        <f>[1]CULTURA!G24</f>
        <v>130988511</v>
      </c>
      <c r="K150" s="95">
        <f>[1]CULTURA!H24</f>
        <v>130788511</v>
      </c>
      <c r="L150" s="95">
        <f>[1]CULTURA!I24</f>
        <v>68660000</v>
      </c>
      <c r="M150" s="95">
        <f>[1]CULTURA!J24</f>
        <v>68660000</v>
      </c>
      <c r="N150" s="234">
        <f t="shared" si="40"/>
        <v>0.79725974457382032</v>
      </c>
      <c r="O150" s="33"/>
      <c r="P150" s="33"/>
      <c r="Q150" s="33"/>
    </row>
    <row r="151" spans="1:17" s="34" customFormat="1" ht="43.5" customHeight="1" x14ac:dyDescent="0.2">
      <c r="A151" s="6"/>
      <c r="B151" s="48"/>
      <c r="C151" s="49"/>
      <c r="D151" s="50"/>
      <c r="E151" s="6"/>
      <c r="F151" s="50"/>
      <c r="G151" s="49"/>
      <c r="H151" s="260"/>
      <c r="I151" s="95">
        <f>[1]CULTURA!F25</f>
        <v>29000000</v>
      </c>
      <c r="J151" s="95">
        <f>[1]CULTURA!G25</f>
        <v>29000000</v>
      </c>
      <c r="K151" s="95">
        <f>[1]CULTURA!H25</f>
        <v>24040000</v>
      </c>
      <c r="L151" s="95">
        <f>[1]CULTURA!I25</f>
        <v>0</v>
      </c>
      <c r="M151" s="95">
        <f>[1]CULTURA!J25</f>
        <v>0</v>
      </c>
      <c r="N151" s="234">
        <f t="shared" si="40"/>
        <v>0.82896551724137935</v>
      </c>
      <c r="O151" s="33"/>
      <c r="P151" s="33"/>
      <c r="Q151" s="33"/>
    </row>
    <row r="152" spans="1:17" s="34" customFormat="1" ht="43.5" customHeight="1" x14ac:dyDescent="0.2">
      <c r="A152" s="6"/>
      <c r="B152" s="48"/>
      <c r="C152" s="49"/>
      <c r="D152" s="51"/>
      <c r="E152" s="52"/>
      <c r="F152" s="51"/>
      <c r="G152" s="134"/>
      <c r="H152" s="261"/>
      <c r="I152" s="95">
        <f>[1]CULTURA!F26</f>
        <v>72215489</v>
      </c>
      <c r="J152" s="95">
        <f>[1]CULTURA!G26</f>
        <v>72215489</v>
      </c>
      <c r="K152" s="95">
        <f>[1]CULTURA!H26</f>
        <v>72215489</v>
      </c>
      <c r="L152" s="95">
        <f>[1]CULTURA!I26</f>
        <v>18000000</v>
      </c>
      <c r="M152" s="95">
        <f>[1]CULTURA!J26</f>
        <v>18000000</v>
      </c>
      <c r="N152" s="234">
        <f t="shared" si="40"/>
        <v>1</v>
      </c>
      <c r="O152" s="33"/>
      <c r="P152" s="33"/>
      <c r="Q152" s="33"/>
    </row>
    <row r="153" spans="1:17" s="34" customFormat="1" ht="27.75" customHeight="1" x14ac:dyDescent="0.2">
      <c r="A153" s="6"/>
      <c r="B153" s="48"/>
      <c r="C153" s="49"/>
      <c r="D153" s="123">
        <v>10</v>
      </c>
      <c r="E153" s="124" t="s">
        <v>97</v>
      </c>
      <c r="F153" s="119"/>
      <c r="G153" s="120"/>
      <c r="H153" s="23"/>
      <c r="I153" s="24">
        <f>I154+I158</f>
        <v>735462917</v>
      </c>
      <c r="J153" s="24">
        <f t="shared" ref="J153:M153" si="46">J154+J158</f>
        <v>366343500</v>
      </c>
      <c r="K153" s="24">
        <f t="shared" si="46"/>
        <v>356343500</v>
      </c>
      <c r="L153" s="24">
        <f t="shared" si="46"/>
        <v>175162500</v>
      </c>
      <c r="M153" s="24">
        <f t="shared" si="46"/>
        <v>175162500</v>
      </c>
      <c r="N153" s="232">
        <f t="shared" si="40"/>
        <v>0.48451593107310942</v>
      </c>
      <c r="O153" s="33"/>
      <c r="P153" s="33"/>
      <c r="Q153" s="33"/>
    </row>
    <row r="154" spans="1:17" s="34" customFormat="1" ht="27.75" customHeight="1" x14ac:dyDescent="0.2">
      <c r="A154" s="6"/>
      <c r="B154" s="48"/>
      <c r="C154" s="49"/>
      <c r="D154" s="106"/>
      <c r="E154" s="107"/>
      <c r="F154" s="111">
        <v>32</v>
      </c>
      <c r="G154" s="109" t="s">
        <v>98</v>
      </c>
      <c r="H154" s="31"/>
      <c r="I154" s="32">
        <f>SUM(I155:I157)</f>
        <v>585462917</v>
      </c>
      <c r="J154" s="32">
        <f t="shared" ref="J154:M154" si="47">SUM(J155:J157)</f>
        <v>239907500</v>
      </c>
      <c r="K154" s="32">
        <f t="shared" si="47"/>
        <v>239907500</v>
      </c>
      <c r="L154" s="32">
        <f t="shared" si="47"/>
        <v>159322500</v>
      </c>
      <c r="M154" s="32">
        <f t="shared" si="47"/>
        <v>159322500</v>
      </c>
      <c r="N154" s="233">
        <f t="shared" si="40"/>
        <v>0.40977403185383987</v>
      </c>
      <c r="O154" s="33"/>
      <c r="P154" s="33"/>
      <c r="Q154" s="33"/>
    </row>
    <row r="155" spans="1:17" s="34" customFormat="1" ht="39.75" customHeight="1" x14ac:dyDescent="0.2">
      <c r="A155" s="6"/>
      <c r="B155" s="48"/>
      <c r="C155" s="49"/>
      <c r="D155" s="50"/>
      <c r="E155" s="6"/>
      <c r="F155" s="94"/>
      <c r="G155" s="49"/>
      <c r="H155" s="251" t="s">
        <v>99</v>
      </c>
      <c r="I155" s="136">
        <f>[1]CULTURA!F27</f>
        <v>193900000</v>
      </c>
      <c r="J155" s="136">
        <f>[1]CULTURA!G27</f>
        <v>106055000</v>
      </c>
      <c r="K155" s="136">
        <f>[1]CULTURA!H27</f>
        <v>106055000</v>
      </c>
      <c r="L155" s="136">
        <f>[1]CULTURA!I27</f>
        <v>25470000</v>
      </c>
      <c r="M155" s="136">
        <f>[1]CULTURA!J27</f>
        <v>25470000</v>
      </c>
      <c r="N155" s="234">
        <f t="shared" si="40"/>
        <v>0.54695719443011859</v>
      </c>
      <c r="O155" s="33"/>
      <c r="P155" s="33"/>
      <c r="Q155" s="33"/>
    </row>
    <row r="156" spans="1:17" s="34" customFormat="1" ht="39.75" customHeight="1" x14ac:dyDescent="0.2">
      <c r="A156" s="6"/>
      <c r="B156" s="48"/>
      <c r="C156" s="49"/>
      <c r="D156" s="50"/>
      <c r="E156" s="6"/>
      <c r="F156" s="50"/>
      <c r="G156" s="49"/>
      <c r="H156" s="253"/>
      <c r="I156" s="136">
        <f>[1]CULTURA!F28</f>
        <v>236949833</v>
      </c>
      <c r="J156" s="136">
        <f>[1]CULTURA!G28</f>
        <v>34542000</v>
      </c>
      <c r="K156" s="136">
        <f>[1]CULTURA!H28</f>
        <v>34542000</v>
      </c>
      <c r="L156" s="136">
        <f>[1]CULTURA!I28</f>
        <v>34542000</v>
      </c>
      <c r="M156" s="136">
        <f>[1]CULTURA!J28</f>
        <v>34542000</v>
      </c>
      <c r="N156" s="234">
        <f t="shared" si="40"/>
        <v>0.14577769295157089</v>
      </c>
      <c r="O156" s="33"/>
      <c r="P156" s="33"/>
      <c r="Q156" s="33"/>
    </row>
    <row r="157" spans="1:17" s="34" customFormat="1" ht="39.75" customHeight="1" x14ac:dyDescent="0.2">
      <c r="A157" s="6"/>
      <c r="B157" s="48"/>
      <c r="C157" s="49"/>
      <c r="D157" s="50"/>
      <c r="E157" s="6"/>
      <c r="F157" s="51"/>
      <c r="G157" s="49"/>
      <c r="H157" s="252"/>
      <c r="I157" s="136">
        <f>[1]CULTURA!F29</f>
        <v>154613084</v>
      </c>
      <c r="J157" s="136">
        <f>[1]CULTURA!G29</f>
        <v>99310500</v>
      </c>
      <c r="K157" s="136">
        <f>[1]CULTURA!H29</f>
        <v>99310500</v>
      </c>
      <c r="L157" s="136">
        <f>[1]CULTURA!I29</f>
        <v>99310500</v>
      </c>
      <c r="M157" s="136">
        <f>[1]CULTURA!J29</f>
        <v>99310500</v>
      </c>
      <c r="N157" s="234">
        <f t="shared" si="40"/>
        <v>0.64231627382841672</v>
      </c>
      <c r="O157" s="33"/>
      <c r="P157" s="33"/>
      <c r="Q157" s="33"/>
    </row>
    <row r="158" spans="1:17" s="34" customFormat="1" ht="27.75" customHeight="1" x14ac:dyDescent="0.2">
      <c r="A158" s="6"/>
      <c r="B158" s="48"/>
      <c r="C158" s="49"/>
      <c r="D158" s="50"/>
      <c r="E158" s="49"/>
      <c r="F158" s="108">
        <v>33</v>
      </c>
      <c r="G158" s="109" t="s">
        <v>100</v>
      </c>
      <c r="H158" s="31"/>
      <c r="I158" s="32">
        <f>SUM(I159:I160)</f>
        <v>150000000</v>
      </c>
      <c r="J158" s="32">
        <f t="shared" ref="J158:M158" si="48">SUM(J159:J160)</f>
        <v>126436000</v>
      </c>
      <c r="K158" s="32">
        <f t="shared" si="48"/>
        <v>116436000</v>
      </c>
      <c r="L158" s="32">
        <f t="shared" si="48"/>
        <v>15840000</v>
      </c>
      <c r="M158" s="32">
        <f t="shared" si="48"/>
        <v>15840000</v>
      </c>
      <c r="N158" s="233">
        <f t="shared" si="40"/>
        <v>0.77624000000000004</v>
      </c>
      <c r="O158" s="33"/>
      <c r="P158" s="33"/>
      <c r="Q158" s="33"/>
    </row>
    <row r="159" spans="1:17" s="34" customFormat="1" ht="42.75" customHeight="1" x14ac:dyDescent="0.2">
      <c r="A159" s="6"/>
      <c r="B159" s="48"/>
      <c r="C159" s="49"/>
      <c r="D159" s="50"/>
      <c r="E159" s="6"/>
      <c r="F159" s="94"/>
      <c r="G159" s="49"/>
      <c r="H159" s="251" t="s">
        <v>101</v>
      </c>
      <c r="I159" s="136">
        <f>[1]CULTURA!F30</f>
        <v>100000000</v>
      </c>
      <c r="J159" s="136">
        <f>[1]CULTURA!G30</f>
        <v>76436000</v>
      </c>
      <c r="K159" s="136">
        <f>[1]CULTURA!H30</f>
        <v>66436000</v>
      </c>
      <c r="L159" s="136">
        <f>[1]CULTURA!I30</f>
        <v>15840000</v>
      </c>
      <c r="M159" s="136">
        <f>[1]CULTURA!J30</f>
        <v>15840000</v>
      </c>
      <c r="N159" s="234">
        <f t="shared" si="40"/>
        <v>0.66435999999999995</v>
      </c>
      <c r="O159" s="33"/>
      <c r="P159" s="33"/>
      <c r="Q159" s="33"/>
    </row>
    <row r="160" spans="1:17" s="34" customFormat="1" ht="42.75" customHeight="1" x14ac:dyDescent="0.2">
      <c r="A160" s="6"/>
      <c r="B160" s="48"/>
      <c r="C160" s="49"/>
      <c r="D160" s="50"/>
      <c r="E160" s="6"/>
      <c r="F160" s="50"/>
      <c r="G160" s="49"/>
      <c r="H160" s="252"/>
      <c r="I160" s="136">
        <f>[1]CULTURA!F31</f>
        <v>50000000</v>
      </c>
      <c r="J160" s="136">
        <f>[1]CULTURA!G31</f>
        <v>50000000</v>
      </c>
      <c r="K160" s="136">
        <f>[1]CULTURA!H31</f>
        <v>50000000</v>
      </c>
      <c r="L160" s="136">
        <f>[1]CULTURA!I31</f>
        <v>0</v>
      </c>
      <c r="M160" s="136">
        <f>[1]CULTURA!J31</f>
        <v>0</v>
      </c>
      <c r="N160" s="234">
        <f t="shared" si="40"/>
        <v>1</v>
      </c>
      <c r="O160" s="33"/>
      <c r="P160" s="33"/>
      <c r="Q160" s="33"/>
    </row>
    <row r="161" spans="1:17" s="34" customFormat="1" ht="27.75" customHeight="1" x14ac:dyDescent="0.2">
      <c r="A161" s="6"/>
      <c r="B161" s="48"/>
      <c r="C161" s="49"/>
      <c r="D161" s="117">
        <v>11</v>
      </c>
      <c r="E161" s="118" t="s">
        <v>102</v>
      </c>
      <c r="F161" s="104"/>
      <c r="G161" s="105"/>
      <c r="H161" s="23"/>
      <c r="I161" s="24">
        <f>I162+I165</f>
        <v>434400000</v>
      </c>
      <c r="J161" s="24">
        <f t="shared" ref="J161:M161" si="49">J162+J165</f>
        <v>289725500</v>
      </c>
      <c r="K161" s="24">
        <f t="shared" si="49"/>
        <v>285236332</v>
      </c>
      <c r="L161" s="24">
        <f t="shared" si="49"/>
        <v>125810000</v>
      </c>
      <c r="M161" s="24">
        <f t="shared" si="49"/>
        <v>125810000</v>
      </c>
      <c r="N161" s="232">
        <f t="shared" si="40"/>
        <v>0.6566213904235727</v>
      </c>
      <c r="O161" s="33"/>
      <c r="P161" s="33"/>
      <c r="Q161" s="33"/>
    </row>
    <row r="162" spans="1:17" s="34" customFormat="1" ht="27.75" customHeight="1" x14ac:dyDescent="0.2">
      <c r="A162" s="6"/>
      <c r="B162" s="48"/>
      <c r="C162" s="49"/>
      <c r="D162" s="106"/>
      <c r="E162" s="107"/>
      <c r="F162" s="111">
        <v>34</v>
      </c>
      <c r="G162" s="109" t="s">
        <v>103</v>
      </c>
      <c r="H162" s="31"/>
      <c r="I162" s="32">
        <f>SUM(I163:I164)</f>
        <v>245000000</v>
      </c>
      <c r="J162" s="32">
        <f t="shared" ref="J162:M162" si="50">SUM(J163:J164)</f>
        <v>135520500</v>
      </c>
      <c r="K162" s="32">
        <f t="shared" si="50"/>
        <v>135256332</v>
      </c>
      <c r="L162" s="32">
        <f t="shared" si="50"/>
        <v>39860000</v>
      </c>
      <c r="M162" s="32">
        <f t="shared" si="50"/>
        <v>39860000</v>
      </c>
      <c r="N162" s="233">
        <f t="shared" si="40"/>
        <v>0.55206666122448977</v>
      </c>
      <c r="O162" s="33"/>
      <c r="P162" s="33"/>
      <c r="Q162" s="33"/>
    </row>
    <row r="163" spans="1:17" s="34" customFormat="1" ht="52.5" customHeight="1" x14ac:dyDescent="0.2">
      <c r="A163" s="6"/>
      <c r="B163" s="48"/>
      <c r="C163" s="49"/>
      <c r="D163" s="50"/>
      <c r="E163" s="6"/>
      <c r="F163" s="94"/>
      <c r="G163" s="49"/>
      <c r="H163" s="251" t="s">
        <v>104</v>
      </c>
      <c r="I163" s="68">
        <f>[1]AGRICULTURA!F31</f>
        <v>130000000</v>
      </c>
      <c r="J163" s="68">
        <f>[1]AGRICULTURA!G31</f>
        <v>75520500</v>
      </c>
      <c r="K163" s="68">
        <f>[1]AGRICULTURA!H31</f>
        <v>75256332</v>
      </c>
      <c r="L163" s="68">
        <f>[1]AGRICULTURA!I31</f>
        <v>39860000</v>
      </c>
      <c r="M163" s="68">
        <f>[1]AGRICULTURA!J31</f>
        <v>39860000</v>
      </c>
      <c r="N163" s="234">
        <f t="shared" si="40"/>
        <v>0.57889486153846159</v>
      </c>
      <c r="O163" s="33"/>
      <c r="P163" s="33"/>
      <c r="Q163" s="33"/>
    </row>
    <row r="164" spans="1:17" s="34" customFormat="1" ht="52.5" customHeight="1" x14ac:dyDescent="0.2">
      <c r="A164" s="6"/>
      <c r="B164" s="48"/>
      <c r="C164" s="49"/>
      <c r="D164" s="50"/>
      <c r="E164" s="6"/>
      <c r="F164" s="51"/>
      <c r="G164" s="49"/>
      <c r="H164" s="252"/>
      <c r="I164" s="68">
        <f>[1]AGRICULTURA!F32</f>
        <v>115000000</v>
      </c>
      <c r="J164" s="68">
        <f>[1]AGRICULTURA!G32</f>
        <v>60000000</v>
      </c>
      <c r="K164" s="68">
        <f>[1]AGRICULTURA!H32</f>
        <v>60000000</v>
      </c>
      <c r="L164" s="68">
        <f>[1]AGRICULTURA!I32</f>
        <v>0</v>
      </c>
      <c r="M164" s="68">
        <f>[1]AGRICULTURA!J32</f>
        <v>0</v>
      </c>
      <c r="N164" s="234">
        <f t="shared" si="40"/>
        <v>0.52173913043478259</v>
      </c>
      <c r="O164" s="33"/>
      <c r="P164" s="33"/>
      <c r="Q164" s="33"/>
    </row>
    <row r="165" spans="1:17" s="34" customFormat="1" ht="27.75" customHeight="1" x14ac:dyDescent="0.2">
      <c r="A165" s="6"/>
      <c r="B165" s="48"/>
      <c r="C165" s="49"/>
      <c r="D165" s="50"/>
      <c r="E165" s="49"/>
      <c r="F165" s="111">
        <v>35</v>
      </c>
      <c r="G165" s="109" t="s">
        <v>105</v>
      </c>
      <c r="H165" s="31"/>
      <c r="I165" s="32">
        <f>SUM(I166:I167)</f>
        <v>189400000</v>
      </c>
      <c r="J165" s="32">
        <f t="shared" ref="J165:M165" si="51">SUM(J166:J167)</f>
        <v>154205000</v>
      </c>
      <c r="K165" s="32">
        <f t="shared" si="51"/>
        <v>149980000</v>
      </c>
      <c r="L165" s="32">
        <f t="shared" si="51"/>
        <v>85950000</v>
      </c>
      <c r="M165" s="32">
        <f t="shared" si="51"/>
        <v>85950000</v>
      </c>
      <c r="N165" s="233">
        <f t="shared" si="40"/>
        <v>0.79186906019007397</v>
      </c>
      <c r="O165" s="33"/>
      <c r="P165" s="33"/>
      <c r="Q165" s="33"/>
    </row>
    <row r="166" spans="1:17" s="34" customFormat="1" ht="45" customHeight="1" x14ac:dyDescent="0.2">
      <c r="A166" s="6"/>
      <c r="B166" s="48"/>
      <c r="C166" s="49"/>
      <c r="D166" s="50"/>
      <c r="E166" s="6"/>
      <c r="F166" s="94"/>
      <c r="G166" s="49"/>
      <c r="H166" s="254" t="s">
        <v>106</v>
      </c>
      <c r="I166" s="137">
        <f>[2]SALUD!F12</f>
        <v>103000000</v>
      </c>
      <c r="J166" s="137">
        <f>[2]SALUD!G12</f>
        <v>75085000</v>
      </c>
      <c r="K166" s="137">
        <f>[2]SALUD!H12</f>
        <v>70860000</v>
      </c>
      <c r="L166" s="137">
        <f>[2]SALUD!I12</f>
        <v>36750000</v>
      </c>
      <c r="M166" s="137">
        <f>[2]SALUD!J12</f>
        <v>36750000</v>
      </c>
      <c r="N166" s="236">
        <f t="shared" si="40"/>
        <v>0.68796116504854365</v>
      </c>
      <c r="O166" s="33"/>
      <c r="P166" s="33"/>
      <c r="Q166" s="33"/>
    </row>
    <row r="167" spans="1:17" s="34" customFormat="1" ht="45" customHeight="1" x14ac:dyDescent="0.2">
      <c r="A167" s="6"/>
      <c r="B167" s="48"/>
      <c r="C167" s="49"/>
      <c r="D167" s="51"/>
      <c r="E167" s="52"/>
      <c r="F167" s="51"/>
      <c r="G167" s="134"/>
      <c r="H167" s="255"/>
      <c r="I167" s="137">
        <f>[2]SALUD!F13</f>
        <v>86400000</v>
      </c>
      <c r="J167" s="137">
        <f>[2]SALUD!G13</f>
        <v>79120000</v>
      </c>
      <c r="K167" s="137">
        <f>[2]SALUD!H13</f>
        <v>79120000</v>
      </c>
      <c r="L167" s="137">
        <f>[2]SALUD!I13</f>
        <v>49200000</v>
      </c>
      <c r="M167" s="137">
        <f>[2]SALUD!J13</f>
        <v>49200000</v>
      </c>
      <c r="N167" s="236">
        <f t="shared" si="40"/>
        <v>0.91574074074074074</v>
      </c>
      <c r="O167" s="33"/>
      <c r="P167" s="33"/>
      <c r="Q167" s="33"/>
    </row>
    <row r="168" spans="1:17" s="34" customFormat="1" ht="27.75" customHeight="1" x14ac:dyDescent="0.2">
      <c r="A168" s="6"/>
      <c r="B168" s="48"/>
      <c r="C168" s="49"/>
      <c r="D168" s="123">
        <v>12</v>
      </c>
      <c r="E168" s="124" t="s">
        <v>107</v>
      </c>
      <c r="F168" s="119"/>
      <c r="G168" s="120"/>
      <c r="H168" s="23"/>
      <c r="I168" s="24">
        <f>I169+I171+I174+I177+I179+I194+I196+I198+I204+I209+I212</f>
        <v>6729070499</v>
      </c>
      <c r="J168" s="24">
        <f t="shared" ref="J168:M168" si="52">J169+J171+J174+J177+J179+J194+J196+J198+J204+J209+J212</f>
        <v>5435818619.3299999</v>
      </c>
      <c r="K168" s="24">
        <f t="shared" si="52"/>
        <v>4833851528.3299999</v>
      </c>
      <c r="L168" s="24">
        <f t="shared" si="52"/>
        <v>2289977802.3299999</v>
      </c>
      <c r="M168" s="24">
        <f t="shared" si="52"/>
        <v>2289977802.3299999</v>
      </c>
      <c r="N168" s="232">
        <f t="shared" si="40"/>
        <v>0.71835352728855395</v>
      </c>
      <c r="O168" s="33"/>
      <c r="P168" s="33"/>
      <c r="Q168" s="33"/>
    </row>
    <row r="169" spans="1:17" s="34" customFormat="1" ht="27.75" customHeight="1" x14ac:dyDescent="0.2">
      <c r="A169" s="6"/>
      <c r="B169" s="48"/>
      <c r="C169" s="49"/>
      <c r="D169" s="106"/>
      <c r="E169" s="107"/>
      <c r="F169" s="138">
        <v>36</v>
      </c>
      <c r="G169" s="109" t="s">
        <v>108</v>
      </c>
      <c r="H169" s="31"/>
      <c r="I169" s="32">
        <f>SUM(I170)</f>
        <v>154500000</v>
      </c>
      <c r="J169" s="32">
        <f t="shared" ref="J169:M169" si="53">SUM(J170)</f>
        <v>139790000</v>
      </c>
      <c r="K169" s="32">
        <f t="shared" si="53"/>
        <v>139790000</v>
      </c>
      <c r="L169" s="32">
        <f t="shared" si="53"/>
        <v>105120000</v>
      </c>
      <c r="M169" s="32">
        <f t="shared" si="53"/>
        <v>105120000</v>
      </c>
      <c r="N169" s="233">
        <f t="shared" si="40"/>
        <v>0.90478964401294504</v>
      </c>
      <c r="O169" s="33"/>
      <c r="P169" s="33"/>
      <c r="Q169" s="33"/>
    </row>
    <row r="170" spans="1:17" s="34" customFormat="1" ht="40.5" customHeight="1" x14ac:dyDescent="0.2">
      <c r="A170" s="6"/>
      <c r="B170" s="48"/>
      <c r="C170" s="49"/>
      <c r="D170" s="50"/>
      <c r="E170" s="6"/>
      <c r="F170" s="50"/>
      <c r="G170" s="49"/>
      <c r="H170" s="72" t="s">
        <v>109</v>
      </c>
      <c r="I170" s="137">
        <f>[2]SALUD!F14</f>
        <v>154500000</v>
      </c>
      <c r="J170" s="137">
        <f>[2]SALUD!G14</f>
        <v>139790000</v>
      </c>
      <c r="K170" s="137">
        <f>[2]SALUD!H14</f>
        <v>139790000</v>
      </c>
      <c r="L170" s="137">
        <f>[2]SALUD!I14</f>
        <v>105120000</v>
      </c>
      <c r="M170" s="137">
        <f>[2]SALUD!J14</f>
        <v>105120000</v>
      </c>
      <c r="N170" s="236">
        <f t="shared" si="40"/>
        <v>0.90478964401294504</v>
      </c>
      <c r="O170" s="33"/>
      <c r="P170" s="33"/>
      <c r="Q170" s="33"/>
    </row>
    <row r="171" spans="1:17" s="34" customFormat="1" ht="27.75" customHeight="1" x14ac:dyDescent="0.2">
      <c r="A171" s="6"/>
      <c r="B171" s="48"/>
      <c r="C171" s="49"/>
      <c r="D171" s="50"/>
      <c r="E171" s="49"/>
      <c r="F171" s="138">
        <v>37</v>
      </c>
      <c r="G171" s="109" t="s">
        <v>110</v>
      </c>
      <c r="H171" s="31"/>
      <c r="I171" s="32">
        <f>SUM(I172:I173)</f>
        <v>148600000</v>
      </c>
      <c r="J171" s="32">
        <f t="shared" ref="J171:M171" si="54">SUM(J172:J173)</f>
        <v>145128000</v>
      </c>
      <c r="K171" s="32">
        <f t="shared" si="54"/>
        <v>134928000</v>
      </c>
      <c r="L171" s="32">
        <f t="shared" si="54"/>
        <v>78000000</v>
      </c>
      <c r="M171" s="32">
        <f t="shared" si="54"/>
        <v>78000000</v>
      </c>
      <c r="N171" s="233">
        <f t="shared" si="40"/>
        <v>0.9079946164199193</v>
      </c>
      <c r="O171" s="33"/>
      <c r="P171" s="33"/>
      <c r="Q171" s="33"/>
    </row>
    <row r="172" spans="1:17" s="34" customFormat="1" ht="50.25" customHeight="1" x14ac:dyDescent="0.2">
      <c r="A172" s="6"/>
      <c r="B172" s="48"/>
      <c r="C172" s="49"/>
      <c r="D172" s="50"/>
      <c r="E172" s="6"/>
      <c r="F172" s="50"/>
      <c r="G172" s="49"/>
      <c r="H172" s="254" t="s">
        <v>111</v>
      </c>
      <c r="I172" s="137">
        <f>[2]SALUD!F15</f>
        <v>123600000</v>
      </c>
      <c r="J172" s="137">
        <f>[2]SALUD!G15</f>
        <v>120128000</v>
      </c>
      <c r="K172" s="137">
        <f>[2]SALUD!H15</f>
        <v>109928000</v>
      </c>
      <c r="L172" s="137">
        <f>[2]SALUD!I15</f>
        <v>68960000</v>
      </c>
      <c r="M172" s="137">
        <f>[2]SALUD!J15</f>
        <v>68960000</v>
      </c>
      <c r="N172" s="236">
        <f t="shared" si="40"/>
        <v>0.88938511326860836</v>
      </c>
      <c r="O172" s="33"/>
      <c r="P172" s="33"/>
      <c r="Q172" s="33"/>
    </row>
    <row r="173" spans="1:17" s="34" customFormat="1" ht="50.25" customHeight="1" x14ac:dyDescent="0.2">
      <c r="A173" s="6"/>
      <c r="B173" s="48"/>
      <c r="C173" s="49"/>
      <c r="D173" s="50"/>
      <c r="E173" s="6"/>
      <c r="F173" s="50"/>
      <c r="G173" s="49"/>
      <c r="H173" s="255"/>
      <c r="I173" s="137">
        <f>[2]SALUD!F16</f>
        <v>25000000</v>
      </c>
      <c r="J173" s="137">
        <f>[2]SALUD!G16</f>
        <v>25000000</v>
      </c>
      <c r="K173" s="137">
        <f>[2]SALUD!H16</f>
        <v>25000000</v>
      </c>
      <c r="L173" s="137">
        <f>[2]SALUD!I16</f>
        <v>9040000</v>
      </c>
      <c r="M173" s="137">
        <f>[2]SALUD!J16</f>
        <v>9040000</v>
      </c>
      <c r="N173" s="236">
        <f t="shared" si="40"/>
        <v>1</v>
      </c>
      <c r="O173" s="33"/>
      <c r="P173" s="33"/>
      <c r="Q173" s="33"/>
    </row>
    <row r="174" spans="1:17" s="34" customFormat="1" ht="27.75" customHeight="1" x14ac:dyDescent="0.2">
      <c r="A174" s="6"/>
      <c r="B174" s="48"/>
      <c r="C174" s="49"/>
      <c r="D174" s="50"/>
      <c r="E174" s="49"/>
      <c r="F174" s="138">
        <v>38</v>
      </c>
      <c r="G174" s="109" t="s">
        <v>112</v>
      </c>
      <c r="H174" s="31"/>
      <c r="I174" s="32">
        <f>SUM(I175:I176)</f>
        <v>122700000</v>
      </c>
      <c r="J174" s="32">
        <f t="shared" ref="J174:M174" si="55">SUM(J175:J176)</f>
        <v>78300000</v>
      </c>
      <c r="K174" s="32">
        <f t="shared" si="55"/>
        <v>76980000</v>
      </c>
      <c r="L174" s="32">
        <f t="shared" si="55"/>
        <v>23760000</v>
      </c>
      <c r="M174" s="32">
        <f t="shared" si="55"/>
        <v>23760000</v>
      </c>
      <c r="N174" s="233">
        <f t="shared" si="40"/>
        <v>0.62738386308068461</v>
      </c>
      <c r="O174" s="33"/>
      <c r="P174" s="33"/>
      <c r="Q174" s="33"/>
    </row>
    <row r="175" spans="1:17" s="34" customFormat="1" ht="48.75" customHeight="1" x14ac:dyDescent="0.2">
      <c r="A175" s="6"/>
      <c r="B175" s="48"/>
      <c r="C175" s="49"/>
      <c r="D175" s="50"/>
      <c r="E175" s="6"/>
      <c r="F175" s="50"/>
      <c r="G175" s="49"/>
      <c r="H175" s="254" t="s">
        <v>113</v>
      </c>
      <c r="I175" s="137">
        <f>[2]SALUD!F17</f>
        <v>92700000</v>
      </c>
      <c r="J175" s="137">
        <f>[2]SALUD!G17</f>
        <v>78300000</v>
      </c>
      <c r="K175" s="137">
        <f>[2]SALUD!H17</f>
        <v>76980000</v>
      </c>
      <c r="L175" s="137">
        <f>[2]SALUD!I17</f>
        <v>23760000</v>
      </c>
      <c r="M175" s="137">
        <f>[2]SALUD!J17</f>
        <v>23760000</v>
      </c>
      <c r="N175" s="236">
        <f t="shared" si="40"/>
        <v>0.83042071197411005</v>
      </c>
      <c r="O175" s="33"/>
      <c r="P175" s="33"/>
      <c r="Q175" s="33"/>
    </row>
    <row r="176" spans="1:17" s="34" customFormat="1" ht="36" customHeight="1" x14ac:dyDescent="0.2">
      <c r="A176" s="6"/>
      <c r="B176" s="48"/>
      <c r="C176" s="49"/>
      <c r="D176" s="50"/>
      <c r="E176" s="6"/>
      <c r="F176" s="50"/>
      <c r="G176" s="49"/>
      <c r="H176" s="255"/>
      <c r="I176" s="137">
        <f>[2]SALUD!F18</f>
        <v>30000000</v>
      </c>
      <c r="J176" s="137">
        <f>[2]SALUD!G18</f>
        <v>0</v>
      </c>
      <c r="K176" s="137">
        <f>[2]SALUD!H18</f>
        <v>0</v>
      </c>
      <c r="L176" s="137">
        <f>[2]SALUD!I18</f>
        <v>0</v>
      </c>
      <c r="M176" s="137">
        <f>[2]SALUD!J18</f>
        <v>0</v>
      </c>
      <c r="N176" s="236">
        <f t="shared" si="40"/>
        <v>0</v>
      </c>
      <c r="O176" s="33"/>
      <c r="P176" s="33"/>
      <c r="Q176" s="33"/>
    </row>
    <row r="177" spans="1:17" s="34" customFormat="1" ht="19.5" customHeight="1" x14ac:dyDescent="0.2">
      <c r="A177" s="6"/>
      <c r="B177" s="48"/>
      <c r="C177" s="49"/>
      <c r="D177" s="50"/>
      <c r="E177" s="49"/>
      <c r="F177" s="138">
        <v>39</v>
      </c>
      <c r="G177" s="109" t="s">
        <v>114</v>
      </c>
      <c r="H177" s="31"/>
      <c r="I177" s="32">
        <f>SUM(I178)</f>
        <v>144200000</v>
      </c>
      <c r="J177" s="32">
        <f t="shared" ref="J177:M177" si="56">SUM(J178)</f>
        <v>141360000</v>
      </c>
      <c r="K177" s="32">
        <f t="shared" si="56"/>
        <v>141360000</v>
      </c>
      <c r="L177" s="32">
        <f t="shared" si="56"/>
        <v>118080000</v>
      </c>
      <c r="M177" s="32">
        <f t="shared" si="56"/>
        <v>118080000</v>
      </c>
      <c r="N177" s="233">
        <f t="shared" si="40"/>
        <v>0.98030513176144241</v>
      </c>
      <c r="O177" s="33"/>
      <c r="P177" s="33"/>
      <c r="Q177" s="33"/>
    </row>
    <row r="178" spans="1:17" s="34" customFormat="1" ht="47.25" customHeight="1" x14ac:dyDescent="0.2">
      <c r="A178" s="6"/>
      <c r="B178" s="48"/>
      <c r="C178" s="49"/>
      <c r="D178" s="50"/>
      <c r="E178" s="6"/>
      <c r="F178" s="50"/>
      <c r="G178" s="49"/>
      <c r="H178" s="72" t="s">
        <v>115</v>
      </c>
      <c r="I178" s="137">
        <f>[2]SALUD!F19</f>
        <v>144200000</v>
      </c>
      <c r="J178" s="137">
        <f>[2]SALUD!G19</f>
        <v>141360000</v>
      </c>
      <c r="K178" s="137">
        <f>[2]SALUD!H19</f>
        <v>141360000</v>
      </c>
      <c r="L178" s="137">
        <f>[2]SALUD!I19</f>
        <v>118080000</v>
      </c>
      <c r="M178" s="137">
        <f>[2]SALUD!J19</f>
        <v>118080000</v>
      </c>
      <c r="N178" s="236">
        <f t="shared" si="40"/>
        <v>0.98030513176144241</v>
      </c>
      <c r="O178" s="33"/>
      <c r="P178" s="33"/>
      <c r="Q178" s="33"/>
    </row>
    <row r="179" spans="1:17" s="34" customFormat="1" ht="27.75" customHeight="1" x14ac:dyDescent="0.2">
      <c r="A179" s="6"/>
      <c r="B179" s="48"/>
      <c r="C179" s="49"/>
      <c r="D179" s="50"/>
      <c r="E179" s="49"/>
      <c r="F179" s="138">
        <v>40</v>
      </c>
      <c r="G179" s="109" t="s">
        <v>116</v>
      </c>
      <c r="H179" s="31"/>
      <c r="I179" s="32">
        <f>SUM(I180:I193)</f>
        <v>890191982</v>
      </c>
      <c r="J179" s="32">
        <f t="shared" ref="J179:M179" si="57">SUM(J180:J193)</f>
        <v>518626156</v>
      </c>
      <c r="K179" s="32">
        <f t="shared" si="57"/>
        <v>407934750</v>
      </c>
      <c r="L179" s="32">
        <f t="shared" si="57"/>
        <v>241582549</v>
      </c>
      <c r="M179" s="32">
        <f t="shared" si="57"/>
        <v>241582549</v>
      </c>
      <c r="N179" s="233">
        <f t="shared" si="40"/>
        <v>0.45825480149067438</v>
      </c>
      <c r="O179" s="33"/>
      <c r="P179" s="33"/>
      <c r="Q179" s="33"/>
    </row>
    <row r="180" spans="1:17" s="34" customFormat="1" ht="48" customHeight="1" x14ac:dyDescent="0.2">
      <c r="A180" s="6"/>
      <c r="B180" s="48"/>
      <c r="C180" s="49"/>
      <c r="D180" s="50"/>
      <c r="E180" s="6"/>
      <c r="F180" s="50"/>
      <c r="G180" s="49"/>
      <c r="H180" s="72" t="s">
        <v>117</v>
      </c>
      <c r="I180" s="137">
        <f>[2]SALUD!F20</f>
        <v>6147580</v>
      </c>
      <c r="J180" s="137">
        <f>[2]SALUD!G20</f>
        <v>0</v>
      </c>
      <c r="K180" s="137">
        <f>[2]SALUD!H20</f>
        <v>0</v>
      </c>
      <c r="L180" s="137">
        <f>[2]SALUD!I20</f>
        <v>0</v>
      </c>
      <c r="M180" s="137">
        <f>[2]SALUD!J20</f>
        <v>0</v>
      </c>
      <c r="N180" s="236">
        <f t="shared" si="40"/>
        <v>0</v>
      </c>
      <c r="O180" s="33"/>
      <c r="P180" s="33"/>
      <c r="Q180" s="33"/>
    </row>
    <row r="181" spans="1:17" s="34" customFormat="1" ht="48" customHeight="1" x14ac:dyDescent="0.2">
      <c r="A181" s="6"/>
      <c r="B181" s="48"/>
      <c r="C181" s="49"/>
      <c r="D181" s="50"/>
      <c r="E181" s="6"/>
      <c r="F181" s="50"/>
      <c r="G181" s="49"/>
      <c r="H181" s="72" t="s">
        <v>117</v>
      </c>
      <c r="I181" s="137">
        <f>[2]SALUD!F21</f>
        <v>76000000</v>
      </c>
      <c r="J181" s="137">
        <f>[2]SALUD!G21</f>
        <v>71899462</v>
      </c>
      <c r="K181" s="137">
        <f>[2]SALUD!H21</f>
        <v>71325950</v>
      </c>
      <c r="L181" s="137">
        <f>[2]SALUD!I21</f>
        <v>37312549</v>
      </c>
      <c r="M181" s="137">
        <f>[2]SALUD!J21</f>
        <v>37312549</v>
      </c>
      <c r="N181" s="236">
        <f t="shared" si="40"/>
        <v>0.9384993421052632</v>
      </c>
      <c r="O181" s="33"/>
      <c r="P181" s="33"/>
      <c r="Q181" s="33"/>
    </row>
    <row r="182" spans="1:17" s="34" customFormat="1" ht="48" customHeight="1" x14ac:dyDescent="0.2">
      <c r="A182" s="6"/>
      <c r="B182" s="48"/>
      <c r="C182" s="49"/>
      <c r="D182" s="50"/>
      <c r="E182" s="6"/>
      <c r="F182" s="50"/>
      <c r="G182" s="49"/>
      <c r="H182" s="254" t="s">
        <v>118</v>
      </c>
      <c r="I182" s="137">
        <f>[2]SALUD!F22</f>
        <v>5263604</v>
      </c>
      <c r="J182" s="137">
        <f>[2]SALUD!G22</f>
        <v>0</v>
      </c>
      <c r="K182" s="137">
        <f>[2]SALUD!H22</f>
        <v>0</v>
      </c>
      <c r="L182" s="137">
        <f>[2]SALUD!I22</f>
        <v>0</v>
      </c>
      <c r="M182" s="137">
        <f>[2]SALUD!J22</f>
        <v>0</v>
      </c>
      <c r="N182" s="236">
        <f t="shared" si="40"/>
        <v>0</v>
      </c>
      <c r="O182" s="33"/>
      <c r="P182" s="33"/>
      <c r="Q182" s="33"/>
    </row>
    <row r="183" spans="1:17" s="34" customFormat="1" ht="48" customHeight="1" x14ac:dyDescent="0.2">
      <c r="A183" s="6"/>
      <c r="B183" s="48"/>
      <c r="C183" s="49"/>
      <c r="D183" s="50"/>
      <c r="E183" s="6"/>
      <c r="F183" s="50"/>
      <c r="G183" s="49"/>
      <c r="H183" s="256"/>
      <c r="I183" s="137">
        <f>[2]SALUD!F23</f>
        <v>7383</v>
      </c>
      <c r="J183" s="137">
        <f>[2]SALUD!G23</f>
        <v>0</v>
      </c>
      <c r="K183" s="137">
        <f>[2]SALUD!H23</f>
        <v>0</v>
      </c>
      <c r="L183" s="137">
        <f>[2]SALUD!I23</f>
        <v>0</v>
      </c>
      <c r="M183" s="137">
        <f>[2]SALUD!J23</f>
        <v>0</v>
      </c>
      <c r="N183" s="236">
        <f t="shared" si="40"/>
        <v>0</v>
      </c>
      <c r="O183" s="33"/>
      <c r="P183" s="33"/>
      <c r="Q183" s="33"/>
    </row>
    <row r="184" spans="1:17" s="34" customFormat="1" ht="48" customHeight="1" x14ac:dyDescent="0.2">
      <c r="A184" s="6"/>
      <c r="B184" s="48"/>
      <c r="C184" s="49"/>
      <c r="D184" s="50"/>
      <c r="E184" s="6"/>
      <c r="F184" s="50"/>
      <c r="G184" s="49"/>
      <c r="H184" s="256"/>
      <c r="I184" s="137">
        <f>[2]SALUD!F24</f>
        <v>62273661</v>
      </c>
      <c r="J184" s="137">
        <f>[2]SALUD!G24</f>
        <v>1100000</v>
      </c>
      <c r="K184" s="137">
        <f>[2]SALUD!H24</f>
        <v>0</v>
      </c>
      <c r="L184" s="137">
        <f>[2]SALUD!I24</f>
        <v>0</v>
      </c>
      <c r="M184" s="137">
        <f>[2]SALUD!J24</f>
        <v>0</v>
      </c>
      <c r="N184" s="236">
        <f t="shared" si="40"/>
        <v>0</v>
      </c>
      <c r="O184" s="33"/>
      <c r="P184" s="33"/>
      <c r="Q184" s="33"/>
    </row>
    <row r="185" spans="1:17" s="34" customFormat="1" ht="48" customHeight="1" x14ac:dyDescent="0.2">
      <c r="A185" s="6"/>
      <c r="B185" s="48"/>
      <c r="C185" s="49"/>
      <c r="D185" s="50"/>
      <c r="E185" s="6"/>
      <c r="F185" s="50"/>
      <c r="G185" s="49"/>
      <c r="H185" s="256"/>
      <c r="I185" s="137">
        <f>[2]SALUD!F25</f>
        <v>60459865</v>
      </c>
      <c r="J185" s="137">
        <f>[2]SALUD!G25</f>
        <v>60459865</v>
      </c>
      <c r="K185" s="137">
        <f>[2]SALUD!H25</f>
        <v>0</v>
      </c>
      <c r="L185" s="137">
        <f>[2]SALUD!I25</f>
        <v>0</v>
      </c>
      <c r="M185" s="137">
        <f>[2]SALUD!J25</f>
        <v>0</v>
      </c>
      <c r="N185" s="236">
        <f t="shared" si="40"/>
        <v>0</v>
      </c>
      <c r="O185" s="33"/>
      <c r="P185" s="33"/>
      <c r="Q185" s="33"/>
    </row>
    <row r="186" spans="1:17" s="34" customFormat="1" ht="48" customHeight="1" x14ac:dyDescent="0.2">
      <c r="A186" s="6"/>
      <c r="B186" s="48"/>
      <c r="C186" s="49"/>
      <c r="D186" s="50"/>
      <c r="E186" s="6"/>
      <c r="F186" s="50"/>
      <c r="G186" s="49"/>
      <c r="H186" s="256"/>
      <c r="I186" s="137">
        <f>[2]SALUD!F26</f>
        <v>135867900</v>
      </c>
      <c r="J186" s="139">
        <v>0</v>
      </c>
      <c r="K186" s="139">
        <v>0</v>
      </c>
      <c r="L186" s="139">
        <v>0</v>
      </c>
      <c r="M186" s="139">
        <v>0</v>
      </c>
      <c r="N186" s="236">
        <f t="shared" si="40"/>
        <v>0</v>
      </c>
      <c r="O186" s="33"/>
      <c r="P186" s="33"/>
      <c r="Q186" s="33"/>
    </row>
    <row r="187" spans="1:17" s="34" customFormat="1" ht="48" customHeight="1" x14ac:dyDescent="0.2">
      <c r="A187" s="6"/>
      <c r="B187" s="48"/>
      <c r="C187" s="49"/>
      <c r="D187" s="50"/>
      <c r="E187" s="6"/>
      <c r="F187" s="50"/>
      <c r="G187" s="49"/>
      <c r="H187" s="256"/>
      <c r="I187" s="137">
        <f>[2]SALUD!F27</f>
        <v>183496698</v>
      </c>
      <c r="J187" s="137">
        <f>[2]SALUD!G27</f>
        <v>140115538</v>
      </c>
      <c r="K187" s="137">
        <f>[2]SALUD!H27</f>
        <v>140049040</v>
      </c>
      <c r="L187" s="137">
        <f>[2]SALUD!I27</f>
        <v>87510000</v>
      </c>
      <c r="M187" s="137">
        <f>[2]SALUD!J27</f>
        <v>87510000</v>
      </c>
      <c r="N187" s="236">
        <f t="shared" si="40"/>
        <v>0.76322376111639889</v>
      </c>
      <c r="O187" s="33"/>
      <c r="P187" s="33"/>
      <c r="Q187" s="33"/>
    </row>
    <row r="188" spans="1:17" s="34" customFormat="1" ht="48" customHeight="1" x14ac:dyDescent="0.2">
      <c r="A188" s="6"/>
      <c r="B188" s="48"/>
      <c r="C188" s="49"/>
      <c r="D188" s="50"/>
      <c r="E188" s="6"/>
      <c r="F188" s="50"/>
      <c r="G188" s="49"/>
      <c r="H188" s="256"/>
      <c r="I188" s="137">
        <f>[2]SALUD!F28</f>
        <v>6400000</v>
      </c>
      <c r="J188" s="137">
        <f>[2]SALUD!G28</f>
        <v>0</v>
      </c>
      <c r="K188" s="137">
        <f>[2]SALUD!H28</f>
        <v>0</v>
      </c>
      <c r="L188" s="137">
        <f>[2]SALUD!I28</f>
        <v>0</v>
      </c>
      <c r="M188" s="137">
        <f>[2]SALUD!J28</f>
        <v>0</v>
      </c>
      <c r="N188" s="236">
        <f t="shared" si="40"/>
        <v>0</v>
      </c>
      <c r="O188" s="33"/>
      <c r="P188" s="33"/>
      <c r="Q188" s="33"/>
    </row>
    <row r="189" spans="1:17" s="34" customFormat="1" ht="48" customHeight="1" x14ac:dyDescent="0.2">
      <c r="A189" s="6"/>
      <c r="B189" s="48"/>
      <c r="C189" s="49"/>
      <c r="D189" s="50"/>
      <c r="E189" s="6"/>
      <c r="F189" s="50"/>
      <c r="G189" s="49"/>
      <c r="H189" s="256"/>
      <c r="I189" s="137">
        <f>[2]SALUD!F29</f>
        <v>24000000</v>
      </c>
      <c r="J189" s="137">
        <f>[2]SALUD!G29</f>
        <v>19540135</v>
      </c>
      <c r="K189" s="137">
        <f>[2]SALUD!H29</f>
        <v>0</v>
      </c>
      <c r="L189" s="137">
        <f>[2]SALUD!I29</f>
        <v>0</v>
      </c>
      <c r="M189" s="137">
        <f>[2]SALUD!J29</f>
        <v>0</v>
      </c>
      <c r="N189" s="236">
        <f t="shared" si="40"/>
        <v>0</v>
      </c>
      <c r="O189" s="33"/>
      <c r="P189" s="33"/>
      <c r="Q189" s="33"/>
    </row>
    <row r="190" spans="1:17" s="34" customFormat="1" ht="48" customHeight="1" x14ac:dyDescent="0.2">
      <c r="A190" s="6"/>
      <c r="B190" s="48"/>
      <c r="C190" s="49"/>
      <c r="D190" s="50"/>
      <c r="E190" s="6"/>
      <c r="F190" s="50"/>
      <c r="G190" s="49"/>
      <c r="H190" s="255"/>
      <c r="I190" s="137">
        <f>[2]SALUD!F30</f>
        <v>75000000</v>
      </c>
      <c r="J190" s="137">
        <f>[2]SALUD!G30</f>
        <v>74985000</v>
      </c>
      <c r="K190" s="137">
        <f>[2]SALUD!H30</f>
        <v>71839760</v>
      </c>
      <c r="L190" s="137">
        <f>[2]SALUD!I30</f>
        <v>49490000</v>
      </c>
      <c r="M190" s="137">
        <f>[2]SALUD!J30</f>
        <v>49490000</v>
      </c>
      <c r="N190" s="236">
        <f t="shared" si="40"/>
        <v>0.95786346666666666</v>
      </c>
      <c r="O190" s="33"/>
      <c r="P190" s="33"/>
      <c r="Q190" s="33"/>
    </row>
    <row r="191" spans="1:17" s="34" customFormat="1" ht="60" customHeight="1" x14ac:dyDescent="0.2">
      <c r="A191" s="6"/>
      <c r="B191" s="48"/>
      <c r="C191" s="49"/>
      <c r="D191" s="50"/>
      <c r="E191" s="6"/>
      <c r="F191" s="50"/>
      <c r="G191" s="49"/>
      <c r="H191" s="254" t="s">
        <v>119</v>
      </c>
      <c r="I191" s="137">
        <f>[2]SALUD!F31</f>
        <v>205333228</v>
      </c>
      <c r="J191" s="137">
        <f>[2]SALUD!G31</f>
        <v>109446156</v>
      </c>
      <c r="K191" s="137">
        <f>[2]SALUD!H31</f>
        <v>83640000</v>
      </c>
      <c r="L191" s="137">
        <f>[2]SALUD!I31</f>
        <v>41820000</v>
      </c>
      <c r="M191" s="137">
        <f>[2]SALUD!J31</f>
        <v>41820000</v>
      </c>
      <c r="N191" s="236">
        <f t="shared" si="40"/>
        <v>0.40733787129670024</v>
      </c>
      <c r="O191" s="33"/>
      <c r="P191" s="33"/>
      <c r="Q191" s="33"/>
    </row>
    <row r="192" spans="1:17" s="34" customFormat="1" ht="61.5" customHeight="1" x14ac:dyDescent="0.2">
      <c r="A192" s="6"/>
      <c r="B192" s="48"/>
      <c r="C192" s="49"/>
      <c r="D192" s="50"/>
      <c r="E192" s="6"/>
      <c r="F192" s="50"/>
      <c r="G192" s="49"/>
      <c r="H192" s="256"/>
      <c r="I192" s="137">
        <f>[2]SALUD!F32</f>
        <v>25351743</v>
      </c>
      <c r="J192" s="137">
        <f>[2]SALUD!G32</f>
        <v>17320000</v>
      </c>
      <c r="K192" s="137">
        <f>[2]SALUD!H32</f>
        <v>17320000</v>
      </c>
      <c r="L192" s="137">
        <f>[2]SALUD!I32</f>
        <v>1690000</v>
      </c>
      <c r="M192" s="137">
        <f>[2]SALUD!J32</f>
        <v>1690000</v>
      </c>
      <c r="N192" s="236">
        <f t="shared" si="40"/>
        <v>0.6831877397936702</v>
      </c>
      <c r="O192" s="33"/>
      <c r="P192" s="33"/>
      <c r="Q192" s="33"/>
    </row>
    <row r="193" spans="1:17" s="34" customFormat="1" ht="59.25" customHeight="1" x14ac:dyDescent="0.2">
      <c r="A193" s="6"/>
      <c r="B193" s="48"/>
      <c r="C193" s="49"/>
      <c r="D193" s="50"/>
      <c r="E193" s="6"/>
      <c r="F193" s="51"/>
      <c r="G193" s="49"/>
      <c r="H193" s="255"/>
      <c r="I193" s="137">
        <f>[2]SALUD!F33</f>
        <v>24590320</v>
      </c>
      <c r="J193" s="137">
        <f>[2]SALUD!G33</f>
        <v>23760000</v>
      </c>
      <c r="K193" s="137">
        <f>[2]SALUD!H33</f>
        <v>23760000</v>
      </c>
      <c r="L193" s="137">
        <f>[2]SALUD!I33</f>
        <v>23760000</v>
      </c>
      <c r="M193" s="137">
        <f>[2]SALUD!J33</f>
        <v>23760000</v>
      </c>
      <c r="N193" s="236">
        <f t="shared" si="40"/>
        <v>0.96623386763572006</v>
      </c>
      <c r="O193" s="33"/>
      <c r="P193" s="33"/>
      <c r="Q193" s="33"/>
    </row>
    <row r="194" spans="1:17" s="34" customFormat="1" ht="27.75" customHeight="1" x14ac:dyDescent="0.2">
      <c r="A194" s="6"/>
      <c r="B194" s="48"/>
      <c r="C194" s="49"/>
      <c r="D194" s="50"/>
      <c r="E194" s="49"/>
      <c r="F194" s="108">
        <v>41</v>
      </c>
      <c r="G194" s="109" t="s">
        <v>120</v>
      </c>
      <c r="H194" s="31"/>
      <c r="I194" s="32">
        <f>SUM(I195)</f>
        <v>10300000</v>
      </c>
      <c r="J194" s="32">
        <f t="shared" ref="J194:M194" si="58">SUM(J195)</f>
        <v>0</v>
      </c>
      <c r="K194" s="32">
        <f t="shared" si="58"/>
        <v>0</v>
      </c>
      <c r="L194" s="32">
        <f t="shared" si="58"/>
        <v>0</v>
      </c>
      <c r="M194" s="32">
        <f t="shared" si="58"/>
        <v>0</v>
      </c>
      <c r="N194" s="233">
        <f t="shared" si="40"/>
        <v>0</v>
      </c>
      <c r="O194" s="33"/>
      <c r="P194" s="33"/>
      <c r="Q194" s="33"/>
    </row>
    <row r="195" spans="1:17" s="34" customFormat="1" ht="41.25" customHeight="1" x14ac:dyDescent="0.2">
      <c r="A195" s="6"/>
      <c r="B195" s="48"/>
      <c r="C195" s="49"/>
      <c r="D195" s="50"/>
      <c r="E195" s="6"/>
      <c r="F195" s="140"/>
      <c r="G195" s="49"/>
      <c r="H195" s="73" t="s">
        <v>121</v>
      </c>
      <c r="I195" s="137">
        <f>[2]SALUD!F34</f>
        <v>10300000</v>
      </c>
      <c r="J195" s="137">
        <f>[2]SALUD!G34</f>
        <v>0</v>
      </c>
      <c r="K195" s="137">
        <f>[2]SALUD!H34</f>
        <v>0</v>
      </c>
      <c r="L195" s="137">
        <f>[2]SALUD!I34</f>
        <v>0</v>
      </c>
      <c r="M195" s="137">
        <f>[2]SALUD!J34</f>
        <v>0</v>
      </c>
      <c r="N195" s="236">
        <f t="shared" si="40"/>
        <v>0</v>
      </c>
      <c r="O195" s="33"/>
      <c r="P195" s="33"/>
      <c r="Q195" s="33"/>
    </row>
    <row r="196" spans="1:17" s="34" customFormat="1" ht="27.75" customHeight="1" x14ac:dyDescent="0.2">
      <c r="A196" s="6"/>
      <c r="B196" s="48"/>
      <c r="C196" s="49"/>
      <c r="D196" s="50"/>
      <c r="E196" s="49"/>
      <c r="F196" s="111">
        <v>42</v>
      </c>
      <c r="G196" s="109" t="s">
        <v>122</v>
      </c>
      <c r="H196" s="31"/>
      <c r="I196" s="32">
        <f>SUM(I197)</f>
        <v>51500000</v>
      </c>
      <c r="J196" s="32">
        <f t="shared" ref="J196:M196" si="59">SUM(J197)</f>
        <v>51448000</v>
      </c>
      <c r="K196" s="32">
        <f t="shared" si="59"/>
        <v>51448000</v>
      </c>
      <c r="L196" s="32">
        <f t="shared" si="59"/>
        <v>49448000</v>
      </c>
      <c r="M196" s="32">
        <f t="shared" si="59"/>
        <v>49448000</v>
      </c>
      <c r="N196" s="233">
        <f t="shared" ref="N196:N259" si="60">K196/I196</f>
        <v>0.9989902912621359</v>
      </c>
      <c r="O196" s="33"/>
      <c r="P196" s="33"/>
      <c r="Q196" s="33"/>
    </row>
    <row r="197" spans="1:17" s="34" customFormat="1" ht="46.5" customHeight="1" x14ac:dyDescent="0.2">
      <c r="A197" s="6"/>
      <c r="B197" s="48"/>
      <c r="C197" s="49"/>
      <c r="D197" s="50"/>
      <c r="E197" s="6"/>
      <c r="F197" s="140"/>
      <c r="G197" s="49"/>
      <c r="H197" s="73" t="s">
        <v>123</v>
      </c>
      <c r="I197" s="137">
        <f>[2]SALUD!F35</f>
        <v>51500000</v>
      </c>
      <c r="J197" s="137">
        <f>[2]SALUD!G35</f>
        <v>51448000</v>
      </c>
      <c r="K197" s="137">
        <f>[2]SALUD!H35</f>
        <v>51448000</v>
      </c>
      <c r="L197" s="137">
        <f>[2]SALUD!I35</f>
        <v>49448000</v>
      </c>
      <c r="M197" s="137">
        <f>[2]SALUD!J35</f>
        <v>49448000</v>
      </c>
      <c r="N197" s="236">
        <f t="shared" si="60"/>
        <v>0.9989902912621359</v>
      </c>
      <c r="O197" s="33"/>
      <c r="P197" s="33"/>
      <c r="Q197" s="33"/>
    </row>
    <row r="198" spans="1:17" s="34" customFormat="1" ht="27.75" customHeight="1" x14ac:dyDescent="0.2">
      <c r="A198" s="6"/>
      <c r="B198" s="48"/>
      <c r="C198" s="49"/>
      <c r="D198" s="50"/>
      <c r="E198" s="49"/>
      <c r="F198" s="108">
        <v>43</v>
      </c>
      <c r="G198" s="109" t="s">
        <v>124</v>
      </c>
      <c r="H198" s="31"/>
      <c r="I198" s="32">
        <f>SUM(I199:I203)</f>
        <v>1688415254</v>
      </c>
      <c r="J198" s="32">
        <f t="shared" ref="J198:M198" si="61">SUM(J199:J203)</f>
        <v>1144312180</v>
      </c>
      <c r="K198" s="32">
        <f t="shared" si="61"/>
        <v>1064691947.33</v>
      </c>
      <c r="L198" s="32">
        <f t="shared" si="61"/>
        <v>623022053.32999992</v>
      </c>
      <c r="M198" s="32">
        <f t="shared" si="61"/>
        <v>623022053.32999992</v>
      </c>
      <c r="N198" s="233">
        <f t="shared" si="60"/>
        <v>0.63058654842619666</v>
      </c>
      <c r="O198" s="33"/>
      <c r="P198" s="33"/>
      <c r="Q198" s="33"/>
    </row>
    <row r="199" spans="1:17" s="34" customFormat="1" ht="36.75" customHeight="1" x14ac:dyDescent="0.2">
      <c r="A199" s="6"/>
      <c r="B199" s="48"/>
      <c r="C199" s="49"/>
      <c r="D199" s="50"/>
      <c r="E199" s="6"/>
      <c r="F199" s="94"/>
      <c r="G199" s="49"/>
      <c r="H199" s="254" t="s">
        <v>125</v>
      </c>
      <c r="I199" s="137">
        <f>[2]SALUD!F36</f>
        <v>184258044</v>
      </c>
      <c r="J199" s="137">
        <f>[2]SALUD!G36</f>
        <v>184200000</v>
      </c>
      <c r="K199" s="137">
        <f>[2]SALUD!H36</f>
        <v>183453333.33000001</v>
      </c>
      <c r="L199" s="137">
        <f>[2]SALUD!I36</f>
        <v>126793333.33</v>
      </c>
      <c r="M199" s="137">
        <f>[2]SALUD!J36</f>
        <v>126793333.33</v>
      </c>
      <c r="N199" s="236">
        <f t="shared" si="60"/>
        <v>0.99563269720805248</v>
      </c>
      <c r="O199" s="33"/>
      <c r="P199" s="33"/>
      <c r="Q199" s="33"/>
    </row>
    <row r="200" spans="1:17" s="34" customFormat="1" ht="36.75" customHeight="1" x14ac:dyDescent="0.2">
      <c r="A200" s="6"/>
      <c r="B200" s="48"/>
      <c r="C200" s="49"/>
      <c r="D200" s="50"/>
      <c r="E200" s="6"/>
      <c r="F200" s="50"/>
      <c r="G200" s="49"/>
      <c r="H200" s="256"/>
      <c r="I200" s="137">
        <f>[2]SALUD!F37</f>
        <v>723214302</v>
      </c>
      <c r="J200" s="137">
        <f>[2]SALUD!G37</f>
        <v>204032180</v>
      </c>
      <c r="K200" s="137">
        <f>[2]SALUD!H37</f>
        <v>142000000</v>
      </c>
      <c r="L200" s="137">
        <f>[2]SALUD!I37</f>
        <v>124000000</v>
      </c>
      <c r="M200" s="137">
        <f>[2]SALUD!J37</f>
        <v>124000000</v>
      </c>
      <c r="N200" s="236">
        <f t="shared" si="60"/>
        <v>0.19634567459093197</v>
      </c>
      <c r="O200" s="33"/>
      <c r="P200" s="33"/>
      <c r="Q200" s="33"/>
    </row>
    <row r="201" spans="1:17" s="34" customFormat="1" ht="36.75" customHeight="1" x14ac:dyDescent="0.2">
      <c r="A201" s="6"/>
      <c r="B201" s="48"/>
      <c r="C201" s="49"/>
      <c r="D201" s="50"/>
      <c r="E201" s="6"/>
      <c r="F201" s="50"/>
      <c r="G201" s="49"/>
      <c r="H201" s="256"/>
      <c r="I201" s="137">
        <f>[2]SALUD!F38</f>
        <v>25600000</v>
      </c>
      <c r="J201" s="137">
        <f>[2]SALUD!G38</f>
        <v>25600000</v>
      </c>
      <c r="K201" s="137">
        <f>[2]SALUD!H38</f>
        <v>25600000</v>
      </c>
      <c r="L201" s="137">
        <f>[2]SALUD!I38</f>
        <v>12680000</v>
      </c>
      <c r="M201" s="137">
        <f>[2]SALUD!J38</f>
        <v>12680000</v>
      </c>
      <c r="N201" s="236">
        <f t="shared" si="60"/>
        <v>1</v>
      </c>
      <c r="O201" s="33"/>
      <c r="P201" s="33"/>
      <c r="Q201" s="33"/>
    </row>
    <row r="202" spans="1:17" s="34" customFormat="1" ht="36.75" customHeight="1" x14ac:dyDescent="0.2">
      <c r="A202" s="6"/>
      <c r="B202" s="48"/>
      <c r="C202" s="49"/>
      <c r="D202" s="50"/>
      <c r="E202" s="6"/>
      <c r="F202" s="50"/>
      <c r="G202" s="49"/>
      <c r="H202" s="256"/>
      <c r="I202" s="137">
        <f>[2]SALUD!F39</f>
        <v>655342908</v>
      </c>
      <c r="J202" s="137">
        <f>[2]SALUD!G39</f>
        <v>630480000</v>
      </c>
      <c r="K202" s="137">
        <f>[2]SALUD!H39</f>
        <v>630480000</v>
      </c>
      <c r="L202" s="137">
        <f>[2]SALUD!I39</f>
        <v>359548720</v>
      </c>
      <c r="M202" s="137">
        <f>[2]SALUD!J39</f>
        <v>359548720</v>
      </c>
      <c r="N202" s="236">
        <f t="shared" si="60"/>
        <v>0.96206122367925284</v>
      </c>
      <c r="O202" s="33"/>
      <c r="P202" s="33"/>
      <c r="Q202" s="33"/>
    </row>
    <row r="203" spans="1:17" s="34" customFormat="1" ht="36.75" customHeight="1" x14ac:dyDescent="0.2">
      <c r="A203" s="6"/>
      <c r="B203" s="48"/>
      <c r="C203" s="49"/>
      <c r="D203" s="50"/>
      <c r="E203" s="6"/>
      <c r="F203" s="51"/>
      <c r="G203" s="49"/>
      <c r="H203" s="255"/>
      <c r="I203" s="137">
        <f>[2]SALUD!F40</f>
        <v>100000000</v>
      </c>
      <c r="J203" s="137">
        <f>[2]SALUD!G40</f>
        <v>100000000</v>
      </c>
      <c r="K203" s="137">
        <f>[2]SALUD!H40</f>
        <v>83158614</v>
      </c>
      <c r="L203" s="137">
        <f>[2]SALUD!I40</f>
        <v>0</v>
      </c>
      <c r="M203" s="137">
        <f>[2]SALUD!J40</f>
        <v>0</v>
      </c>
      <c r="N203" s="236">
        <f t="shared" si="60"/>
        <v>0.83158613999999997</v>
      </c>
      <c r="O203" s="33"/>
      <c r="P203" s="33"/>
      <c r="Q203" s="33"/>
    </row>
    <row r="204" spans="1:17" s="34" customFormat="1" ht="27.75" customHeight="1" x14ac:dyDescent="0.2">
      <c r="A204" s="6"/>
      <c r="B204" s="48"/>
      <c r="C204" s="49"/>
      <c r="D204" s="50"/>
      <c r="E204" s="49"/>
      <c r="F204" s="108">
        <v>44</v>
      </c>
      <c r="G204" s="109" t="s">
        <v>126</v>
      </c>
      <c r="H204" s="31"/>
      <c r="I204" s="32">
        <f>SUM(I205:I208)</f>
        <v>404307604</v>
      </c>
      <c r="J204" s="32">
        <f t="shared" ref="J204:M204" si="62">SUM(J205:J208)</f>
        <v>368088333.32999998</v>
      </c>
      <c r="K204" s="32">
        <f t="shared" si="62"/>
        <v>367235000</v>
      </c>
      <c r="L204" s="32">
        <f t="shared" si="62"/>
        <v>269360000</v>
      </c>
      <c r="M204" s="32">
        <f t="shared" si="62"/>
        <v>269360000</v>
      </c>
      <c r="N204" s="233">
        <f t="shared" si="60"/>
        <v>0.90830594420380972</v>
      </c>
      <c r="O204" s="33"/>
      <c r="P204" s="33"/>
      <c r="Q204" s="33"/>
    </row>
    <row r="205" spans="1:17" s="34" customFormat="1" ht="46.5" customHeight="1" x14ac:dyDescent="0.2">
      <c r="A205" s="6"/>
      <c r="B205" s="48"/>
      <c r="C205" s="49"/>
      <c r="D205" s="50"/>
      <c r="E205" s="6"/>
      <c r="F205" s="94"/>
      <c r="G205" s="49"/>
      <c r="H205" s="251" t="s">
        <v>127</v>
      </c>
      <c r="I205" s="136">
        <f>[2]SALUD!F41</f>
        <v>216307604</v>
      </c>
      <c r="J205" s="136">
        <f>[2]SALUD!G41</f>
        <v>192635000</v>
      </c>
      <c r="K205" s="136">
        <f>[2]SALUD!H41</f>
        <v>192635000</v>
      </c>
      <c r="L205" s="136">
        <f>[2]SALUD!I41</f>
        <v>135030000</v>
      </c>
      <c r="M205" s="136">
        <f>[2]SALUD!J41</f>
        <v>135030000</v>
      </c>
      <c r="N205" s="235">
        <f t="shared" si="60"/>
        <v>0.89056046314488324</v>
      </c>
      <c r="O205" s="33"/>
      <c r="P205" s="33"/>
      <c r="Q205" s="33"/>
    </row>
    <row r="206" spans="1:17" s="34" customFormat="1" ht="46.5" customHeight="1" x14ac:dyDescent="0.2">
      <c r="A206" s="6"/>
      <c r="B206" s="48"/>
      <c r="C206" s="49"/>
      <c r="D206" s="50"/>
      <c r="E206" s="6"/>
      <c r="F206" s="50"/>
      <c r="G206" s="49"/>
      <c r="H206" s="253"/>
      <c r="I206" s="136">
        <f>[2]SALUD!F42</f>
        <v>58000000</v>
      </c>
      <c r="J206" s="136">
        <f>[2]SALUD!G42</f>
        <v>53480000</v>
      </c>
      <c r="K206" s="136">
        <f>[2]SALUD!H42</f>
        <v>53480000</v>
      </c>
      <c r="L206" s="136">
        <f>[2]SALUD!I42</f>
        <v>21130000</v>
      </c>
      <c r="M206" s="136">
        <f>[2]SALUD!J42</f>
        <v>21130000</v>
      </c>
      <c r="N206" s="235">
        <f t="shared" si="60"/>
        <v>0.92206896551724138</v>
      </c>
      <c r="O206" s="33"/>
      <c r="P206" s="33"/>
      <c r="Q206" s="33"/>
    </row>
    <row r="207" spans="1:17" s="34" customFormat="1" ht="46.5" customHeight="1" x14ac:dyDescent="0.2">
      <c r="A207" s="6"/>
      <c r="B207" s="48"/>
      <c r="C207" s="49"/>
      <c r="D207" s="50"/>
      <c r="E207" s="6"/>
      <c r="F207" s="50"/>
      <c r="G207" s="49"/>
      <c r="H207" s="253"/>
      <c r="I207" s="136">
        <f>[2]SALUD!F43</f>
        <v>30000000</v>
      </c>
      <c r="J207" s="136">
        <f>[2]SALUD!G43</f>
        <v>21973333.329999998</v>
      </c>
      <c r="K207" s="136">
        <f>[2]SALUD!H43</f>
        <v>21120000</v>
      </c>
      <c r="L207" s="136">
        <f>[2]SALUD!I43</f>
        <v>13200000</v>
      </c>
      <c r="M207" s="136">
        <f>[2]SALUD!J43</f>
        <v>13200000</v>
      </c>
      <c r="N207" s="235">
        <f t="shared" si="60"/>
        <v>0.70399999999999996</v>
      </c>
      <c r="O207" s="33"/>
      <c r="P207" s="33"/>
      <c r="Q207" s="33"/>
    </row>
    <row r="208" spans="1:17" s="34" customFormat="1" ht="46.5" customHeight="1" x14ac:dyDescent="0.2">
      <c r="A208" s="6"/>
      <c r="B208" s="48"/>
      <c r="C208" s="49"/>
      <c r="D208" s="50"/>
      <c r="E208" s="6"/>
      <c r="F208" s="51"/>
      <c r="G208" s="49"/>
      <c r="H208" s="252"/>
      <c r="I208" s="136">
        <f>[2]SALUD!F44</f>
        <v>100000000</v>
      </c>
      <c r="J208" s="136">
        <f>[2]SALUD!G44</f>
        <v>100000000</v>
      </c>
      <c r="K208" s="136">
        <f>[2]SALUD!H44</f>
        <v>100000000</v>
      </c>
      <c r="L208" s="136">
        <f>[2]SALUD!I44</f>
        <v>100000000</v>
      </c>
      <c r="M208" s="136">
        <f>[2]SALUD!J44</f>
        <v>100000000</v>
      </c>
      <c r="N208" s="235">
        <f t="shared" si="60"/>
        <v>1</v>
      </c>
      <c r="O208" s="33"/>
      <c r="P208" s="33"/>
      <c r="Q208" s="33"/>
    </row>
    <row r="209" spans="1:17" s="34" customFormat="1" ht="27.75" customHeight="1" x14ac:dyDescent="0.2">
      <c r="A209" s="6"/>
      <c r="B209" s="48"/>
      <c r="C209" s="49"/>
      <c r="D209" s="50"/>
      <c r="E209" s="49"/>
      <c r="F209" s="108">
        <v>45</v>
      </c>
      <c r="G209" s="109" t="s">
        <v>128</v>
      </c>
      <c r="H209" s="31"/>
      <c r="I209" s="32">
        <f>SUM(I210:I211)</f>
        <v>1496230607</v>
      </c>
      <c r="J209" s="32">
        <f t="shared" ref="J209:M209" si="63">SUM(J210:J211)</f>
        <v>1394445400</v>
      </c>
      <c r="K209" s="32">
        <f t="shared" si="63"/>
        <v>1344978400</v>
      </c>
      <c r="L209" s="32">
        <f t="shared" si="63"/>
        <v>263559700</v>
      </c>
      <c r="M209" s="32">
        <f t="shared" si="63"/>
        <v>263559700</v>
      </c>
      <c r="N209" s="233">
        <f t="shared" si="60"/>
        <v>0.89891116630526191</v>
      </c>
      <c r="O209" s="33"/>
      <c r="P209" s="33"/>
      <c r="Q209" s="33"/>
    </row>
    <row r="210" spans="1:17" s="34" customFormat="1" ht="40.5" customHeight="1" x14ac:dyDescent="0.2">
      <c r="A210" s="6"/>
      <c r="B210" s="48"/>
      <c r="C210" s="49"/>
      <c r="D210" s="50"/>
      <c r="E210" s="6"/>
      <c r="F210" s="94"/>
      <c r="G210" s="49"/>
      <c r="H210" s="254" t="s">
        <v>129</v>
      </c>
      <c r="I210" s="137">
        <f>[2]SALUD!F45</f>
        <v>1131161907</v>
      </c>
      <c r="J210" s="137">
        <f>[2]SALUD!G45</f>
        <v>1068764700</v>
      </c>
      <c r="K210" s="137">
        <f>[2]SALUD!H45</f>
        <v>1026764700</v>
      </c>
      <c r="L210" s="137">
        <f>[2]SALUD!I45</f>
        <v>193753000</v>
      </c>
      <c r="M210" s="137">
        <f>[2]SALUD!J45</f>
        <v>193753000</v>
      </c>
      <c r="N210" s="236">
        <f t="shared" si="60"/>
        <v>0.90770798914465212</v>
      </c>
      <c r="O210" s="33"/>
      <c r="P210" s="33"/>
      <c r="Q210" s="33"/>
    </row>
    <row r="211" spans="1:17" s="34" customFormat="1" ht="40.5" customHeight="1" x14ac:dyDescent="0.2">
      <c r="A211" s="6"/>
      <c r="B211" s="48"/>
      <c r="C211" s="49"/>
      <c r="D211" s="50"/>
      <c r="E211" s="6"/>
      <c r="F211" s="51"/>
      <c r="G211" s="49"/>
      <c r="H211" s="255"/>
      <c r="I211" s="137">
        <f>[2]SALUD!F46</f>
        <v>365068700</v>
      </c>
      <c r="J211" s="137">
        <f>[2]SALUD!G46</f>
        <v>325680700</v>
      </c>
      <c r="K211" s="137">
        <f>[2]SALUD!H46</f>
        <v>318213700</v>
      </c>
      <c r="L211" s="137">
        <f>[2]SALUD!I46</f>
        <v>69806700</v>
      </c>
      <c r="M211" s="137">
        <f>[2]SALUD!J46</f>
        <v>69806700</v>
      </c>
      <c r="N211" s="236">
        <f t="shared" si="60"/>
        <v>0.8716542941095744</v>
      </c>
      <c r="O211" s="33"/>
      <c r="P211" s="33"/>
      <c r="Q211" s="33"/>
    </row>
    <row r="212" spans="1:17" s="34" customFormat="1" ht="27.75" customHeight="1" x14ac:dyDescent="0.2">
      <c r="A212" s="6"/>
      <c r="B212" s="48"/>
      <c r="C212" s="49"/>
      <c r="D212" s="50"/>
      <c r="E212" s="49"/>
      <c r="F212" s="108">
        <v>46</v>
      </c>
      <c r="G212" s="109" t="s">
        <v>130</v>
      </c>
      <c r="H212" s="31"/>
      <c r="I212" s="32">
        <f>SUM(I213:I216)</f>
        <v>1618125052</v>
      </c>
      <c r="J212" s="32">
        <f t="shared" ref="J212:M212" si="64">SUM(J213:J216)</f>
        <v>1454320550</v>
      </c>
      <c r="K212" s="32">
        <f t="shared" si="64"/>
        <v>1104505431</v>
      </c>
      <c r="L212" s="32">
        <f t="shared" si="64"/>
        <v>518045500</v>
      </c>
      <c r="M212" s="32">
        <f t="shared" si="64"/>
        <v>518045500</v>
      </c>
      <c r="N212" s="233">
        <f t="shared" si="60"/>
        <v>0.68258348119314571</v>
      </c>
      <c r="O212" s="33"/>
      <c r="P212" s="33"/>
      <c r="Q212" s="33"/>
    </row>
    <row r="213" spans="1:17" s="34" customFormat="1" ht="40.5" customHeight="1" x14ac:dyDescent="0.2">
      <c r="A213" s="6"/>
      <c r="B213" s="48"/>
      <c r="C213" s="49"/>
      <c r="D213" s="50"/>
      <c r="E213" s="6"/>
      <c r="F213" s="94"/>
      <c r="G213" s="49"/>
      <c r="H213" s="254" t="s">
        <v>131</v>
      </c>
      <c r="I213" s="137">
        <f>[2]SALUD!F47</f>
        <v>1089488277</v>
      </c>
      <c r="J213" s="137">
        <f>[2]SALUD!G47</f>
        <v>953328369</v>
      </c>
      <c r="K213" s="137">
        <f>[2]SALUD!H47</f>
        <v>629162555</v>
      </c>
      <c r="L213" s="137">
        <f>[2]SALUD!I47</f>
        <v>302815500</v>
      </c>
      <c r="M213" s="137">
        <f>[2]SALUD!J47</f>
        <v>302815500</v>
      </c>
      <c r="N213" s="236">
        <f t="shared" si="60"/>
        <v>0.57748446521375463</v>
      </c>
      <c r="O213" s="33"/>
      <c r="P213" s="33"/>
      <c r="Q213" s="33"/>
    </row>
    <row r="214" spans="1:17" s="34" customFormat="1" ht="40.5" customHeight="1" x14ac:dyDescent="0.2">
      <c r="A214" s="6"/>
      <c r="B214" s="48"/>
      <c r="C214" s="49"/>
      <c r="D214" s="50"/>
      <c r="E214" s="6"/>
      <c r="F214" s="50"/>
      <c r="G214" s="49"/>
      <c r="H214" s="255"/>
      <c r="I214" s="137">
        <f>[2]SALUD!F48</f>
        <v>161826931</v>
      </c>
      <c r="J214" s="137">
        <f>[2]SALUD!G48</f>
        <v>161767181</v>
      </c>
      <c r="K214" s="137">
        <f>[2]SALUD!H48</f>
        <v>136117876</v>
      </c>
      <c r="L214" s="137">
        <f>[2]SALUD!I48</f>
        <v>0</v>
      </c>
      <c r="M214" s="137">
        <f>[2]SALUD!J48</f>
        <v>0</v>
      </c>
      <c r="N214" s="236">
        <f t="shared" si="60"/>
        <v>0.84113240706517511</v>
      </c>
      <c r="O214" s="33"/>
      <c r="P214" s="33"/>
      <c r="Q214" s="33"/>
    </row>
    <row r="215" spans="1:17" s="34" customFormat="1" ht="40.5" customHeight="1" x14ac:dyDescent="0.2">
      <c r="A215" s="6"/>
      <c r="B215" s="48"/>
      <c r="C215" s="49"/>
      <c r="D215" s="50"/>
      <c r="E215" s="6"/>
      <c r="F215" s="50"/>
      <c r="G215" s="49"/>
      <c r="H215" s="254" t="s">
        <v>132</v>
      </c>
      <c r="I215" s="137">
        <f>[2]SALUD!F49</f>
        <v>276809844</v>
      </c>
      <c r="J215" s="137">
        <f>[2]SALUD!G49</f>
        <v>274905000</v>
      </c>
      <c r="K215" s="137">
        <f>[2]SALUD!H49</f>
        <v>274905000</v>
      </c>
      <c r="L215" s="137">
        <f>[2]SALUD!I49</f>
        <v>187390000</v>
      </c>
      <c r="M215" s="137">
        <f>[2]SALUD!J49</f>
        <v>187390000</v>
      </c>
      <c r="N215" s="236">
        <f t="shared" si="60"/>
        <v>0.99311858287814359</v>
      </c>
      <c r="O215" s="33"/>
      <c r="P215" s="33"/>
      <c r="Q215" s="33"/>
    </row>
    <row r="216" spans="1:17" s="34" customFormat="1" ht="40.5" customHeight="1" x14ac:dyDescent="0.2">
      <c r="A216" s="6"/>
      <c r="B216" s="48"/>
      <c r="C216" s="49"/>
      <c r="D216" s="50"/>
      <c r="E216" s="6"/>
      <c r="F216" s="51"/>
      <c r="G216" s="134"/>
      <c r="H216" s="255"/>
      <c r="I216" s="137">
        <f>[2]SALUD!F50</f>
        <v>90000000</v>
      </c>
      <c r="J216" s="137">
        <f>[2]SALUD!G50</f>
        <v>64320000</v>
      </c>
      <c r="K216" s="137">
        <f>[2]SALUD!H50</f>
        <v>64320000</v>
      </c>
      <c r="L216" s="137">
        <f>[2]SALUD!I50</f>
        <v>27840000</v>
      </c>
      <c r="M216" s="137">
        <f>[2]SALUD!J50</f>
        <v>27840000</v>
      </c>
      <c r="N216" s="236">
        <f t="shared" si="60"/>
        <v>0.71466666666666667</v>
      </c>
      <c r="O216" s="33"/>
      <c r="P216" s="33"/>
      <c r="Q216" s="33"/>
    </row>
    <row r="217" spans="1:17" s="34" customFormat="1" ht="27.75" customHeight="1" x14ac:dyDescent="0.2">
      <c r="A217" s="6"/>
      <c r="B217" s="48"/>
      <c r="C217" s="49"/>
      <c r="D217" s="117">
        <v>13</v>
      </c>
      <c r="E217" s="118" t="s">
        <v>133</v>
      </c>
      <c r="F217" s="119"/>
      <c r="G217" s="120"/>
      <c r="H217" s="23"/>
      <c r="I217" s="24">
        <f>I218+I220+I224</f>
        <v>15894841382</v>
      </c>
      <c r="J217" s="24">
        <f t="shared" ref="J217:M217" si="65">J218+J220+J224</f>
        <v>15505056560</v>
      </c>
      <c r="K217" s="24">
        <f t="shared" si="65"/>
        <v>15505056560</v>
      </c>
      <c r="L217" s="24">
        <f t="shared" si="65"/>
        <v>11628794684</v>
      </c>
      <c r="M217" s="24">
        <f t="shared" si="65"/>
        <v>9825720538</v>
      </c>
      <c r="N217" s="232">
        <f t="shared" si="60"/>
        <v>0.97547727513396831</v>
      </c>
      <c r="O217" s="33"/>
      <c r="P217" s="33"/>
      <c r="Q217" s="33"/>
    </row>
    <row r="218" spans="1:17" s="34" customFormat="1" ht="27.75" customHeight="1" x14ac:dyDescent="0.2">
      <c r="A218" s="6"/>
      <c r="B218" s="48"/>
      <c r="C218" s="49"/>
      <c r="D218" s="106"/>
      <c r="E218" s="107"/>
      <c r="F218" s="130">
        <v>47</v>
      </c>
      <c r="G218" s="109" t="s">
        <v>134</v>
      </c>
      <c r="H218" s="31"/>
      <c r="I218" s="32">
        <f>I219</f>
        <v>29046000</v>
      </c>
      <c r="J218" s="32">
        <f t="shared" ref="J218:M218" si="66">J219</f>
        <v>0</v>
      </c>
      <c r="K218" s="32">
        <f t="shared" si="66"/>
        <v>0</v>
      </c>
      <c r="L218" s="32">
        <f t="shared" si="66"/>
        <v>0</v>
      </c>
      <c r="M218" s="32">
        <f t="shared" si="66"/>
        <v>0</v>
      </c>
      <c r="N218" s="233">
        <f t="shared" si="60"/>
        <v>0</v>
      </c>
      <c r="O218" s="33"/>
      <c r="P218" s="33"/>
      <c r="Q218" s="33"/>
    </row>
    <row r="219" spans="1:17" s="34" customFormat="1" ht="40.5" customHeight="1" x14ac:dyDescent="0.2">
      <c r="A219" s="6"/>
      <c r="B219" s="48"/>
      <c r="C219" s="49"/>
      <c r="D219" s="125"/>
      <c r="E219" s="126"/>
      <c r="F219" s="131"/>
      <c r="G219" s="132"/>
      <c r="H219" s="73" t="s">
        <v>135</v>
      </c>
      <c r="I219" s="137">
        <f>[2]SALUD!F51</f>
        <v>29046000</v>
      </c>
      <c r="J219" s="137">
        <f>[2]SALUD!G51</f>
        <v>0</v>
      </c>
      <c r="K219" s="137">
        <f>[2]SALUD!H51</f>
        <v>0</v>
      </c>
      <c r="L219" s="137">
        <f>[2]SALUD!I51</f>
        <v>0</v>
      </c>
      <c r="M219" s="137">
        <f>[2]SALUD!J51</f>
        <v>0</v>
      </c>
      <c r="N219" s="236">
        <f t="shared" si="60"/>
        <v>0</v>
      </c>
      <c r="O219" s="33"/>
      <c r="P219" s="33"/>
      <c r="Q219" s="33"/>
    </row>
    <row r="220" spans="1:17" s="34" customFormat="1" ht="27.75" customHeight="1" x14ac:dyDescent="0.2">
      <c r="A220" s="6"/>
      <c r="B220" s="48"/>
      <c r="C220" s="49"/>
      <c r="D220" s="125"/>
      <c r="E220" s="126"/>
      <c r="F220" s="111">
        <v>48</v>
      </c>
      <c r="G220" s="109" t="s">
        <v>136</v>
      </c>
      <c r="H220" s="31"/>
      <c r="I220" s="32">
        <f>SUM(I221:I223)</f>
        <v>15844882262</v>
      </c>
      <c r="J220" s="32">
        <f t="shared" ref="J220:M220" si="67">SUM(J221:J223)</f>
        <v>15505056560</v>
      </c>
      <c r="K220" s="32">
        <f t="shared" si="67"/>
        <v>15505056560</v>
      </c>
      <c r="L220" s="32">
        <f t="shared" si="67"/>
        <v>11628794684</v>
      </c>
      <c r="M220" s="32">
        <f t="shared" si="67"/>
        <v>9825720538</v>
      </c>
      <c r="N220" s="233">
        <f t="shared" si="60"/>
        <v>0.97855296767871935</v>
      </c>
      <c r="O220" s="33"/>
      <c r="P220" s="33"/>
      <c r="Q220" s="33"/>
    </row>
    <row r="221" spans="1:17" s="34" customFormat="1" ht="50.25" customHeight="1" x14ac:dyDescent="0.2">
      <c r="A221" s="6"/>
      <c r="B221" s="48"/>
      <c r="C221" s="49"/>
      <c r="D221" s="125"/>
      <c r="E221" s="133"/>
      <c r="F221" s="112"/>
      <c r="G221" s="113"/>
      <c r="H221" s="254" t="s">
        <v>135</v>
      </c>
      <c r="I221" s="137">
        <f>[2]SALUD!F52</f>
        <v>5144759540</v>
      </c>
      <c r="J221" s="137">
        <f>[2]SALUD!G52</f>
        <v>4819317135</v>
      </c>
      <c r="K221" s="137">
        <f>[2]SALUD!H52</f>
        <v>4819317135</v>
      </c>
      <c r="L221" s="137">
        <f>[2]SALUD!I52</f>
        <v>3645440435</v>
      </c>
      <c r="M221" s="137">
        <f>[2]SALUD!J52</f>
        <v>3240391498</v>
      </c>
      <c r="N221" s="236">
        <f t="shared" si="60"/>
        <v>0.936742931818345</v>
      </c>
      <c r="O221" s="33"/>
      <c r="P221" s="33"/>
      <c r="Q221" s="33"/>
    </row>
    <row r="222" spans="1:17" s="34" customFormat="1" ht="50.25" customHeight="1" x14ac:dyDescent="0.2">
      <c r="A222" s="6"/>
      <c r="B222" s="48"/>
      <c r="C222" s="49"/>
      <c r="D222" s="125"/>
      <c r="E222" s="133"/>
      <c r="F222" s="114"/>
      <c r="G222" s="113"/>
      <c r="H222" s="256"/>
      <c r="I222" s="95">
        <f>[2]SALUD!F53</f>
        <v>10699322722</v>
      </c>
      <c r="J222" s="95">
        <f>[2]SALUD!G53</f>
        <v>10685739425</v>
      </c>
      <c r="K222" s="95">
        <f>[2]SALUD!H53</f>
        <v>10685739425</v>
      </c>
      <c r="L222" s="95">
        <f>[2]SALUD!I53</f>
        <v>7983354249</v>
      </c>
      <c r="M222" s="95">
        <f>[2]SALUD!J53</f>
        <v>6585329040</v>
      </c>
      <c r="N222" s="236">
        <f t="shared" si="60"/>
        <v>0.99873045263210258</v>
      </c>
      <c r="O222" s="33"/>
      <c r="P222" s="33"/>
      <c r="Q222" s="33"/>
    </row>
    <row r="223" spans="1:17" s="34" customFormat="1" ht="50.25" customHeight="1" x14ac:dyDescent="0.2">
      <c r="A223" s="6"/>
      <c r="B223" s="48"/>
      <c r="C223" s="49"/>
      <c r="D223" s="125"/>
      <c r="E223" s="133"/>
      <c r="F223" s="115"/>
      <c r="G223" s="113"/>
      <c r="H223" s="255"/>
      <c r="I223" s="137">
        <f>[2]SALUD!F54</f>
        <v>800000</v>
      </c>
      <c r="J223" s="137">
        <f>[2]SALUD!G54</f>
        <v>0</v>
      </c>
      <c r="K223" s="137">
        <f>[2]SALUD!H54</f>
        <v>0</v>
      </c>
      <c r="L223" s="137">
        <f>[2]SALUD!I54</f>
        <v>0</v>
      </c>
      <c r="M223" s="137">
        <f>[2]SALUD!J54</f>
        <v>0</v>
      </c>
      <c r="N223" s="236">
        <f t="shared" si="60"/>
        <v>0</v>
      </c>
      <c r="O223" s="33"/>
      <c r="P223" s="33"/>
      <c r="Q223" s="33"/>
    </row>
    <row r="224" spans="1:17" s="34" customFormat="1" ht="27.75" customHeight="1" x14ac:dyDescent="0.2">
      <c r="A224" s="6"/>
      <c r="B224" s="48"/>
      <c r="C224" s="49"/>
      <c r="D224" s="125"/>
      <c r="E224" s="126"/>
      <c r="F224" s="110">
        <v>49</v>
      </c>
      <c r="G224" s="109" t="s">
        <v>137</v>
      </c>
      <c r="H224" s="31"/>
      <c r="I224" s="32">
        <f>SUM(I225)</f>
        <v>20913120</v>
      </c>
      <c r="J224" s="32">
        <f t="shared" ref="J224:M224" si="68">SUM(J225)</f>
        <v>0</v>
      </c>
      <c r="K224" s="32">
        <f t="shared" si="68"/>
        <v>0</v>
      </c>
      <c r="L224" s="32">
        <f t="shared" si="68"/>
        <v>0</v>
      </c>
      <c r="M224" s="32">
        <f t="shared" si="68"/>
        <v>0</v>
      </c>
      <c r="N224" s="233">
        <f t="shared" si="60"/>
        <v>0</v>
      </c>
      <c r="O224" s="33"/>
      <c r="P224" s="33"/>
      <c r="Q224" s="33"/>
    </row>
    <row r="225" spans="1:17" s="34" customFormat="1" ht="55.5" customHeight="1" x14ac:dyDescent="0.2">
      <c r="A225" s="6"/>
      <c r="B225" s="48"/>
      <c r="C225" s="49"/>
      <c r="D225" s="128"/>
      <c r="E225" s="129"/>
      <c r="F225" s="131"/>
      <c r="G225" s="142"/>
      <c r="H225" s="73" t="s">
        <v>135</v>
      </c>
      <c r="I225" s="139">
        <f>[2]SALUD!F55</f>
        <v>20913120</v>
      </c>
      <c r="J225" s="139">
        <f>[2]SALUD!G55</f>
        <v>0</v>
      </c>
      <c r="K225" s="139">
        <f>[2]SALUD!H55</f>
        <v>0</v>
      </c>
      <c r="L225" s="139">
        <f>[2]SALUD!I55</f>
        <v>0</v>
      </c>
      <c r="M225" s="139">
        <f>[2]SALUD!J55</f>
        <v>0</v>
      </c>
      <c r="N225" s="236">
        <f t="shared" si="60"/>
        <v>0</v>
      </c>
      <c r="O225" s="33"/>
      <c r="P225" s="33"/>
      <c r="Q225" s="33"/>
    </row>
    <row r="226" spans="1:17" s="34" customFormat="1" ht="27.75" customHeight="1" x14ac:dyDescent="0.2">
      <c r="A226" s="6"/>
      <c r="B226" s="48"/>
      <c r="C226" s="49"/>
      <c r="D226" s="123">
        <v>14</v>
      </c>
      <c r="E226" s="124" t="s">
        <v>138</v>
      </c>
      <c r="F226" s="104"/>
      <c r="G226" s="121"/>
      <c r="H226" s="23"/>
      <c r="I226" s="24">
        <f t="shared" ref="I226:M226" si="69">I227+I243+I245+I250+I252</f>
        <v>23454419386</v>
      </c>
      <c r="J226" s="24">
        <f t="shared" si="69"/>
        <v>19712650158</v>
      </c>
      <c r="K226" s="24">
        <f t="shared" si="69"/>
        <v>18753611509</v>
      </c>
      <c r="L226" s="24">
        <f t="shared" si="69"/>
        <v>9855227759</v>
      </c>
      <c r="M226" s="24">
        <f t="shared" si="69"/>
        <v>9855227759</v>
      </c>
      <c r="N226" s="232">
        <f t="shared" si="60"/>
        <v>0.79957688145518857</v>
      </c>
      <c r="O226" s="33"/>
      <c r="P226" s="33"/>
      <c r="Q226" s="33"/>
    </row>
    <row r="227" spans="1:17" s="34" customFormat="1" ht="29.25" customHeight="1" x14ac:dyDescent="0.2">
      <c r="A227" s="6"/>
      <c r="B227" s="48"/>
      <c r="C227" s="49"/>
      <c r="D227" s="106"/>
      <c r="E227" s="107"/>
      <c r="F227" s="111">
        <v>50</v>
      </c>
      <c r="G227" s="109" t="s">
        <v>139</v>
      </c>
      <c r="H227" s="31"/>
      <c r="I227" s="32">
        <f>SUM(I228:I242)</f>
        <v>22506815626</v>
      </c>
      <c r="J227" s="32">
        <f t="shared" ref="J227:M227" si="70">SUM(J228:J242)</f>
        <v>19540488746</v>
      </c>
      <c r="K227" s="32">
        <f t="shared" si="70"/>
        <v>18592423876</v>
      </c>
      <c r="L227" s="32">
        <f t="shared" si="70"/>
        <v>9792987759</v>
      </c>
      <c r="M227" s="32">
        <f t="shared" si="70"/>
        <v>9792987759</v>
      </c>
      <c r="N227" s="233">
        <f t="shared" si="60"/>
        <v>0.82607971669354807</v>
      </c>
      <c r="O227" s="33"/>
      <c r="P227" s="33"/>
      <c r="Q227" s="33"/>
    </row>
    <row r="228" spans="1:17" s="34" customFormat="1" ht="55.5" customHeight="1" x14ac:dyDescent="0.2">
      <c r="A228" s="6"/>
      <c r="B228" s="48"/>
      <c r="C228" s="49"/>
      <c r="D228" s="125"/>
      <c r="E228" s="126"/>
      <c r="F228" s="143"/>
      <c r="G228" s="113"/>
      <c r="H228" s="254" t="s">
        <v>140</v>
      </c>
      <c r="I228" s="137">
        <f>[2]SALUD!F56</f>
        <v>2846900107</v>
      </c>
      <c r="J228" s="137">
        <f>[2]SALUD!G56</f>
        <v>2846899607</v>
      </c>
      <c r="K228" s="137">
        <f>[2]SALUD!H56</f>
        <v>2846899607</v>
      </c>
      <c r="L228" s="137">
        <f>[2]SALUD!I56</f>
        <v>2846899607</v>
      </c>
      <c r="M228" s="137">
        <f>[2]SALUD!J56</f>
        <v>2846899607</v>
      </c>
      <c r="N228" s="236">
        <f t="shared" si="60"/>
        <v>0.99999982437037438</v>
      </c>
      <c r="O228" s="33"/>
      <c r="P228" s="33"/>
      <c r="Q228" s="33"/>
    </row>
    <row r="229" spans="1:17" s="34" customFormat="1" ht="55.5" customHeight="1" x14ac:dyDescent="0.2">
      <c r="A229" s="6"/>
      <c r="B229" s="48"/>
      <c r="C229" s="49"/>
      <c r="D229" s="125"/>
      <c r="E229" s="126"/>
      <c r="F229" s="144"/>
      <c r="G229" s="113"/>
      <c r="H229" s="256"/>
      <c r="I229" s="137">
        <f>[2]SALUD!F57</f>
        <v>68256639</v>
      </c>
      <c r="J229" s="137">
        <f>[2]SALUD!G57</f>
        <v>0</v>
      </c>
      <c r="K229" s="137">
        <f>[2]SALUD!H57</f>
        <v>0</v>
      </c>
      <c r="L229" s="137">
        <f>[2]SALUD!I57</f>
        <v>0</v>
      </c>
      <c r="M229" s="137">
        <f>[2]SALUD!J57</f>
        <v>0</v>
      </c>
      <c r="N229" s="236">
        <f t="shared" si="60"/>
        <v>0</v>
      </c>
      <c r="O229" s="33"/>
      <c r="P229" s="33"/>
      <c r="Q229" s="33"/>
    </row>
    <row r="230" spans="1:17" s="34" customFormat="1" ht="65.25" customHeight="1" x14ac:dyDescent="0.2">
      <c r="A230" s="6"/>
      <c r="B230" s="48"/>
      <c r="C230" s="49"/>
      <c r="D230" s="125"/>
      <c r="E230" s="126"/>
      <c r="F230" s="144"/>
      <c r="G230" s="113"/>
      <c r="H230" s="256"/>
      <c r="I230" s="137">
        <f>[2]SALUD!F58</f>
        <v>230152900</v>
      </c>
      <c r="J230" s="137">
        <f>[2]SALUD!G58</f>
        <v>230152900</v>
      </c>
      <c r="K230" s="137">
        <f>[2]SALUD!H58</f>
        <v>230152900</v>
      </c>
      <c r="L230" s="137">
        <f>[2]SALUD!I58</f>
        <v>230152900</v>
      </c>
      <c r="M230" s="137">
        <f>[2]SALUD!J58</f>
        <v>230152900</v>
      </c>
      <c r="N230" s="236">
        <f t="shared" si="60"/>
        <v>1</v>
      </c>
      <c r="O230" s="33"/>
      <c r="P230" s="33"/>
      <c r="Q230" s="33"/>
    </row>
    <row r="231" spans="1:17" s="34" customFormat="1" ht="65.25" customHeight="1" x14ac:dyDescent="0.2">
      <c r="A231" s="6"/>
      <c r="B231" s="48"/>
      <c r="C231" s="49"/>
      <c r="D231" s="125"/>
      <c r="E231" s="126"/>
      <c r="F231" s="144"/>
      <c r="G231" s="113"/>
      <c r="H231" s="256"/>
      <c r="I231" s="137">
        <f>[2]SALUD!F59</f>
        <v>1307324136</v>
      </c>
      <c r="J231" s="137">
        <f>[2]SALUD!G59</f>
        <v>1026984136</v>
      </c>
      <c r="K231" s="137">
        <f>[2]SALUD!H59</f>
        <v>1026984136</v>
      </c>
      <c r="L231" s="137">
        <f>[2]SALUD!I59</f>
        <v>225342635</v>
      </c>
      <c r="M231" s="137">
        <f>[2]SALUD!J59</f>
        <v>225342635</v>
      </c>
      <c r="N231" s="236">
        <f t="shared" si="60"/>
        <v>0.78556197940493011</v>
      </c>
      <c r="O231" s="33"/>
      <c r="P231" s="33"/>
      <c r="Q231" s="33"/>
    </row>
    <row r="232" spans="1:17" s="34" customFormat="1" ht="65.25" customHeight="1" x14ac:dyDescent="0.2">
      <c r="A232" s="6"/>
      <c r="B232" s="48"/>
      <c r="C232" s="49"/>
      <c r="D232" s="125"/>
      <c r="E232" s="126"/>
      <c r="F232" s="144"/>
      <c r="G232" s="113"/>
      <c r="H232" s="256"/>
      <c r="I232" s="137">
        <f>[2]SALUD!F60</f>
        <v>709767</v>
      </c>
      <c r="J232" s="137">
        <f>[2]SALUD!G60</f>
        <v>0</v>
      </c>
      <c r="K232" s="137">
        <f>[2]SALUD!H60</f>
        <v>0</v>
      </c>
      <c r="L232" s="137">
        <f>[2]SALUD!I60</f>
        <v>0</v>
      </c>
      <c r="M232" s="137">
        <f>[2]SALUD!J60</f>
        <v>0</v>
      </c>
      <c r="N232" s="236">
        <f t="shared" si="60"/>
        <v>0</v>
      </c>
      <c r="O232" s="33"/>
      <c r="P232" s="33"/>
      <c r="Q232" s="33"/>
    </row>
    <row r="233" spans="1:17" s="34" customFormat="1" ht="65.25" customHeight="1" x14ac:dyDescent="0.2">
      <c r="A233" s="6"/>
      <c r="B233" s="48"/>
      <c r="C233" s="49"/>
      <c r="D233" s="125"/>
      <c r="E233" s="126"/>
      <c r="F233" s="144"/>
      <c r="G233" s="113"/>
      <c r="H233" s="256"/>
      <c r="I233" s="137">
        <f>[2]SALUD!F61</f>
        <v>464640827</v>
      </c>
      <c r="J233" s="137">
        <f>[2]SALUD!G61</f>
        <v>464640827</v>
      </c>
      <c r="K233" s="137">
        <f>[2]SALUD!H61</f>
        <v>464640827</v>
      </c>
      <c r="L233" s="137">
        <f>[2]SALUD!I61</f>
        <v>464640827</v>
      </c>
      <c r="M233" s="137">
        <f>[2]SALUD!J61</f>
        <v>464640827</v>
      </c>
      <c r="N233" s="236">
        <f t="shared" si="60"/>
        <v>1</v>
      </c>
      <c r="O233" s="33"/>
      <c r="P233" s="33"/>
      <c r="Q233" s="33"/>
    </row>
    <row r="234" spans="1:17" s="34" customFormat="1" ht="65.25" customHeight="1" x14ac:dyDescent="0.2">
      <c r="A234" s="6"/>
      <c r="B234" s="48"/>
      <c r="C234" s="49"/>
      <c r="D234" s="125"/>
      <c r="E234" s="126"/>
      <c r="F234" s="144"/>
      <c r="G234" s="113"/>
      <c r="H234" s="256"/>
      <c r="I234" s="137">
        <f>[2]SALUD!F62</f>
        <v>2715748736</v>
      </c>
      <c r="J234" s="137">
        <f>[2]SALUD!G62</f>
        <v>1374680191</v>
      </c>
      <c r="K234" s="137">
        <f>[2]SALUD!H62</f>
        <v>1374680191</v>
      </c>
      <c r="L234" s="137">
        <f>[2]SALUD!I62</f>
        <v>592044360</v>
      </c>
      <c r="M234" s="137">
        <f>[2]SALUD!J62</f>
        <v>592044360</v>
      </c>
      <c r="N234" s="236">
        <f t="shared" si="60"/>
        <v>0.50618828346570577</v>
      </c>
      <c r="O234" s="33"/>
      <c r="P234" s="33"/>
      <c r="Q234" s="33"/>
    </row>
    <row r="235" spans="1:17" s="34" customFormat="1" ht="65.25" customHeight="1" x14ac:dyDescent="0.2">
      <c r="A235" s="6"/>
      <c r="B235" s="48"/>
      <c r="C235" s="49"/>
      <c r="D235" s="125"/>
      <c r="E235" s="126"/>
      <c r="F235" s="144"/>
      <c r="G235" s="113"/>
      <c r="H235" s="256"/>
      <c r="I235" s="137">
        <f>[2]SALUD!F63</f>
        <v>4048329333</v>
      </c>
      <c r="J235" s="137">
        <f>[2]SALUD!G63</f>
        <v>3768214423</v>
      </c>
      <c r="K235" s="137">
        <f>[2]SALUD!H63</f>
        <v>3768214423</v>
      </c>
      <c r="L235" s="137">
        <f>[2]SALUD!I63</f>
        <v>470438896</v>
      </c>
      <c r="M235" s="137">
        <f>[2]SALUD!J63</f>
        <v>470438896</v>
      </c>
      <c r="N235" s="236">
        <f t="shared" si="60"/>
        <v>0.93080728197761964</v>
      </c>
      <c r="O235" s="33"/>
      <c r="P235" s="33"/>
      <c r="Q235" s="33"/>
    </row>
    <row r="236" spans="1:17" s="34" customFormat="1" ht="65.25" customHeight="1" x14ac:dyDescent="0.2">
      <c r="A236" s="6"/>
      <c r="B236" s="48"/>
      <c r="C236" s="49"/>
      <c r="D236" s="125"/>
      <c r="E236" s="126"/>
      <c r="F236" s="144"/>
      <c r="G236" s="113"/>
      <c r="H236" s="256"/>
      <c r="I236" s="137">
        <f>[2]SALUD!F64</f>
        <v>4499205411</v>
      </c>
      <c r="J236" s="137">
        <f>[2]SALUD!G64</f>
        <v>4425258031</v>
      </c>
      <c r="K236" s="137">
        <f>[2]SALUD!H64</f>
        <v>4313579614</v>
      </c>
      <c r="L236" s="137">
        <f>[2]SALUD!I64</f>
        <v>396196356</v>
      </c>
      <c r="M236" s="137">
        <f>[2]SALUD!J64</f>
        <v>396196356</v>
      </c>
      <c r="N236" s="236">
        <f t="shared" si="60"/>
        <v>0.95874253783875529</v>
      </c>
      <c r="O236" s="33"/>
      <c r="P236" s="33"/>
      <c r="Q236" s="33"/>
    </row>
    <row r="237" spans="1:17" s="34" customFormat="1" ht="65.25" customHeight="1" x14ac:dyDescent="0.2">
      <c r="A237" s="6"/>
      <c r="B237" s="48"/>
      <c r="C237" s="49"/>
      <c r="D237" s="125"/>
      <c r="E237" s="126"/>
      <c r="F237" s="144"/>
      <c r="G237" s="113"/>
      <c r="H237" s="256"/>
      <c r="I237" s="137">
        <f>[2]SALUD!F65</f>
        <v>2292876</v>
      </c>
      <c r="J237" s="137">
        <f>[2]SALUD!G65</f>
        <v>0</v>
      </c>
      <c r="K237" s="137">
        <f>[2]SALUD!H65</f>
        <v>0</v>
      </c>
      <c r="L237" s="137">
        <f>[2]SALUD!I65</f>
        <v>0</v>
      </c>
      <c r="M237" s="137">
        <f>[2]SALUD!J65</f>
        <v>0</v>
      </c>
      <c r="N237" s="236">
        <f t="shared" si="60"/>
        <v>0</v>
      </c>
      <c r="O237" s="33"/>
      <c r="P237" s="33"/>
      <c r="Q237" s="33"/>
    </row>
    <row r="238" spans="1:17" s="34" customFormat="1" ht="65.25" customHeight="1" x14ac:dyDescent="0.2">
      <c r="A238" s="6"/>
      <c r="B238" s="48"/>
      <c r="C238" s="49"/>
      <c r="D238" s="125"/>
      <c r="E238" s="126"/>
      <c r="F238" s="144"/>
      <c r="G238" s="113"/>
      <c r="H238" s="256"/>
      <c r="I238" s="137">
        <f>[2]SALUD!F66</f>
        <v>3732582595</v>
      </c>
      <c r="J238" s="137">
        <f>[2]SALUD!G66</f>
        <v>3256187970</v>
      </c>
      <c r="K238" s="137">
        <f>[2]SALUD!H66</f>
        <v>3256187970</v>
      </c>
      <c r="L238" s="137">
        <f>[2]SALUD!I66</f>
        <v>3256187970</v>
      </c>
      <c r="M238" s="137">
        <f>[2]SALUD!J66</f>
        <v>3256187970</v>
      </c>
      <c r="N238" s="236">
        <f t="shared" si="60"/>
        <v>0.87236863140331933</v>
      </c>
      <c r="O238" s="33"/>
      <c r="P238" s="33"/>
      <c r="Q238" s="33"/>
    </row>
    <row r="239" spans="1:17" s="34" customFormat="1" ht="65.25" customHeight="1" x14ac:dyDescent="0.2">
      <c r="A239" s="6"/>
      <c r="B239" s="48"/>
      <c r="C239" s="49"/>
      <c r="D239" s="125"/>
      <c r="E239" s="126"/>
      <c r="F239" s="144"/>
      <c r="G239" s="113"/>
      <c r="H239" s="256"/>
      <c r="I239" s="137">
        <f>[2]SALUD!F67</f>
        <v>451672299</v>
      </c>
      <c r="J239" s="137">
        <f>[2]SALUD!G67</f>
        <v>178367343</v>
      </c>
      <c r="K239" s="137">
        <f>[2]SALUD!H67</f>
        <v>178367343</v>
      </c>
      <c r="L239" s="137">
        <f>[2]SALUD!I67</f>
        <v>178367343</v>
      </c>
      <c r="M239" s="137">
        <f>[2]SALUD!J67</f>
        <v>178367343</v>
      </c>
      <c r="N239" s="236">
        <f t="shared" si="60"/>
        <v>0.39490432199385334</v>
      </c>
      <c r="O239" s="33"/>
      <c r="P239" s="33"/>
      <c r="Q239" s="33"/>
    </row>
    <row r="240" spans="1:17" s="34" customFormat="1" ht="65.25" customHeight="1" x14ac:dyDescent="0.2">
      <c r="A240" s="6"/>
      <c r="B240" s="48"/>
      <c r="C240" s="49"/>
      <c r="D240" s="125"/>
      <c r="E240" s="126"/>
      <c r="F240" s="144"/>
      <c r="G240" s="113"/>
      <c r="H240" s="256"/>
      <c r="I240" s="137">
        <f>[2]SALUD!F68</f>
        <v>300000000</v>
      </c>
      <c r="J240" s="137">
        <f>[2]SALUD!G68</f>
        <v>300000000</v>
      </c>
      <c r="K240" s="137">
        <f>[2]SALUD!H68</f>
        <v>300000000</v>
      </c>
      <c r="L240" s="137">
        <f>[2]SALUD!I68</f>
        <v>300000000</v>
      </c>
      <c r="M240" s="137">
        <f>[2]SALUD!J68</f>
        <v>300000000</v>
      </c>
      <c r="N240" s="236">
        <f t="shared" si="60"/>
        <v>1</v>
      </c>
      <c r="O240" s="33"/>
      <c r="P240" s="33"/>
      <c r="Q240" s="33"/>
    </row>
    <row r="241" spans="1:17" s="34" customFormat="1" ht="65.25" customHeight="1" x14ac:dyDescent="0.2">
      <c r="A241" s="6"/>
      <c r="B241" s="48"/>
      <c r="C241" s="49"/>
      <c r="D241" s="125"/>
      <c r="E241" s="126"/>
      <c r="F241" s="144"/>
      <c r="G241" s="113"/>
      <c r="H241" s="256"/>
      <c r="I241" s="137">
        <f>[2]SALUD!F69</f>
        <v>1339000000</v>
      </c>
      <c r="J241" s="137">
        <f>[2]SALUD!G69</f>
        <v>1169103318</v>
      </c>
      <c r="K241" s="137">
        <f>[2]SALUD!H69</f>
        <v>332716865</v>
      </c>
      <c r="L241" s="137">
        <f>[2]SALUD!I69</f>
        <v>332716865</v>
      </c>
      <c r="M241" s="137">
        <f>[2]SALUD!J69</f>
        <v>332716865</v>
      </c>
      <c r="N241" s="236">
        <f t="shared" si="60"/>
        <v>0.24848160194174757</v>
      </c>
      <c r="O241" s="33"/>
      <c r="P241" s="33"/>
      <c r="Q241" s="33"/>
    </row>
    <row r="242" spans="1:17" s="34" customFormat="1" ht="65.25" customHeight="1" x14ac:dyDescent="0.2">
      <c r="A242" s="6"/>
      <c r="B242" s="48"/>
      <c r="C242" s="49"/>
      <c r="D242" s="125"/>
      <c r="E242" s="126"/>
      <c r="F242" s="145"/>
      <c r="G242" s="113"/>
      <c r="H242" s="255"/>
      <c r="I242" s="137">
        <f>[2]SALUD!F70</f>
        <v>500000000</v>
      </c>
      <c r="J242" s="137">
        <f>[2]SALUD!G70</f>
        <v>500000000</v>
      </c>
      <c r="K242" s="137">
        <f>[2]SALUD!H70</f>
        <v>500000000</v>
      </c>
      <c r="L242" s="137">
        <f>[2]SALUD!I70</f>
        <v>500000000</v>
      </c>
      <c r="M242" s="137">
        <f>[2]SALUD!J70</f>
        <v>500000000</v>
      </c>
      <c r="N242" s="236">
        <f t="shared" si="60"/>
        <v>1</v>
      </c>
      <c r="O242" s="33"/>
      <c r="P242" s="33"/>
      <c r="Q242" s="33"/>
    </row>
    <row r="243" spans="1:17" s="34" customFormat="1" ht="27.75" customHeight="1" x14ac:dyDescent="0.2">
      <c r="A243" s="6"/>
      <c r="B243" s="48"/>
      <c r="C243" s="49"/>
      <c r="D243" s="125"/>
      <c r="E243" s="126"/>
      <c r="F243" s="130">
        <v>51</v>
      </c>
      <c r="G243" s="109" t="s">
        <v>141</v>
      </c>
      <c r="H243" s="31"/>
      <c r="I243" s="32">
        <f>SUM(I244)</f>
        <v>44149920</v>
      </c>
      <c r="J243" s="32">
        <f t="shared" ref="J243:M243" si="71">SUM(J244)</f>
        <v>43560000</v>
      </c>
      <c r="K243" s="32">
        <f t="shared" si="71"/>
        <v>43560000</v>
      </c>
      <c r="L243" s="32">
        <f t="shared" si="71"/>
        <v>42240000</v>
      </c>
      <c r="M243" s="32">
        <f t="shared" si="71"/>
        <v>42240000</v>
      </c>
      <c r="N243" s="233">
        <f t="shared" si="60"/>
        <v>0.98663825438415287</v>
      </c>
      <c r="O243" s="33"/>
      <c r="P243" s="33"/>
      <c r="Q243" s="33"/>
    </row>
    <row r="244" spans="1:17" s="34" customFormat="1" ht="48" customHeight="1" x14ac:dyDescent="0.2">
      <c r="A244" s="6"/>
      <c r="B244" s="48"/>
      <c r="C244" s="49"/>
      <c r="D244" s="125"/>
      <c r="E244" s="126"/>
      <c r="F244" s="131"/>
      <c r="G244" s="132"/>
      <c r="H244" s="73" t="s">
        <v>142</v>
      </c>
      <c r="I244" s="137">
        <f>[2]SALUD!F71</f>
        <v>44149920</v>
      </c>
      <c r="J244" s="137">
        <f>[2]SALUD!G71</f>
        <v>43560000</v>
      </c>
      <c r="K244" s="137">
        <f>[2]SALUD!H71</f>
        <v>43560000</v>
      </c>
      <c r="L244" s="137">
        <f>[2]SALUD!I71</f>
        <v>42240000</v>
      </c>
      <c r="M244" s="137">
        <f>[2]SALUD!J71</f>
        <v>42240000</v>
      </c>
      <c r="N244" s="236">
        <f t="shared" si="60"/>
        <v>0.98663825438415287</v>
      </c>
      <c r="O244" s="33"/>
      <c r="P244" s="33"/>
      <c r="Q244" s="33"/>
    </row>
    <row r="245" spans="1:17" s="34" customFormat="1" ht="27.75" customHeight="1" x14ac:dyDescent="0.2">
      <c r="A245" s="6"/>
      <c r="B245" s="48"/>
      <c r="C245" s="49"/>
      <c r="D245" s="125"/>
      <c r="E245" s="126"/>
      <c r="F245" s="111">
        <v>52</v>
      </c>
      <c r="G245" s="109" t="s">
        <v>143</v>
      </c>
      <c r="H245" s="31"/>
      <c r="I245" s="32">
        <f>SUM(I246:I249)</f>
        <v>844200000</v>
      </c>
      <c r="J245" s="32">
        <f t="shared" ref="J245:M245" si="72">SUM(J246:J249)</f>
        <v>93101412</v>
      </c>
      <c r="K245" s="32">
        <f t="shared" si="72"/>
        <v>82127633</v>
      </c>
      <c r="L245" s="32">
        <f t="shared" si="72"/>
        <v>0</v>
      </c>
      <c r="M245" s="32">
        <f t="shared" si="72"/>
        <v>0</v>
      </c>
      <c r="N245" s="233">
        <f t="shared" si="60"/>
        <v>9.7284568822553902E-2</v>
      </c>
      <c r="O245" s="33"/>
      <c r="P245" s="33"/>
      <c r="Q245" s="33"/>
    </row>
    <row r="246" spans="1:17" s="34" customFormat="1" ht="41.25" customHeight="1" x14ac:dyDescent="0.2">
      <c r="A246" s="6"/>
      <c r="B246" s="48"/>
      <c r="C246" s="49"/>
      <c r="D246" s="125"/>
      <c r="E246" s="133"/>
      <c r="F246" s="112"/>
      <c r="G246" s="113"/>
      <c r="H246" s="73" t="s">
        <v>144</v>
      </c>
      <c r="I246" s="137">
        <f>[2]SALUD!F72</f>
        <v>138195556</v>
      </c>
      <c r="J246" s="137">
        <f>[2]SALUD!G72</f>
        <v>0</v>
      </c>
      <c r="K246" s="137">
        <f>[2]SALUD!H72</f>
        <v>0</v>
      </c>
      <c r="L246" s="137">
        <f>[2]SALUD!I72</f>
        <v>0</v>
      </c>
      <c r="M246" s="137">
        <f>[2]SALUD!J72</f>
        <v>0</v>
      </c>
      <c r="N246" s="236">
        <f t="shared" si="60"/>
        <v>0</v>
      </c>
      <c r="O246" s="33"/>
      <c r="P246" s="33"/>
      <c r="Q246" s="33"/>
    </row>
    <row r="247" spans="1:17" s="34" customFormat="1" ht="41.25" customHeight="1" x14ac:dyDescent="0.2">
      <c r="A247" s="6"/>
      <c r="B247" s="48"/>
      <c r="C247" s="49"/>
      <c r="D247" s="125"/>
      <c r="E247" s="133"/>
      <c r="F247" s="114"/>
      <c r="G247" s="113"/>
      <c r="H247" s="254" t="s">
        <v>145</v>
      </c>
      <c r="I247" s="137">
        <f>[2]SALUD!F73</f>
        <v>6004444</v>
      </c>
      <c r="J247" s="137">
        <f>[2]SALUD!G73</f>
        <v>0</v>
      </c>
      <c r="K247" s="137">
        <f>[2]SALUD!H73</f>
        <v>0</v>
      </c>
      <c r="L247" s="137">
        <f>[2]SALUD!I73</f>
        <v>0</v>
      </c>
      <c r="M247" s="137">
        <f>[2]SALUD!J73</f>
        <v>0</v>
      </c>
      <c r="N247" s="236">
        <f t="shared" si="60"/>
        <v>0</v>
      </c>
      <c r="O247" s="33"/>
      <c r="P247" s="33"/>
      <c r="Q247" s="33"/>
    </row>
    <row r="248" spans="1:17" s="34" customFormat="1" ht="41.25" customHeight="1" x14ac:dyDescent="0.2">
      <c r="A248" s="6"/>
      <c r="B248" s="48"/>
      <c r="C248" s="49"/>
      <c r="D248" s="125"/>
      <c r="E248" s="133"/>
      <c r="F248" s="114"/>
      <c r="G248" s="113"/>
      <c r="H248" s="256"/>
      <c r="I248" s="137">
        <f>[2]SALUD!F74</f>
        <v>300000000</v>
      </c>
      <c r="J248" s="137">
        <f>[2]SALUD!G74</f>
        <v>93101412</v>
      </c>
      <c r="K248" s="137">
        <f>[2]SALUD!H74</f>
        <v>82127633</v>
      </c>
      <c r="L248" s="137">
        <f>[2]SALUD!I74</f>
        <v>0</v>
      </c>
      <c r="M248" s="137">
        <f>[2]SALUD!J74</f>
        <v>0</v>
      </c>
      <c r="N248" s="236">
        <f t="shared" si="60"/>
        <v>0.27375877666666665</v>
      </c>
      <c r="O248" s="33"/>
      <c r="P248" s="33"/>
      <c r="Q248" s="33"/>
    </row>
    <row r="249" spans="1:17" s="34" customFormat="1" ht="41.25" customHeight="1" x14ac:dyDescent="0.2">
      <c r="A249" s="6"/>
      <c r="B249" s="48"/>
      <c r="C249" s="49"/>
      <c r="D249" s="125"/>
      <c r="E249" s="133"/>
      <c r="F249" s="114"/>
      <c r="G249" s="113"/>
      <c r="H249" s="255"/>
      <c r="I249" s="137">
        <f>[2]SALUD!F75</f>
        <v>400000000</v>
      </c>
      <c r="J249" s="137">
        <f>[2]SALUD!G75</f>
        <v>0</v>
      </c>
      <c r="K249" s="137">
        <f>[2]SALUD!H75</f>
        <v>0</v>
      </c>
      <c r="L249" s="137">
        <f>[2]SALUD!I75</f>
        <v>0</v>
      </c>
      <c r="M249" s="137">
        <f>[2]SALUD!J75</f>
        <v>0</v>
      </c>
      <c r="N249" s="236">
        <f t="shared" si="60"/>
        <v>0</v>
      </c>
      <c r="O249" s="33"/>
      <c r="P249" s="33"/>
      <c r="Q249" s="33"/>
    </row>
    <row r="250" spans="1:17" s="34" customFormat="1" ht="27.75" customHeight="1" x14ac:dyDescent="0.2">
      <c r="A250" s="6"/>
      <c r="B250" s="48"/>
      <c r="C250" s="49"/>
      <c r="D250" s="125"/>
      <c r="E250" s="126"/>
      <c r="F250" s="138">
        <v>53</v>
      </c>
      <c r="G250" s="109" t="s">
        <v>146</v>
      </c>
      <c r="H250" s="31"/>
      <c r="I250" s="32">
        <f>SUM(I251)</f>
        <v>35436120</v>
      </c>
      <c r="J250" s="32">
        <f t="shared" ref="J250:M250" si="73">SUM(J251)</f>
        <v>14500000</v>
      </c>
      <c r="K250" s="32">
        <f t="shared" si="73"/>
        <v>14500000</v>
      </c>
      <c r="L250" s="32">
        <f t="shared" si="73"/>
        <v>6000000</v>
      </c>
      <c r="M250" s="32">
        <f t="shared" si="73"/>
        <v>6000000</v>
      </c>
      <c r="N250" s="233">
        <f t="shared" si="60"/>
        <v>0.40918701031602783</v>
      </c>
      <c r="O250" s="33"/>
      <c r="P250" s="33"/>
      <c r="Q250" s="33"/>
    </row>
    <row r="251" spans="1:17" s="34" customFormat="1" ht="48.75" customHeight="1" x14ac:dyDescent="0.2">
      <c r="A251" s="6"/>
      <c r="B251" s="48"/>
      <c r="C251" s="49"/>
      <c r="D251" s="125"/>
      <c r="E251" s="126"/>
      <c r="F251" s="131"/>
      <c r="G251" s="132"/>
      <c r="H251" s="73" t="s">
        <v>147</v>
      </c>
      <c r="I251" s="137">
        <f>[2]SALUD!F76</f>
        <v>35436120</v>
      </c>
      <c r="J251" s="137">
        <f>[2]SALUD!G76</f>
        <v>14500000</v>
      </c>
      <c r="K251" s="137">
        <f>[2]SALUD!H76</f>
        <v>14500000</v>
      </c>
      <c r="L251" s="137">
        <f>[2]SALUD!I76</f>
        <v>6000000</v>
      </c>
      <c r="M251" s="137">
        <f>[2]SALUD!J76</f>
        <v>6000000</v>
      </c>
      <c r="N251" s="236">
        <f t="shared" si="60"/>
        <v>0.40918701031602783</v>
      </c>
      <c r="O251" s="33"/>
      <c r="P251" s="33"/>
      <c r="Q251" s="33"/>
    </row>
    <row r="252" spans="1:17" s="34" customFormat="1" ht="27.75" customHeight="1" x14ac:dyDescent="0.2">
      <c r="A252" s="6"/>
      <c r="B252" s="48"/>
      <c r="C252" s="49"/>
      <c r="D252" s="125"/>
      <c r="E252" s="126"/>
      <c r="F252" s="130">
        <v>54</v>
      </c>
      <c r="G252" s="109" t="s">
        <v>148</v>
      </c>
      <c r="H252" s="31"/>
      <c r="I252" s="32">
        <f>I253</f>
        <v>23817720</v>
      </c>
      <c r="J252" s="32">
        <f t="shared" ref="J252:M252" si="74">J253</f>
        <v>21000000</v>
      </c>
      <c r="K252" s="32">
        <f t="shared" si="74"/>
        <v>21000000</v>
      </c>
      <c r="L252" s="32">
        <f t="shared" si="74"/>
        <v>14000000</v>
      </c>
      <c r="M252" s="32">
        <f t="shared" si="74"/>
        <v>14000000</v>
      </c>
      <c r="N252" s="233">
        <f t="shared" si="60"/>
        <v>0.88169648480207174</v>
      </c>
      <c r="O252" s="33"/>
      <c r="P252" s="33"/>
      <c r="Q252" s="33"/>
    </row>
    <row r="253" spans="1:17" s="34" customFormat="1" ht="50.25" customHeight="1" x14ac:dyDescent="0.2">
      <c r="A253" s="6"/>
      <c r="B253" s="48"/>
      <c r="C253" s="49"/>
      <c r="D253" s="125"/>
      <c r="E253" s="126"/>
      <c r="F253" s="131"/>
      <c r="G253" s="142"/>
      <c r="H253" s="73" t="s">
        <v>149</v>
      </c>
      <c r="I253" s="137">
        <f>[2]SALUD!F77</f>
        <v>23817720</v>
      </c>
      <c r="J253" s="137">
        <f>[2]SALUD!G77</f>
        <v>21000000</v>
      </c>
      <c r="K253" s="137">
        <f>[2]SALUD!H77</f>
        <v>21000000</v>
      </c>
      <c r="L253" s="137">
        <f>[2]SALUD!I77</f>
        <v>14000000</v>
      </c>
      <c r="M253" s="137">
        <f>[2]SALUD!J77</f>
        <v>14000000</v>
      </c>
      <c r="N253" s="236">
        <f t="shared" si="60"/>
        <v>0.88169648480207174</v>
      </c>
      <c r="O253" s="33"/>
      <c r="P253" s="33"/>
      <c r="Q253" s="33"/>
    </row>
    <row r="254" spans="1:17" s="34" customFormat="1" ht="27.75" customHeight="1" x14ac:dyDescent="0.2">
      <c r="A254" s="6"/>
      <c r="B254" s="48"/>
      <c r="C254" s="49"/>
      <c r="D254" s="117">
        <v>15</v>
      </c>
      <c r="E254" s="146" t="s">
        <v>150</v>
      </c>
      <c r="F254" s="104"/>
      <c r="G254" s="121"/>
      <c r="H254" s="23"/>
      <c r="I254" s="24">
        <f>I255</f>
        <v>137595160</v>
      </c>
      <c r="J254" s="24">
        <f t="shared" ref="J254:M254" si="75">J255</f>
        <v>103994000</v>
      </c>
      <c r="K254" s="24">
        <f t="shared" si="75"/>
        <v>89060000</v>
      </c>
      <c r="L254" s="24">
        <f t="shared" si="75"/>
        <v>63300000</v>
      </c>
      <c r="M254" s="24">
        <f t="shared" si="75"/>
        <v>63300000</v>
      </c>
      <c r="N254" s="232">
        <f t="shared" si="60"/>
        <v>0.64726113912727745</v>
      </c>
      <c r="O254" s="33"/>
      <c r="P254" s="33"/>
      <c r="Q254" s="33"/>
    </row>
    <row r="255" spans="1:17" s="34" customFormat="1" ht="27.75" customHeight="1" x14ac:dyDescent="0.2">
      <c r="A255" s="6"/>
      <c r="B255" s="48"/>
      <c r="C255" s="49"/>
      <c r="D255" s="106"/>
      <c r="E255" s="107"/>
      <c r="F255" s="130">
        <v>55</v>
      </c>
      <c r="G255" s="109" t="s">
        <v>151</v>
      </c>
      <c r="H255" s="31"/>
      <c r="I255" s="32">
        <f>SUM(I256:I257)</f>
        <v>137595160</v>
      </c>
      <c r="J255" s="32">
        <f t="shared" ref="J255:M255" si="76">SUM(J256:J257)</f>
        <v>103994000</v>
      </c>
      <c r="K255" s="32">
        <f t="shared" si="76"/>
        <v>89060000</v>
      </c>
      <c r="L255" s="32">
        <f t="shared" si="76"/>
        <v>63300000</v>
      </c>
      <c r="M255" s="32">
        <f t="shared" si="76"/>
        <v>63300000</v>
      </c>
      <c r="N255" s="233">
        <f t="shared" si="60"/>
        <v>0.64726113912727745</v>
      </c>
      <c r="O255" s="33"/>
      <c r="P255" s="33"/>
      <c r="Q255" s="33"/>
    </row>
    <row r="256" spans="1:17" s="34" customFormat="1" ht="35.25" customHeight="1" x14ac:dyDescent="0.2">
      <c r="A256" s="6"/>
      <c r="B256" s="48"/>
      <c r="C256" s="49"/>
      <c r="D256" s="125"/>
      <c r="E256" s="126"/>
      <c r="F256" s="143"/>
      <c r="G256" s="132"/>
      <c r="H256" s="254" t="s">
        <v>152</v>
      </c>
      <c r="I256" s="137">
        <f>[2]SALUD!F78</f>
        <v>8050000</v>
      </c>
      <c r="J256" s="137">
        <f>[2]SALUD!G78</f>
        <v>0</v>
      </c>
      <c r="K256" s="137">
        <f>[2]SALUD!H78</f>
        <v>0</v>
      </c>
      <c r="L256" s="137">
        <f>[2]SALUD!I78</f>
        <v>0</v>
      </c>
      <c r="M256" s="137">
        <f>[2]SALUD!J78</f>
        <v>0</v>
      </c>
      <c r="N256" s="236">
        <f t="shared" si="60"/>
        <v>0</v>
      </c>
      <c r="O256" s="33"/>
      <c r="P256" s="33"/>
      <c r="Q256" s="33"/>
    </row>
    <row r="257" spans="1:17" s="34" customFormat="1" ht="35.25" customHeight="1" x14ac:dyDescent="0.2">
      <c r="A257" s="6"/>
      <c r="B257" s="48"/>
      <c r="C257" s="49"/>
      <c r="D257" s="51"/>
      <c r="E257" s="134"/>
      <c r="F257" s="6"/>
      <c r="G257" s="6"/>
      <c r="H257" s="255"/>
      <c r="I257" s="137">
        <f>[2]SALUD!F79</f>
        <v>129545160</v>
      </c>
      <c r="J257" s="137">
        <f>[2]SALUD!G79</f>
        <v>103994000</v>
      </c>
      <c r="K257" s="137">
        <f>[2]SALUD!H79</f>
        <v>89060000</v>
      </c>
      <c r="L257" s="137">
        <f>[2]SALUD!I79</f>
        <v>63300000</v>
      </c>
      <c r="M257" s="137">
        <f>[2]SALUD!J79</f>
        <v>63300000</v>
      </c>
      <c r="N257" s="236">
        <f t="shared" si="60"/>
        <v>0.68748226487195663</v>
      </c>
      <c r="O257" s="33"/>
      <c r="P257" s="33"/>
      <c r="Q257" s="33"/>
    </row>
    <row r="258" spans="1:17" s="34" customFormat="1" ht="27.75" customHeight="1" x14ac:dyDescent="0.2">
      <c r="A258" s="6"/>
      <c r="B258" s="48"/>
      <c r="C258" s="49"/>
      <c r="D258" s="147">
        <v>16</v>
      </c>
      <c r="E258" s="148" t="s">
        <v>153</v>
      </c>
      <c r="F258" s="149"/>
      <c r="G258" s="105"/>
      <c r="H258" s="23"/>
      <c r="I258" s="24">
        <f>I259+I262</f>
        <v>300000000</v>
      </c>
      <c r="J258" s="24">
        <f t="shared" ref="J258:M258" si="77">J259+J262</f>
        <v>237440000</v>
      </c>
      <c r="K258" s="24">
        <f t="shared" si="77"/>
        <v>237190000</v>
      </c>
      <c r="L258" s="24">
        <f t="shared" si="77"/>
        <v>17615000</v>
      </c>
      <c r="M258" s="24">
        <f t="shared" si="77"/>
        <v>17615000</v>
      </c>
      <c r="N258" s="232">
        <f t="shared" si="60"/>
        <v>0.7906333333333333</v>
      </c>
      <c r="O258" s="33"/>
      <c r="P258" s="33"/>
      <c r="Q258" s="33"/>
    </row>
    <row r="259" spans="1:17" s="34" customFormat="1" ht="27.75" customHeight="1" x14ac:dyDescent="0.2">
      <c r="A259" s="6"/>
      <c r="B259" s="48"/>
      <c r="C259" s="49"/>
      <c r="D259" s="150"/>
      <c r="E259" s="151"/>
      <c r="F259" s="138">
        <v>56</v>
      </c>
      <c r="G259" s="109" t="s">
        <v>154</v>
      </c>
      <c r="H259" s="31"/>
      <c r="I259" s="32">
        <f>SUM(I260:I261)</f>
        <v>260000000</v>
      </c>
      <c r="J259" s="32">
        <f t="shared" ref="J259:M259" si="78">SUM(J260:J261)</f>
        <v>237440000</v>
      </c>
      <c r="K259" s="32">
        <f t="shared" si="78"/>
        <v>237190000</v>
      </c>
      <c r="L259" s="32">
        <f t="shared" si="78"/>
        <v>17615000</v>
      </c>
      <c r="M259" s="32">
        <f t="shared" si="78"/>
        <v>17615000</v>
      </c>
      <c r="N259" s="233">
        <f t="shared" si="60"/>
        <v>0.91226923076923072</v>
      </c>
      <c r="O259" s="33"/>
      <c r="P259" s="33"/>
      <c r="Q259" s="33"/>
    </row>
    <row r="260" spans="1:17" s="34" customFormat="1" ht="50.25" customHeight="1" x14ac:dyDescent="0.2">
      <c r="A260" s="6"/>
      <c r="B260" s="48"/>
      <c r="C260" s="49"/>
      <c r="D260" s="152"/>
      <c r="E260" s="153"/>
      <c r="F260" s="154"/>
      <c r="G260" s="113"/>
      <c r="H260" s="251" t="s">
        <v>155</v>
      </c>
      <c r="I260" s="38">
        <f>[1]FAMILIA!F15</f>
        <v>60000000</v>
      </c>
      <c r="J260" s="38">
        <f>[1]FAMILIA!G15</f>
        <v>37440000</v>
      </c>
      <c r="K260" s="38">
        <f>[1]FAMILIA!H15</f>
        <v>37440000</v>
      </c>
      <c r="L260" s="38">
        <f>[1]FAMILIA!I15</f>
        <v>17615000</v>
      </c>
      <c r="M260" s="38">
        <f>[1]FAMILIA!J15</f>
        <v>17615000</v>
      </c>
      <c r="N260" s="235">
        <f t="shared" ref="N260:N323" si="79">K260/I260</f>
        <v>0.624</v>
      </c>
      <c r="O260" s="33"/>
      <c r="P260" s="33"/>
      <c r="Q260" s="33"/>
    </row>
    <row r="261" spans="1:17" s="34" customFormat="1" ht="50.25" customHeight="1" x14ac:dyDescent="0.2">
      <c r="A261" s="6"/>
      <c r="B261" s="48"/>
      <c r="C261" s="49"/>
      <c r="D261" s="152"/>
      <c r="E261" s="153"/>
      <c r="F261" s="155"/>
      <c r="G261" s="113"/>
      <c r="H261" s="252"/>
      <c r="I261" s="38">
        <f>[1]FAMILIA!F16</f>
        <v>200000000</v>
      </c>
      <c r="J261" s="38">
        <f>[1]FAMILIA!G16</f>
        <v>200000000</v>
      </c>
      <c r="K261" s="38">
        <f>[1]FAMILIA!H16</f>
        <v>199750000</v>
      </c>
      <c r="L261" s="38">
        <f>[1]FAMILIA!I16</f>
        <v>0</v>
      </c>
      <c r="M261" s="38">
        <f>[1]FAMILIA!J16</f>
        <v>0</v>
      </c>
      <c r="N261" s="235">
        <f t="shared" si="79"/>
        <v>0.99875000000000003</v>
      </c>
      <c r="O261" s="33"/>
      <c r="P261" s="33"/>
      <c r="Q261" s="33"/>
    </row>
    <row r="262" spans="1:17" s="34" customFormat="1" ht="27.75" customHeight="1" x14ac:dyDescent="0.2">
      <c r="A262" s="6"/>
      <c r="B262" s="48"/>
      <c r="C262" s="49"/>
      <c r="D262" s="125"/>
      <c r="E262" s="126"/>
      <c r="F262" s="138">
        <v>57</v>
      </c>
      <c r="G262" s="109" t="s">
        <v>156</v>
      </c>
      <c r="H262" s="31"/>
      <c r="I262" s="32">
        <f>SUM(I263)</f>
        <v>40000000</v>
      </c>
      <c r="J262" s="32">
        <f t="shared" ref="J262:M262" si="80">SUM(J263)</f>
        <v>0</v>
      </c>
      <c r="K262" s="32">
        <f t="shared" si="80"/>
        <v>0</v>
      </c>
      <c r="L262" s="32">
        <f t="shared" si="80"/>
        <v>0</v>
      </c>
      <c r="M262" s="32">
        <f t="shared" si="80"/>
        <v>0</v>
      </c>
      <c r="N262" s="233">
        <f t="shared" si="79"/>
        <v>0</v>
      </c>
      <c r="O262" s="33"/>
      <c r="P262" s="33"/>
      <c r="Q262" s="33"/>
    </row>
    <row r="263" spans="1:17" s="34" customFormat="1" ht="44.25" customHeight="1" x14ac:dyDescent="0.2">
      <c r="A263" s="6"/>
      <c r="B263" s="48"/>
      <c r="C263" s="49"/>
      <c r="D263" s="50"/>
      <c r="E263" s="6"/>
      <c r="F263" s="140"/>
      <c r="G263" s="134"/>
      <c r="H263" s="73" t="s">
        <v>157</v>
      </c>
      <c r="I263" s="68">
        <f>[1]EDUCACION!F55</f>
        <v>40000000</v>
      </c>
      <c r="J263" s="68">
        <f>[1]EDUCACION!G55</f>
        <v>0</v>
      </c>
      <c r="K263" s="68">
        <f>[1]EDUCACION!H55</f>
        <v>0</v>
      </c>
      <c r="L263" s="68">
        <f>[1]EDUCACION!I55</f>
        <v>0</v>
      </c>
      <c r="M263" s="68">
        <f>[1]EDUCACION!J55</f>
        <v>0</v>
      </c>
      <c r="N263" s="236">
        <f t="shared" si="79"/>
        <v>0</v>
      </c>
      <c r="O263" s="33"/>
      <c r="P263" s="33"/>
      <c r="Q263" s="33"/>
    </row>
    <row r="264" spans="1:17" s="34" customFormat="1" ht="27.75" customHeight="1" x14ac:dyDescent="0.2">
      <c r="A264" s="6"/>
      <c r="B264" s="48"/>
      <c r="C264" s="49"/>
      <c r="D264" s="117">
        <v>17</v>
      </c>
      <c r="E264" s="146" t="s">
        <v>158</v>
      </c>
      <c r="F264" s="119"/>
      <c r="G264" s="120"/>
      <c r="H264" s="23"/>
      <c r="I264" s="24">
        <f>I265+I267+I270+I273</f>
        <v>1000000000</v>
      </c>
      <c r="J264" s="24">
        <f t="shared" ref="J264:M264" si="81">J265+J267+J270+J273</f>
        <v>940434916</v>
      </c>
      <c r="K264" s="24">
        <f t="shared" si="81"/>
        <v>453715580</v>
      </c>
      <c r="L264" s="24">
        <f t="shared" si="81"/>
        <v>239271550</v>
      </c>
      <c r="M264" s="24">
        <f t="shared" si="81"/>
        <v>239271550</v>
      </c>
      <c r="N264" s="232">
        <f t="shared" si="79"/>
        <v>0.45371558000000001</v>
      </c>
      <c r="O264" s="33"/>
      <c r="P264" s="33"/>
      <c r="Q264" s="33"/>
    </row>
    <row r="265" spans="1:17" s="34" customFormat="1" ht="27.75" customHeight="1" x14ac:dyDescent="0.2">
      <c r="A265" s="6"/>
      <c r="B265" s="48"/>
      <c r="C265" s="49"/>
      <c r="D265" s="94"/>
      <c r="E265" s="101"/>
      <c r="F265" s="108">
        <v>58</v>
      </c>
      <c r="G265" s="109" t="s">
        <v>159</v>
      </c>
      <c r="H265" s="31"/>
      <c r="I265" s="32">
        <f>I266</f>
        <v>180000000</v>
      </c>
      <c r="J265" s="32">
        <f t="shared" ref="J265:M265" si="82">J266</f>
        <v>166827333</v>
      </c>
      <c r="K265" s="32">
        <f t="shared" si="82"/>
        <v>60827333</v>
      </c>
      <c r="L265" s="32">
        <f t="shared" si="82"/>
        <v>31580000</v>
      </c>
      <c r="M265" s="32">
        <f t="shared" si="82"/>
        <v>31580000</v>
      </c>
      <c r="N265" s="233">
        <f t="shared" si="79"/>
        <v>0.3379296277777778</v>
      </c>
      <c r="O265" s="33"/>
      <c r="P265" s="33"/>
      <c r="Q265" s="33"/>
    </row>
    <row r="266" spans="1:17" s="34" customFormat="1" ht="48" customHeight="1" x14ac:dyDescent="0.2">
      <c r="A266" s="6"/>
      <c r="B266" s="48"/>
      <c r="C266" s="49"/>
      <c r="D266" s="50"/>
      <c r="E266" s="6"/>
      <c r="F266" s="140"/>
      <c r="G266" s="49"/>
      <c r="H266" s="73" t="s">
        <v>160</v>
      </c>
      <c r="I266" s="68">
        <f>[1]FAMILIA!F17</f>
        <v>180000000</v>
      </c>
      <c r="J266" s="68">
        <f>[1]FAMILIA!G17</f>
        <v>166827333</v>
      </c>
      <c r="K266" s="68">
        <f>[1]FAMILIA!H17</f>
        <v>60827333</v>
      </c>
      <c r="L266" s="68">
        <f>[1]FAMILIA!I17</f>
        <v>31580000</v>
      </c>
      <c r="M266" s="68">
        <f>[1]FAMILIA!J17</f>
        <v>31580000</v>
      </c>
      <c r="N266" s="235">
        <f t="shared" si="79"/>
        <v>0.3379296277777778</v>
      </c>
      <c r="O266" s="33"/>
      <c r="P266" s="33"/>
      <c r="Q266" s="33"/>
    </row>
    <row r="267" spans="1:17" s="34" customFormat="1" ht="27.75" customHeight="1" x14ac:dyDescent="0.2">
      <c r="A267" s="6"/>
      <c r="B267" s="48"/>
      <c r="C267" s="49"/>
      <c r="D267" s="50"/>
      <c r="E267" s="49"/>
      <c r="F267" s="108">
        <v>59</v>
      </c>
      <c r="G267" s="109" t="s">
        <v>161</v>
      </c>
      <c r="H267" s="31"/>
      <c r="I267" s="32">
        <f>SUM(I268:I269)</f>
        <v>470000000</v>
      </c>
      <c r="J267" s="32">
        <f t="shared" ref="J267:M267" si="83">SUM(J268:J269)</f>
        <v>460606000</v>
      </c>
      <c r="K267" s="32">
        <f t="shared" si="83"/>
        <v>155166664</v>
      </c>
      <c r="L267" s="32">
        <f t="shared" si="83"/>
        <v>52968600</v>
      </c>
      <c r="M267" s="32">
        <f t="shared" si="83"/>
        <v>52968600</v>
      </c>
      <c r="N267" s="233">
        <f t="shared" si="79"/>
        <v>0.33014183829787236</v>
      </c>
      <c r="O267" s="33"/>
      <c r="P267" s="33"/>
      <c r="Q267" s="33"/>
    </row>
    <row r="268" spans="1:17" s="34" customFormat="1" ht="44.25" customHeight="1" x14ac:dyDescent="0.2">
      <c r="A268" s="6"/>
      <c r="B268" s="48"/>
      <c r="C268" s="49"/>
      <c r="D268" s="50"/>
      <c r="E268" s="6"/>
      <c r="F268" s="94"/>
      <c r="G268" s="49"/>
      <c r="H268" s="251" t="s">
        <v>162</v>
      </c>
      <c r="I268" s="38">
        <f>[1]FAMILIA!F18</f>
        <v>170000000</v>
      </c>
      <c r="J268" s="38">
        <f>[1]FAMILIA!G18</f>
        <v>160606000</v>
      </c>
      <c r="K268" s="38">
        <f>[1]FAMILIA!H18</f>
        <v>155166664</v>
      </c>
      <c r="L268" s="38">
        <f>[1]FAMILIA!I18</f>
        <v>52968600</v>
      </c>
      <c r="M268" s="38">
        <f>[1]FAMILIA!J18</f>
        <v>52968600</v>
      </c>
      <c r="N268" s="235">
        <f t="shared" si="79"/>
        <v>0.91274508235294116</v>
      </c>
      <c r="O268" s="33"/>
      <c r="P268" s="33"/>
      <c r="Q268" s="33"/>
    </row>
    <row r="269" spans="1:17" s="34" customFormat="1" ht="44.25" customHeight="1" x14ac:dyDescent="0.2">
      <c r="A269" s="6"/>
      <c r="B269" s="48"/>
      <c r="C269" s="49"/>
      <c r="D269" s="50"/>
      <c r="E269" s="6"/>
      <c r="F269" s="51"/>
      <c r="G269" s="49"/>
      <c r="H269" s="252"/>
      <c r="I269" s="38">
        <f>[1]FAMILIA!F19</f>
        <v>300000000</v>
      </c>
      <c r="J269" s="38">
        <f>[1]FAMILIA!G19</f>
        <v>300000000</v>
      </c>
      <c r="K269" s="38">
        <f>[1]FAMILIA!H19</f>
        <v>0</v>
      </c>
      <c r="L269" s="38">
        <f>[1]FAMILIA!I19</f>
        <v>0</v>
      </c>
      <c r="M269" s="38">
        <f>[1]FAMILIA!J19</f>
        <v>0</v>
      </c>
      <c r="N269" s="235">
        <f t="shared" si="79"/>
        <v>0</v>
      </c>
      <c r="O269" s="33"/>
      <c r="P269" s="33"/>
      <c r="Q269" s="33"/>
    </row>
    <row r="270" spans="1:17" s="34" customFormat="1" ht="27.75" customHeight="1" x14ac:dyDescent="0.2">
      <c r="A270" s="6"/>
      <c r="B270" s="48"/>
      <c r="C270" s="49"/>
      <c r="D270" s="50"/>
      <c r="E270" s="49"/>
      <c r="F270" s="108">
        <v>60</v>
      </c>
      <c r="G270" s="109" t="s">
        <v>163</v>
      </c>
      <c r="H270" s="31"/>
      <c r="I270" s="32">
        <f>SUM(I271:I272)</f>
        <v>160000000</v>
      </c>
      <c r="J270" s="32">
        <f t="shared" ref="J270:M270" si="84">SUM(J271:J272)</f>
        <v>159670916</v>
      </c>
      <c r="K270" s="32">
        <f t="shared" si="84"/>
        <v>94670916</v>
      </c>
      <c r="L270" s="32">
        <f t="shared" si="84"/>
        <v>44644100</v>
      </c>
      <c r="M270" s="32">
        <f t="shared" si="84"/>
        <v>44644100</v>
      </c>
      <c r="N270" s="233">
        <f t="shared" si="79"/>
        <v>0.59169322499999999</v>
      </c>
      <c r="O270" s="33"/>
      <c r="P270" s="33"/>
      <c r="Q270" s="33"/>
    </row>
    <row r="271" spans="1:17" s="34" customFormat="1" ht="42.75" customHeight="1" x14ac:dyDescent="0.2">
      <c r="A271" s="6"/>
      <c r="B271" s="48"/>
      <c r="C271" s="49"/>
      <c r="D271" s="50"/>
      <c r="E271" s="6"/>
      <c r="F271" s="94"/>
      <c r="G271" s="49"/>
      <c r="H271" s="251" t="s">
        <v>164</v>
      </c>
      <c r="I271" s="38">
        <f>[1]FAMILIA!F20</f>
        <v>100000000</v>
      </c>
      <c r="J271" s="38">
        <f>[1]FAMILIA!G20</f>
        <v>99670916</v>
      </c>
      <c r="K271" s="38">
        <f>[1]FAMILIA!H20</f>
        <v>94670916</v>
      </c>
      <c r="L271" s="38">
        <f>[1]FAMILIA!I20</f>
        <v>44644100</v>
      </c>
      <c r="M271" s="38">
        <f>[1]FAMILIA!J20</f>
        <v>44644100</v>
      </c>
      <c r="N271" s="235">
        <f t="shared" si="79"/>
        <v>0.94670916000000005</v>
      </c>
      <c r="O271" s="33"/>
      <c r="P271" s="33"/>
      <c r="Q271" s="33"/>
    </row>
    <row r="272" spans="1:17" s="34" customFormat="1" ht="42.75" customHeight="1" x14ac:dyDescent="0.2">
      <c r="A272" s="6"/>
      <c r="B272" s="48"/>
      <c r="C272" s="49"/>
      <c r="D272" s="50"/>
      <c r="E272" s="6"/>
      <c r="F272" s="51"/>
      <c r="G272" s="49"/>
      <c r="H272" s="252"/>
      <c r="I272" s="38">
        <f>[1]FAMILIA!F21</f>
        <v>60000000</v>
      </c>
      <c r="J272" s="38">
        <f>[1]FAMILIA!G21</f>
        <v>60000000</v>
      </c>
      <c r="K272" s="38">
        <f>[1]FAMILIA!H21</f>
        <v>0</v>
      </c>
      <c r="L272" s="38">
        <f>[1]FAMILIA!I21</f>
        <v>0</v>
      </c>
      <c r="M272" s="38">
        <f>[1]FAMILIA!J21</f>
        <v>0</v>
      </c>
      <c r="N272" s="235">
        <f t="shared" si="79"/>
        <v>0</v>
      </c>
      <c r="O272" s="33"/>
      <c r="P272" s="33"/>
      <c r="Q272" s="33"/>
    </row>
    <row r="273" spans="1:17" s="34" customFormat="1" ht="27.75" customHeight="1" x14ac:dyDescent="0.2">
      <c r="A273" s="6"/>
      <c r="B273" s="48"/>
      <c r="C273" s="49"/>
      <c r="D273" s="50"/>
      <c r="E273" s="49"/>
      <c r="F273" s="108">
        <v>61</v>
      </c>
      <c r="G273" s="109" t="s">
        <v>165</v>
      </c>
      <c r="H273" s="31"/>
      <c r="I273" s="32">
        <f>I274</f>
        <v>190000000</v>
      </c>
      <c r="J273" s="32">
        <f t="shared" ref="J273:M273" si="85">J274</f>
        <v>153330667</v>
      </c>
      <c r="K273" s="32">
        <f t="shared" si="85"/>
        <v>143050667</v>
      </c>
      <c r="L273" s="32">
        <f t="shared" si="85"/>
        <v>110078850</v>
      </c>
      <c r="M273" s="32">
        <f t="shared" si="85"/>
        <v>110078850</v>
      </c>
      <c r="N273" s="233">
        <f t="shared" si="79"/>
        <v>0.75289824736842104</v>
      </c>
      <c r="O273" s="33"/>
      <c r="P273" s="33"/>
      <c r="Q273" s="33"/>
    </row>
    <row r="274" spans="1:17" s="34" customFormat="1" ht="48.75" customHeight="1" x14ac:dyDescent="0.2">
      <c r="A274" s="6"/>
      <c r="B274" s="48"/>
      <c r="C274" s="49"/>
      <c r="D274" s="50"/>
      <c r="E274" s="6"/>
      <c r="F274" s="140"/>
      <c r="G274" s="134"/>
      <c r="H274" s="46" t="s">
        <v>166</v>
      </c>
      <c r="I274" s="38">
        <f>[1]FAMILIA!F22</f>
        <v>190000000</v>
      </c>
      <c r="J274" s="38">
        <f>[1]FAMILIA!G22</f>
        <v>153330667</v>
      </c>
      <c r="K274" s="38">
        <f>[1]FAMILIA!H22</f>
        <v>143050667</v>
      </c>
      <c r="L274" s="38">
        <f>[1]FAMILIA!I22</f>
        <v>110078850</v>
      </c>
      <c r="M274" s="38">
        <f>[1]FAMILIA!J22</f>
        <v>110078850</v>
      </c>
      <c r="N274" s="235">
        <f t="shared" si="79"/>
        <v>0.75289824736842104</v>
      </c>
      <c r="O274" s="33"/>
      <c r="P274" s="33"/>
      <c r="Q274" s="33"/>
    </row>
    <row r="275" spans="1:17" s="34" customFormat="1" ht="27.75" customHeight="1" x14ac:dyDescent="0.2">
      <c r="A275" s="6"/>
      <c r="B275" s="48"/>
      <c r="C275" s="49"/>
      <c r="D275" s="117">
        <v>18</v>
      </c>
      <c r="E275" s="146" t="s">
        <v>167</v>
      </c>
      <c r="F275" s="119"/>
      <c r="G275" s="120"/>
      <c r="H275" s="23"/>
      <c r="I275" s="24">
        <f t="shared" ref="I275:M275" si="86">I276+I280+I284+I287+I290</f>
        <v>1532000000</v>
      </c>
      <c r="J275" s="24">
        <f t="shared" si="86"/>
        <v>1138983557</v>
      </c>
      <c r="K275" s="24">
        <f t="shared" si="86"/>
        <v>924781483</v>
      </c>
      <c r="L275" s="24">
        <f t="shared" si="86"/>
        <v>278476750</v>
      </c>
      <c r="M275" s="24">
        <f t="shared" si="86"/>
        <v>278476750</v>
      </c>
      <c r="N275" s="232">
        <f t="shared" si="79"/>
        <v>0.60364326566579629</v>
      </c>
      <c r="O275" s="33"/>
      <c r="P275" s="33"/>
      <c r="Q275" s="33"/>
    </row>
    <row r="276" spans="1:17" s="34" customFormat="1" ht="27.75" customHeight="1" x14ac:dyDescent="0.2">
      <c r="A276" s="6"/>
      <c r="B276" s="48"/>
      <c r="C276" s="49"/>
      <c r="D276" s="94"/>
      <c r="E276" s="101"/>
      <c r="F276" s="108">
        <v>62</v>
      </c>
      <c r="G276" s="109" t="s">
        <v>168</v>
      </c>
      <c r="H276" s="31"/>
      <c r="I276" s="32">
        <f>SUM(I277:I279)</f>
        <v>1175000000</v>
      </c>
      <c r="J276" s="32">
        <f t="shared" ref="J276:M276" si="87">SUM(J277:J279)</f>
        <v>894405332</v>
      </c>
      <c r="K276" s="32">
        <f t="shared" si="87"/>
        <v>726679333</v>
      </c>
      <c r="L276" s="32">
        <f t="shared" si="87"/>
        <v>121980000</v>
      </c>
      <c r="M276" s="32">
        <f t="shared" si="87"/>
        <v>121980000</v>
      </c>
      <c r="N276" s="233">
        <f t="shared" si="79"/>
        <v>0.61845049617021275</v>
      </c>
      <c r="O276" s="33"/>
      <c r="P276" s="33"/>
      <c r="Q276" s="33"/>
    </row>
    <row r="277" spans="1:17" s="34" customFormat="1" ht="50.25" customHeight="1" x14ac:dyDescent="0.2">
      <c r="A277" s="6"/>
      <c r="B277" s="48"/>
      <c r="C277" s="49"/>
      <c r="D277" s="50"/>
      <c r="E277" s="6"/>
      <c r="F277" s="94"/>
      <c r="G277" s="49"/>
      <c r="H277" s="46" t="s">
        <v>169</v>
      </c>
      <c r="I277" s="38">
        <f>[1]FAMILIA!F23</f>
        <v>1100000000</v>
      </c>
      <c r="J277" s="38">
        <f>[1]FAMILIA!G23</f>
        <v>820241999</v>
      </c>
      <c r="K277" s="38">
        <f>[1]FAMILIA!H23</f>
        <v>652516000</v>
      </c>
      <c r="L277" s="38">
        <f>[1]FAMILIA!I23</f>
        <v>88400000</v>
      </c>
      <c r="M277" s="38">
        <f>[1]FAMILIA!J23</f>
        <v>88400000</v>
      </c>
      <c r="N277" s="237">
        <f t="shared" si="79"/>
        <v>0.59319636363636363</v>
      </c>
      <c r="O277" s="33"/>
      <c r="P277" s="33"/>
      <c r="Q277" s="33"/>
    </row>
    <row r="278" spans="1:17" s="34" customFormat="1" ht="50.25" customHeight="1" x14ac:dyDescent="0.2">
      <c r="A278" s="6"/>
      <c r="B278" s="48"/>
      <c r="C278" s="49"/>
      <c r="D278" s="50"/>
      <c r="E278" s="6"/>
      <c r="F278" s="50"/>
      <c r="G278" s="49"/>
      <c r="H278" s="251" t="s">
        <v>170</v>
      </c>
      <c r="I278" s="38">
        <f>[1]FAMILIA!F24</f>
        <v>60000000</v>
      </c>
      <c r="J278" s="38">
        <f>[1]FAMILIA!G24</f>
        <v>59163333</v>
      </c>
      <c r="K278" s="38">
        <f>[1]FAMILIA!H24</f>
        <v>59163333</v>
      </c>
      <c r="L278" s="38">
        <f>[1]FAMILIA!I24</f>
        <v>26300000</v>
      </c>
      <c r="M278" s="38">
        <f>[1]FAMILIA!J24</f>
        <v>26300000</v>
      </c>
      <c r="N278" s="237">
        <f t="shared" si="79"/>
        <v>0.98605555</v>
      </c>
      <c r="O278" s="33"/>
      <c r="P278" s="33"/>
      <c r="Q278" s="33"/>
    </row>
    <row r="279" spans="1:17" s="34" customFormat="1" ht="50.25" customHeight="1" x14ac:dyDescent="0.2">
      <c r="A279" s="6"/>
      <c r="B279" s="48"/>
      <c r="C279" s="49"/>
      <c r="D279" s="50"/>
      <c r="E279" s="6"/>
      <c r="F279" s="51"/>
      <c r="G279" s="49"/>
      <c r="H279" s="252"/>
      <c r="I279" s="38">
        <f>[1]FAMILIA!F25</f>
        <v>15000000</v>
      </c>
      <c r="J279" s="38">
        <f>[1]FAMILIA!G25</f>
        <v>15000000</v>
      </c>
      <c r="K279" s="38">
        <f>[1]FAMILIA!H25</f>
        <v>15000000</v>
      </c>
      <c r="L279" s="38">
        <f>[1]FAMILIA!I25</f>
        <v>7280000</v>
      </c>
      <c r="M279" s="38">
        <f>[1]FAMILIA!J25</f>
        <v>7280000</v>
      </c>
      <c r="N279" s="238">
        <f t="shared" si="79"/>
        <v>1</v>
      </c>
      <c r="O279" s="33"/>
      <c r="P279" s="33"/>
      <c r="Q279" s="33"/>
    </row>
    <row r="280" spans="1:17" s="34" customFormat="1" ht="27.75" customHeight="1" x14ac:dyDescent="0.2">
      <c r="A280" s="6"/>
      <c r="B280" s="48"/>
      <c r="C280" s="49"/>
      <c r="D280" s="50"/>
      <c r="E280" s="49"/>
      <c r="F280" s="108">
        <v>63</v>
      </c>
      <c r="G280" s="109" t="s">
        <v>171</v>
      </c>
      <c r="H280" s="31"/>
      <c r="I280" s="32">
        <f>SUM(I281:I283)</f>
        <v>105000000</v>
      </c>
      <c r="J280" s="32">
        <f t="shared" ref="J280:M280" si="88">SUM(J281:J283)</f>
        <v>49180225</v>
      </c>
      <c r="K280" s="32">
        <f t="shared" si="88"/>
        <v>40904150</v>
      </c>
      <c r="L280" s="32">
        <f t="shared" si="88"/>
        <v>38792150</v>
      </c>
      <c r="M280" s="32">
        <f t="shared" si="88"/>
        <v>38792150</v>
      </c>
      <c r="N280" s="239">
        <f t="shared" si="79"/>
        <v>0.38956333333333332</v>
      </c>
      <c r="O280" s="33"/>
      <c r="P280" s="33"/>
      <c r="Q280" s="33"/>
    </row>
    <row r="281" spans="1:17" s="34" customFormat="1" ht="46.5" customHeight="1" x14ac:dyDescent="0.2">
      <c r="A281" s="6"/>
      <c r="B281" s="48"/>
      <c r="C281" s="49"/>
      <c r="D281" s="50"/>
      <c r="E281" s="6"/>
      <c r="F281" s="94"/>
      <c r="G281" s="49"/>
      <c r="H281" s="46" t="s">
        <v>172</v>
      </c>
      <c r="I281" s="68">
        <f>[1]FAMILIA!F26</f>
        <v>15000000</v>
      </c>
      <c r="J281" s="68">
        <f>[1]FAMILIA!G26</f>
        <v>0</v>
      </c>
      <c r="K281" s="68">
        <f>[1]FAMILIA!H26</f>
        <v>0</v>
      </c>
      <c r="L281" s="68">
        <f>[1]FAMILIA!I26</f>
        <v>0</v>
      </c>
      <c r="M281" s="68">
        <f>[1]FAMILIA!J26</f>
        <v>0</v>
      </c>
      <c r="N281" s="235">
        <f t="shared" si="79"/>
        <v>0</v>
      </c>
      <c r="O281" s="33"/>
      <c r="P281" s="33"/>
      <c r="Q281" s="33"/>
    </row>
    <row r="282" spans="1:17" s="34" customFormat="1" ht="46.5" customHeight="1" x14ac:dyDescent="0.2">
      <c r="A282" s="6"/>
      <c r="B282" s="48"/>
      <c r="C282" s="49"/>
      <c r="D282" s="50"/>
      <c r="E282" s="6"/>
      <c r="F282" s="50"/>
      <c r="G282" s="49"/>
      <c r="H282" s="251" t="s">
        <v>173</v>
      </c>
      <c r="I282" s="68">
        <f>[1]FAMILIA!F27</f>
        <v>35000000</v>
      </c>
      <c r="J282" s="68">
        <f>[1]FAMILIA!G27</f>
        <v>34788225</v>
      </c>
      <c r="K282" s="68">
        <f>[1]FAMILIA!H27</f>
        <v>33512150</v>
      </c>
      <c r="L282" s="68">
        <f>[1]FAMILIA!I27</f>
        <v>33512150</v>
      </c>
      <c r="M282" s="68">
        <f>[1]FAMILIA!J27</f>
        <v>33512150</v>
      </c>
      <c r="N282" s="235">
        <f t="shared" si="79"/>
        <v>0.95748999999999995</v>
      </c>
      <c r="O282" s="33"/>
      <c r="P282" s="33"/>
      <c r="Q282" s="33"/>
    </row>
    <row r="283" spans="1:17" s="34" customFormat="1" ht="46.5" customHeight="1" x14ac:dyDescent="0.2">
      <c r="A283" s="6"/>
      <c r="B283" s="48"/>
      <c r="C283" s="49"/>
      <c r="D283" s="50"/>
      <c r="E283" s="6"/>
      <c r="F283" s="51"/>
      <c r="G283" s="49"/>
      <c r="H283" s="252"/>
      <c r="I283" s="68">
        <f>[1]FAMILIA!F28</f>
        <v>55000000</v>
      </c>
      <c r="J283" s="68">
        <f>[1]FAMILIA!G28</f>
        <v>14392000</v>
      </c>
      <c r="K283" s="68">
        <f>[1]FAMILIA!H28</f>
        <v>7392000</v>
      </c>
      <c r="L283" s="68">
        <f>[1]FAMILIA!I28</f>
        <v>5280000</v>
      </c>
      <c r="M283" s="68">
        <f>[1]FAMILIA!J28</f>
        <v>5280000</v>
      </c>
      <c r="N283" s="235">
        <f t="shared" si="79"/>
        <v>0.13439999999999999</v>
      </c>
      <c r="O283" s="33"/>
      <c r="P283" s="33"/>
      <c r="Q283" s="33"/>
    </row>
    <row r="284" spans="1:17" s="34" customFormat="1" ht="27.75" customHeight="1" x14ac:dyDescent="0.2">
      <c r="A284" s="6"/>
      <c r="B284" s="48"/>
      <c r="C284" s="49"/>
      <c r="D284" s="50"/>
      <c r="E284" s="49"/>
      <c r="F284" s="29">
        <v>64</v>
      </c>
      <c r="G284" s="43" t="s">
        <v>174</v>
      </c>
      <c r="H284" s="31"/>
      <c r="I284" s="32">
        <f>SUM(I285:I286)</f>
        <v>100000000</v>
      </c>
      <c r="J284" s="32">
        <f t="shared" ref="J284:M284" si="89">SUM(J285:J286)</f>
        <v>100000000</v>
      </c>
      <c r="K284" s="32">
        <f t="shared" si="89"/>
        <v>61800000</v>
      </c>
      <c r="L284" s="32">
        <f t="shared" si="89"/>
        <v>54800000</v>
      </c>
      <c r="M284" s="32">
        <f t="shared" si="89"/>
        <v>54800000</v>
      </c>
      <c r="N284" s="233">
        <f t="shared" si="79"/>
        <v>0.61799999999999999</v>
      </c>
      <c r="O284" s="33"/>
      <c r="P284" s="33"/>
      <c r="Q284" s="33"/>
    </row>
    <row r="285" spans="1:17" s="34" customFormat="1" ht="41.25" customHeight="1" x14ac:dyDescent="0.2">
      <c r="A285" s="6"/>
      <c r="B285" s="48"/>
      <c r="C285" s="49"/>
      <c r="D285" s="50"/>
      <c r="E285" s="6"/>
      <c r="F285" s="94"/>
      <c r="G285" s="49"/>
      <c r="H285" s="251" t="s">
        <v>175</v>
      </c>
      <c r="I285" s="68">
        <f>[1]FAMILIA!F29</f>
        <v>60000000</v>
      </c>
      <c r="J285" s="68">
        <f>[1]FAMILIA!G29</f>
        <v>60000000</v>
      </c>
      <c r="K285" s="68">
        <f>[1]FAMILIA!H29</f>
        <v>30880000</v>
      </c>
      <c r="L285" s="68">
        <f>[1]FAMILIA!I29</f>
        <v>23880000</v>
      </c>
      <c r="M285" s="68">
        <f>[1]FAMILIA!J29</f>
        <v>23880000</v>
      </c>
      <c r="N285" s="235">
        <f t="shared" si="79"/>
        <v>0.51466666666666672</v>
      </c>
      <c r="O285" s="33"/>
      <c r="P285" s="33"/>
      <c r="Q285" s="33"/>
    </row>
    <row r="286" spans="1:17" s="34" customFormat="1" ht="41.25" customHeight="1" x14ac:dyDescent="0.2">
      <c r="A286" s="6"/>
      <c r="B286" s="48"/>
      <c r="C286" s="49"/>
      <c r="D286" s="50"/>
      <c r="E286" s="6"/>
      <c r="F286" s="51"/>
      <c r="G286" s="49"/>
      <c r="H286" s="252"/>
      <c r="I286" s="68">
        <f>[1]FAMILIA!F30</f>
        <v>40000000</v>
      </c>
      <c r="J286" s="68">
        <f>[1]FAMILIA!G30</f>
        <v>40000000</v>
      </c>
      <c r="K286" s="68">
        <f>[1]FAMILIA!H30</f>
        <v>30920000</v>
      </c>
      <c r="L286" s="68">
        <f>[1]FAMILIA!I30</f>
        <v>30920000</v>
      </c>
      <c r="M286" s="68">
        <f>[1]FAMILIA!J30</f>
        <v>30920000</v>
      </c>
      <c r="N286" s="235">
        <f t="shared" si="79"/>
        <v>0.77300000000000002</v>
      </c>
      <c r="O286" s="33"/>
      <c r="P286" s="33"/>
      <c r="Q286" s="33"/>
    </row>
    <row r="287" spans="1:17" s="34" customFormat="1" ht="27.75" customHeight="1" x14ac:dyDescent="0.2">
      <c r="A287" s="6"/>
      <c r="B287" s="48"/>
      <c r="C287" s="49"/>
      <c r="D287" s="50"/>
      <c r="E287" s="49"/>
      <c r="F287" s="29">
        <v>65</v>
      </c>
      <c r="G287" s="43" t="s">
        <v>176</v>
      </c>
      <c r="H287" s="31"/>
      <c r="I287" s="32">
        <f>SUM(I288:I289)</f>
        <v>70000000</v>
      </c>
      <c r="J287" s="32">
        <f t="shared" ref="J287:M287" si="90">SUM(J288:J289)</f>
        <v>68828000</v>
      </c>
      <c r="K287" s="32">
        <f t="shared" si="90"/>
        <v>68828000</v>
      </c>
      <c r="L287" s="32">
        <f t="shared" si="90"/>
        <v>57400000</v>
      </c>
      <c r="M287" s="32">
        <f t="shared" si="90"/>
        <v>57400000</v>
      </c>
      <c r="N287" s="233">
        <f t="shared" si="79"/>
        <v>0.98325714285714283</v>
      </c>
      <c r="O287" s="33"/>
      <c r="P287" s="33"/>
      <c r="Q287" s="33"/>
    </row>
    <row r="288" spans="1:17" s="34" customFormat="1" ht="42.75" customHeight="1" x14ac:dyDescent="0.2">
      <c r="A288" s="6"/>
      <c r="B288" s="48"/>
      <c r="C288" s="49"/>
      <c r="D288" s="50"/>
      <c r="E288" s="6"/>
      <c r="F288" s="94"/>
      <c r="G288" s="49"/>
      <c r="H288" s="251" t="s">
        <v>177</v>
      </c>
      <c r="I288" s="68">
        <f>[1]FAMILIA!F31</f>
        <v>21000000</v>
      </c>
      <c r="J288" s="68">
        <f>[1]FAMILIA!G31</f>
        <v>19828000</v>
      </c>
      <c r="K288" s="68">
        <f>[1]FAMILIA!H31</f>
        <v>19828000</v>
      </c>
      <c r="L288" s="68">
        <f>[1]FAMILIA!I31</f>
        <v>19800000</v>
      </c>
      <c r="M288" s="68">
        <f>[1]FAMILIA!J31</f>
        <v>19800000</v>
      </c>
      <c r="N288" s="235">
        <f t="shared" si="79"/>
        <v>0.94419047619047614</v>
      </c>
      <c r="O288" s="33"/>
      <c r="P288" s="33"/>
      <c r="Q288" s="33"/>
    </row>
    <row r="289" spans="1:17" s="34" customFormat="1" ht="42.75" customHeight="1" x14ac:dyDescent="0.2">
      <c r="A289" s="6"/>
      <c r="B289" s="48"/>
      <c r="C289" s="49"/>
      <c r="D289" s="50"/>
      <c r="E289" s="6"/>
      <c r="F289" s="51"/>
      <c r="G289" s="49"/>
      <c r="H289" s="252"/>
      <c r="I289" s="68">
        <f>[1]FAMILIA!F32</f>
        <v>49000000</v>
      </c>
      <c r="J289" s="68">
        <f>[1]FAMILIA!G32</f>
        <v>49000000</v>
      </c>
      <c r="K289" s="68">
        <f>[1]FAMILIA!H32</f>
        <v>49000000</v>
      </c>
      <c r="L289" s="68">
        <f>[1]FAMILIA!I32</f>
        <v>37600000</v>
      </c>
      <c r="M289" s="68">
        <f>[1]FAMILIA!J32</f>
        <v>37600000</v>
      </c>
      <c r="N289" s="235">
        <f t="shared" si="79"/>
        <v>1</v>
      </c>
      <c r="O289" s="33"/>
      <c r="P289" s="33"/>
      <c r="Q289" s="33"/>
    </row>
    <row r="290" spans="1:17" s="34" customFormat="1" ht="27.75" customHeight="1" x14ac:dyDescent="0.2">
      <c r="A290" s="6"/>
      <c r="B290" s="48"/>
      <c r="C290" s="49"/>
      <c r="D290" s="50"/>
      <c r="E290" s="49"/>
      <c r="F290" s="29">
        <v>66</v>
      </c>
      <c r="G290" s="43" t="s">
        <v>178</v>
      </c>
      <c r="H290" s="31"/>
      <c r="I290" s="32">
        <f>SUM(I291:I292)</f>
        <v>82000000</v>
      </c>
      <c r="J290" s="32">
        <f t="shared" ref="J290:M290" si="91">SUM(J291:J292)</f>
        <v>26570000</v>
      </c>
      <c r="K290" s="32">
        <f t="shared" si="91"/>
        <v>26570000</v>
      </c>
      <c r="L290" s="32">
        <f t="shared" si="91"/>
        <v>5504600</v>
      </c>
      <c r="M290" s="32">
        <f t="shared" si="91"/>
        <v>5504600</v>
      </c>
      <c r="N290" s="233">
        <f t="shared" si="79"/>
        <v>0.32402439024390245</v>
      </c>
      <c r="O290" s="33"/>
      <c r="P290" s="33"/>
      <c r="Q290" s="33"/>
    </row>
    <row r="291" spans="1:17" s="34" customFormat="1" ht="42.75" customHeight="1" x14ac:dyDescent="0.2">
      <c r="A291" s="6"/>
      <c r="B291" s="48"/>
      <c r="C291" s="49"/>
      <c r="D291" s="50"/>
      <c r="E291" s="6"/>
      <c r="F291" s="94"/>
      <c r="G291" s="49"/>
      <c r="H291" s="251" t="s">
        <v>179</v>
      </c>
      <c r="I291" s="68">
        <f>[1]FAMILIA!F33</f>
        <v>42000000</v>
      </c>
      <c r="J291" s="68">
        <f>[1]FAMILIA!G33</f>
        <v>6570000</v>
      </c>
      <c r="K291" s="68">
        <f>[1]FAMILIA!H33</f>
        <v>6570000</v>
      </c>
      <c r="L291" s="68">
        <f>[1]FAMILIA!I33</f>
        <v>5504600</v>
      </c>
      <c r="M291" s="68">
        <f>[1]FAMILIA!J33</f>
        <v>5504600</v>
      </c>
      <c r="N291" s="235">
        <f t="shared" si="79"/>
        <v>0.15642857142857142</v>
      </c>
      <c r="O291" s="33"/>
      <c r="P291" s="33"/>
      <c r="Q291" s="33"/>
    </row>
    <row r="292" spans="1:17" s="34" customFormat="1" ht="42.75" customHeight="1" x14ac:dyDescent="0.2">
      <c r="A292" s="6"/>
      <c r="B292" s="48"/>
      <c r="C292" s="49"/>
      <c r="D292" s="50"/>
      <c r="E292" s="6"/>
      <c r="F292" s="51"/>
      <c r="G292" s="134"/>
      <c r="H292" s="252"/>
      <c r="I292" s="68">
        <f>[1]FAMILIA!F34</f>
        <v>40000000</v>
      </c>
      <c r="J292" s="68">
        <f>[1]FAMILIA!G34</f>
        <v>20000000</v>
      </c>
      <c r="K292" s="68">
        <f>[1]FAMILIA!H34</f>
        <v>20000000</v>
      </c>
      <c r="L292" s="68">
        <f>[1]FAMILIA!I34</f>
        <v>0</v>
      </c>
      <c r="M292" s="68">
        <f>[1]FAMILIA!J34</f>
        <v>0</v>
      </c>
      <c r="N292" s="235">
        <f t="shared" si="79"/>
        <v>0.5</v>
      </c>
      <c r="O292" s="33"/>
      <c r="P292" s="33"/>
      <c r="Q292" s="33"/>
    </row>
    <row r="293" spans="1:17" s="34" customFormat="1" ht="27.75" customHeight="1" x14ac:dyDescent="0.2">
      <c r="A293" s="6"/>
      <c r="B293" s="48"/>
      <c r="C293" s="49"/>
      <c r="D293" s="117">
        <v>19</v>
      </c>
      <c r="E293" s="118" t="s">
        <v>180</v>
      </c>
      <c r="F293" s="119"/>
      <c r="G293" s="120"/>
      <c r="H293" s="23"/>
      <c r="I293" s="24">
        <f>I294</f>
        <v>4228997981</v>
      </c>
      <c r="J293" s="24">
        <f t="shared" ref="J293:M293" si="92">J294</f>
        <v>3224295566</v>
      </c>
      <c r="K293" s="24">
        <f t="shared" si="92"/>
        <v>3186295565.9899998</v>
      </c>
      <c r="L293" s="24">
        <f t="shared" si="92"/>
        <v>3169229215.9899998</v>
      </c>
      <c r="M293" s="24">
        <f t="shared" si="92"/>
        <v>3169229215.9899998</v>
      </c>
      <c r="N293" s="232">
        <f t="shared" si="79"/>
        <v>0.75343984090447824</v>
      </c>
      <c r="O293" s="33"/>
      <c r="P293" s="33"/>
      <c r="Q293" s="33"/>
    </row>
    <row r="294" spans="1:17" s="34" customFormat="1" ht="27.75" customHeight="1" x14ac:dyDescent="0.2">
      <c r="A294" s="6"/>
      <c r="B294" s="48"/>
      <c r="C294" s="49"/>
      <c r="D294" s="94"/>
      <c r="E294" s="101"/>
      <c r="F294" s="108">
        <v>67</v>
      </c>
      <c r="G294" s="109" t="s">
        <v>181</v>
      </c>
      <c r="H294" s="31"/>
      <c r="I294" s="32">
        <f>SUM(I295:I298)</f>
        <v>4228997981</v>
      </c>
      <c r="J294" s="32">
        <f t="shared" ref="J294:M294" si="93">SUM(J295:J298)</f>
        <v>3224295566</v>
      </c>
      <c r="K294" s="32">
        <f t="shared" si="93"/>
        <v>3186295565.9899998</v>
      </c>
      <c r="L294" s="32">
        <f t="shared" si="93"/>
        <v>3169229215.9899998</v>
      </c>
      <c r="M294" s="32">
        <f t="shared" si="93"/>
        <v>3169229215.9899998</v>
      </c>
      <c r="N294" s="233">
        <f t="shared" si="79"/>
        <v>0.75343984090447824</v>
      </c>
      <c r="O294" s="33"/>
      <c r="P294" s="33"/>
      <c r="Q294" s="33"/>
    </row>
    <row r="295" spans="1:17" s="34" customFormat="1" ht="27.75" customHeight="1" x14ac:dyDescent="0.2">
      <c r="A295" s="6"/>
      <c r="B295" s="48"/>
      <c r="C295" s="49"/>
      <c r="D295" s="50"/>
      <c r="E295" s="49"/>
      <c r="F295" s="94"/>
      <c r="G295" s="49"/>
      <c r="H295" s="251" t="s">
        <v>182</v>
      </c>
      <c r="I295" s="68">
        <f>[1]FAMILIA!F35</f>
        <v>2801724175</v>
      </c>
      <c r="J295" s="68">
        <f>[1]FAMILIA!G35</f>
        <v>1797577760</v>
      </c>
      <c r="K295" s="68">
        <f>[1]FAMILIA!H35</f>
        <v>1797577759.99</v>
      </c>
      <c r="L295" s="68">
        <f>[1]FAMILIA!I35</f>
        <v>1797577759.99</v>
      </c>
      <c r="M295" s="68">
        <f>[1]FAMILIA!J35</f>
        <v>1797577759.99</v>
      </c>
      <c r="N295" s="235">
        <f t="shared" si="79"/>
        <v>0.64159697661530157</v>
      </c>
      <c r="O295" s="33"/>
      <c r="P295" s="33"/>
      <c r="Q295" s="33"/>
    </row>
    <row r="296" spans="1:17" s="34" customFormat="1" ht="27.75" customHeight="1" x14ac:dyDescent="0.2">
      <c r="A296" s="6"/>
      <c r="B296" s="48"/>
      <c r="C296" s="49"/>
      <c r="D296" s="50"/>
      <c r="E296" s="49"/>
      <c r="F296" s="50"/>
      <c r="G296" s="49"/>
      <c r="H296" s="253"/>
      <c r="I296" s="68">
        <f>[1]FAMILIA!F36</f>
        <v>80000000</v>
      </c>
      <c r="J296" s="68">
        <f>[1]FAMILIA!G36</f>
        <v>79444000</v>
      </c>
      <c r="K296" s="68">
        <f>[1]FAMILIA!H36</f>
        <v>69444000</v>
      </c>
      <c r="L296" s="68">
        <f>[1]FAMILIA!I36</f>
        <v>60377650</v>
      </c>
      <c r="M296" s="68">
        <f>[1]FAMILIA!J36</f>
        <v>60377650</v>
      </c>
      <c r="N296" s="235">
        <f t="shared" si="79"/>
        <v>0.86804999999999999</v>
      </c>
      <c r="O296" s="33"/>
      <c r="P296" s="33"/>
      <c r="Q296" s="33"/>
    </row>
    <row r="297" spans="1:17" s="34" customFormat="1" ht="27.75" customHeight="1" x14ac:dyDescent="0.2">
      <c r="A297" s="6"/>
      <c r="B297" s="48"/>
      <c r="C297" s="49"/>
      <c r="D297" s="50"/>
      <c r="E297" s="49"/>
      <c r="F297" s="50"/>
      <c r="G297" s="49"/>
      <c r="H297" s="253"/>
      <c r="I297" s="68">
        <f>[1]FAMILIA!F37</f>
        <v>1307273806</v>
      </c>
      <c r="J297" s="68">
        <f>[1]FAMILIA!G37</f>
        <v>1307273806</v>
      </c>
      <c r="K297" s="68">
        <f>[1]FAMILIA!H37</f>
        <v>1307273806</v>
      </c>
      <c r="L297" s="68">
        <f>[1]FAMILIA!I37</f>
        <v>1307273806</v>
      </c>
      <c r="M297" s="68">
        <f>[1]FAMILIA!J37</f>
        <v>1307273806</v>
      </c>
      <c r="N297" s="235">
        <f t="shared" si="79"/>
        <v>1</v>
      </c>
      <c r="O297" s="33"/>
      <c r="P297" s="33"/>
      <c r="Q297" s="33"/>
    </row>
    <row r="298" spans="1:17" s="34" customFormat="1" ht="27.75" customHeight="1" x14ac:dyDescent="0.2">
      <c r="A298" s="6"/>
      <c r="B298" s="48"/>
      <c r="C298" s="49"/>
      <c r="D298" s="50"/>
      <c r="E298" s="49"/>
      <c r="F298" s="51"/>
      <c r="G298" s="134"/>
      <c r="H298" s="252"/>
      <c r="I298" s="68">
        <f>[1]FAMILIA!F38</f>
        <v>40000000</v>
      </c>
      <c r="J298" s="68">
        <f>[1]FAMILIA!G38</f>
        <v>40000000</v>
      </c>
      <c r="K298" s="68">
        <f>[1]FAMILIA!H38</f>
        <v>12000000</v>
      </c>
      <c r="L298" s="68">
        <f>[1]FAMILIA!I38</f>
        <v>4000000</v>
      </c>
      <c r="M298" s="68">
        <f>[1]FAMILIA!J38</f>
        <v>4000000</v>
      </c>
      <c r="N298" s="235">
        <f t="shared" si="79"/>
        <v>0.3</v>
      </c>
      <c r="O298" s="33"/>
      <c r="P298" s="33"/>
      <c r="Q298" s="33"/>
    </row>
    <row r="299" spans="1:17" s="34" customFormat="1" ht="27.75" customHeight="1" x14ac:dyDescent="0.2">
      <c r="A299" s="6"/>
      <c r="B299" s="48"/>
      <c r="C299" s="49"/>
      <c r="D299" s="117">
        <v>20</v>
      </c>
      <c r="E299" s="118" t="s">
        <v>183</v>
      </c>
      <c r="F299" s="156"/>
      <c r="G299" s="120"/>
      <c r="H299" s="23"/>
      <c r="I299" s="24">
        <f t="shared" ref="I299:M299" si="94">I300+I305+I309+I313</f>
        <v>1948292448.8099999</v>
      </c>
      <c r="J299" s="24">
        <f t="shared" si="94"/>
        <v>1747375211</v>
      </c>
      <c r="K299" s="24">
        <f t="shared" si="94"/>
        <v>1641066116</v>
      </c>
      <c r="L299" s="24">
        <f t="shared" si="94"/>
        <v>918655012</v>
      </c>
      <c r="M299" s="24">
        <f t="shared" si="94"/>
        <v>912458346</v>
      </c>
      <c r="N299" s="232">
        <f t="shared" si="79"/>
        <v>0.84230995044011436</v>
      </c>
      <c r="O299" s="33"/>
      <c r="P299" s="33"/>
      <c r="Q299" s="33"/>
    </row>
    <row r="300" spans="1:17" s="34" customFormat="1" ht="27.75" customHeight="1" x14ac:dyDescent="0.2">
      <c r="A300" s="6"/>
      <c r="B300" s="48"/>
      <c r="C300" s="49"/>
      <c r="D300" s="94"/>
      <c r="E300" s="101"/>
      <c r="F300" s="138">
        <v>68</v>
      </c>
      <c r="G300" s="109" t="s">
        <v>184</v>
      </c>
      <c r="H300" s="31"/>
      <c r="I300" s="32">
        <f>SUM(I301:I304)</f>
        <v>756252550</v>
      </c>
      <c r="J300" s="32">
        <f t="shared" ref="J300:M300" si="95">SUM(J301:J304)</f>
        <v>748705400</v>
      </c>
      <c r="K300" s="32">
        <f t="shared" si="95"/>
        <v>674265427</v>
      </c>
      <c r="L300" s="32">
        <f t="shared" si="95"/>
        <v>445526820</v>
      </c>
      <c r="M300" s="32">
        <f t="shared" si="95"/>
        <v>445526820</v>
      </c>
      <c r="N300" s="233">
        <f t="shared" si="79"/>
        <v>0.89158764092762399</v>
      </c>
      <c r="O300" s="33"/>
      <c r="P300" s="33"/>
      <c r="Q300" s="33"/>
    </row>
    <row r="301" spans="1:17" s="34" customFormat="1" ht="35.25" customHeight="1" x14ac:dyDescent="0.2">
      <c r="A301" s="6"/>
      <c r="B301" s="48"/>
      <c r="C301" s="49"/>
      <c r="D301" s="50"/>
      <c r="E301" s="49"/>
      <c r="F301" s="94"/>
      <c r="G301" s="49"/>
      <c r="H301" s="251" t="s">
        <v>185</v>
      </c>
      <c r="I301" s="157">
        <f>[1]INDEPORTES!F15</f>
        <v>310000000</v>
      </c>
      <c r="J301" s="157">
        <f>[1]INDEPORTES!G15</f>
        <v>305900000</v>
      </c>
      <c r="K301" s="157">
        <f>[1]INDEPORTES!H15</f>
        <v>305900000</v>
      </c>
      <c r="L301" s="157">
        <f>[1]INDEPORTES!I15</f>
        <v>264181535</v>
      </c>
      <c r="M301" s="157">
        <f>[1]INDEPORTES!J15</f>
        <v>264181535</v>
      </c>
      <c r="N301" s="240">
        <f t="shared" si="79"/>
        <v>0.98677419354838714</v>
      </c>
      <c r="O301" s="33"/>
      <c r="P301" s="33"/>
      <c r="Q301" s="33"/>
    </row>
    <row r="302" spans="1:17" s="34" customFormat="1" ht="35.25" customHeight="1" x14ac:dyDescent="0.2">
      <c r="A302" s="6"/>
      <c r="B302" s="48"/>
      <c r="C302" s="49"/>
      <c r="D302" s="50"/>
      <c r="E302" s="49"/>
      <c r="F302" s="50"/>
      <c r="G302" s="49"/>
      <c r="H302" s="253"/>
      <c r="I302" s="157">
        <f>[1]INDEPORTES!F16</f>
        <v>128000000</v>
      </c>
      <c r="J302" s="157">
        <f>[1]INDEPORTES!G16</f>
        <v>126552850</v>
      </c>
      <c r="K302" s="157">
        <f>[1]INDEPORTES!H16</f>
        <v>123552850</v>
      </c>
      <c r="L302" s="157">
        <f>[1]INDEPORTES!I16</f>
        <v>33772063</v>
      </c>
      <c r="M302" s="157">
        <f>[1]INDEPORTES!J16</f>
        <v>33772063</v>
      </c>
      <c r="N302" s="240">
        <f t="shared" si="79"/>
        <v>0.96525664062500005</v>
      </c>
      <c r="O302" s="33"/>
      <c r="P302" s="33"/>
      <c r="Q302" s="33"/>
    </row>
    <row r="303" spans="1:17" s="34" customFormat="1" ht="35.25" customHeight="1" x14ac:dyDescent="0.2">
      <c r="A303" s="6"/>
      <c r="B303" s="48"/>
      <c r="C303" s="49"/>
      <c r="D303" s="50"/>
      <c r="E303" s="49"/>
      <c r="F303" s="50"/>
      <c r="G303" s="49"/>
      <c r="H303" s="253"/>
      <c r="I303" s="157">
        <f>[1]INDEPORTES!F17</f>
        <v>158252550</v>
      </c>
      <c r="J303" s="157">
        <f>[1]INDEPORTES!G17</f>
        <v>156252550</v>
      </c>
      <c r="K303" s="157">
        <f>[1]INDEPORTES!H17</f>
        <v>145102450</v>
      </c>
      <c r="L303" s="157">
        <f>[1]INDEPORTES!I17</f>
        <v>47863095</v>
      </c>
      <c r="M303" s="157">
        <f>[1]INDEPORTES!J17</f>
        <v>47863095</v>
      </c>
      <c r="N303" s="240">
        <f t="shared" si="79"/>
        <v>0.91690434056196879</v>
      </c>
      <c r="O303" s="33"/>
      <c r="P303" s="33"/>
      <c r="Q303" s="33"/>
    </row>
    <row r="304" spans="1:17" s="34" customFormat="1" ht="35.25" customHeight="1" x14ac:dyDescent="0.2">
      <c r="A304" s="6"/>
      <c r="B304" s="48"/>
      <c r="C304" s="49"/>
      <c r="D304" s="50"/>
      <c r="E304" s="49"/>
      <c r="F304" s="51"/>
      <c r="G304" s="49"/>
      <c r="H304" s="252"/>
      <c r="I304" s="157">
        <f>[1]INDEPORTES!F18</f>
        <v>160000000</v>
      </c>
      <c r="J304" s="157">
        <f>[1]INDEPORTES!G18</f>
        <v>160000000</v>
      </c>
      <c r="K304" s="157">
        <f>[1]INDEPORTES!H18</f>
        <v>99710127</v>
      </c>
      <c r="L304" s="157">
        <f>[1]INDEPORTES!I18</f>
        <v>99710127</v>
      </c>
      <c r="M304" s="157">
        <f>[1]INDEPORTES!J18</f>
        <v>99710127</v>
      </c>
      <c r="N304" s="240">
        <f t="shared" si="79"/>
        <v>0.62318829374999996</v>
      </c>
      <c r="O304" s="33"/>
      <c r="P304" s="33"/>
      <c r="Q304" s="33"/>
    </row>
    <row r="305" spans="1:17" s="34" customFormat="1" ht="27.75" customHeight="1" x14ac:dyDescent="0.2">
      <c r="A305" s="6"/>
      <c r="B305" s="48"/>
      <c r="C305" s="49"/>
      <c r="D305" s="50"/>
      <c r="E305" s="49"/>
      <c r="F305" s="108">
        <v>69</v>
      </c>
      <c r="G305" s="109" t="s">
        <v>186</v>
      </c>
      <c r="H305" s="31"/>
      <c r="I305" s="32">
        <f>SUM(I306:I308)</f>
        <v>231288679.81</v>
      </c>
      <c r="J305" s="32">
        <f t="shared" ref="J305:M305" si="96">SUM(J306:J308)</f>
        <v>187223470</v>
      </c>
      <c r="K305" s="32">
        <f t="shared" si="96"/>
        <v>176372584</v>
      </c>
      <c r="L305" s="32">
        <f t="shared" si="96"/>
        <v>74274824</v>
      </c>
      <c r="M305" s="32">
        <f t="shared" si="96"/>
        <v>74274824</v>
      </c>
      <c r="N305" s="233">
        <f t="shared" si="79"/>
        <v>0.76256470547926203</v>
      </c>
      <c r="O305" s="33"/>
      <c r="P305" s="33"/>
      <c r="Q305" s="33"/>
    </row>
    <row r="306" spans="1:17" s="34" customFormat="1" ht="39" customHeight="1" x14ac:dyDescent="0.2">
      <c r="A306" s="6"/>
      <c r="B306" s="48"/>
      <c r="C306" s="49"/>
      <c r="D306" s="50"/>
      <c r="E306" s="49"/>
      <c r="F306" s="94"/>
      <c r="G306" s="49"/>
      <c r="H306" s="251" t="s">
        <v>185</v>
      </c>
      <c r="I306" s="157">
        <f>[1]INDEPORTES!F19</f>
        <v>113400000</v>
      </c>
      <c r="J306" s="157">
        <f>[1]INDEPORTES!G19</f>
        <v>70270000</v>
      </c>
      <c r="K306" s="157">
        <f>[1]INDEPORTES!H19</f>
        <v>63570000</v>
      </c>
      <c r="L306" s="157">
        <f>[1]INDEPORTES!I19</f>
        <v>31662491</v>
      </c>
      <c r="M306" s="157">
        <f>[1]INDEPORTES!J19</f>
        <v>31662491</v>
      </c>
      <c r="N306" s="240">
        <f t="shared" si="79"/>
        <v>0.56058201058201063</v>
      </c>
      <c r="O306" s="33"/>
      <c r="P306" s="33"/>
      <c r="Q306" s="33"/>
    </row>
    <row r="307" spans="1:17" s="34" customFormat="1" ht="39" customHeight="1" x14ac:dyDescent="0.2">
      <c r="A307" s="6"/>
      <c r="B307" s="48"/>
      <c r="C307" s="49"/>
      <c r="D307" s="50"/>
      <c r="E307" s="49"/>
      <c r="F307" s="50"/>
      <c r="G307" s="49"/>
      <c r="H307" s="253"/>
      <c r="I307" s="157">
        <f>[1]INDEPORTES!F20</f>
        <v>5276896</v>
      </c>
      <c r="J307" s="157">
        <f>[1]INDEPORTES!G20</f>
        <v>4500000</v>
      </c>
      <c r="K307" s="157">
        <f>[1]INDEPORTES!H20</f>
        <v>4500000</v>
      </c>
      <c r="L307" s="157">
        <f>[1]INDEPORTES!I20</f>
        <v>0</v>
      </c>
      <c r="M307" s="157">
        <f>[1]INDEPORTES!J20</f>
        <v>0</v>
      </c>
      <c r="N307" s="240">
        <f t="shared" si="79"/>
        <v>0.85277405505054482</v>
      </c>
      <c r="O307" s="33"/>
      <c r="P307" s="33"/>
      <c r="Q307" s="33"/>
    </row>
    <row r="308" spans="1:17" s="34" customFormat="1" ht="39" customHeight="1" x14ac:dyDescent="0.2">
      <c r="A308" s="6"/>
      <c r="B308" s="48"/>
      <c r="C308" s="49"/>
      <c r="D308" s="50"/>
      <c r="E308" s="49"/>
      <c r="F308" s="51"/>
      <c r="G308" s="49"/>
      <c r="H308" s="252"/>
      <c r="I308" s="157">
        <f>[1]INDEPORTES!F21</f>
        <v>112611783.81</v>
      </c>
      <c r="J308" s="157">
        <f>[1]INDEPORTES!G21</f>
        <v>112453470</v>
      </c>
      <c r="K308" s="157">
        <f>[1]INDEPORTES!H21</f>
        <v>108302584</v>
      </c>
      <c r="L308" s="157">
        <f>[1]INDEPORTES!I21</f>
        <v>42612333</v>
      </c>
      <c r="M308" s="157">
        <f>[1]INDEPORTES!J21</f>
        <v>42612333</v>
      </c>
      <c r="N308" s="240">
        <f t="shared" si="79"/>
        <v>0.96173402405852537</v>
      </c>
      <c r="O308" s="33"/>
      <c r="P308" s="33"/>
      <c r="Q308" s="33"/>
    </row>
    <row r="309" spans="1:17" s="34" customFormat="1" ht="27.75" customHeight="1" x14ac:dyDescent="0.2">
      <c r="A309" s="6"/>
      <c r="B309" s="48"/>
      <c r="C309" s="49"/>
      <c r="D309" s="50"/>
      <c r="E309" s="49"/>
      <c r="F309" s="108">
        <v>70</v>
      </c>
      <c r="G309" s="109" t="s">
        <v>187</v>
      </c>
      <c r="H309" s="31"/>
      <c r="I309" s="32">
        <f>SUM(I310:I312)</f>
        <v>405652392</v>
      </c>
      <c r="J309" s="32">
        <f t="shared" ref="J309:M309" si="97">SUM(J310:J312)</f>
        <v>396738126</v>
      </c>
      <c r="K309" s="32">
        <f t="shared" si="97"/>
        <v>388826557</v>
      </c>
      <c r="L309" s="32">
        <f t="shared" si="97"/>
        <v>209288427</v>
      </c>
      <c r="M309" s="32">
        <f t="shared" si="97"/>
        <v>203091761</v>
      </c>
      <c r="N309" s="233">
        <f t="shared" si="79"/>
        <v>0.95852154373589893</v>
      </c>
      <c r="O309" s="33"/>
      <c r="P309" s="33"/>
      <c r="Q309" s="33"/>
    </row>
    <row r="310" spans="1:17" s="34" customFormat="1" ht="39" customHeight="1" x14ac:dyDescent="0.2">
      <c r="A310" s="6"/>
      <c r="B310" s="48"/>
      <c r="C310" s="49"/>
      <c r="D310" s="50"/>
      <c r="E310" s="49"/>
      <c r="F310" s="94"/>
      <c r="G310" s="49"/>
      <c r="H310" s="262" t="s">
        <v>253</v>
      </c>
      <c r="I310" s="157">
        <f>[1]INDEPORTES!F22</f>
        <v>80000000</v>
      </c>
      <c r="J310" s="157">
        <f>[1]INDEPORTES!G22</f>
        <v>74522999</v>
      </c>
      <c r="K310" s="157">
        <f>[1]INDEPORTES!H22</f>
        <v>71288098</v>
      </c>
      <c r="L310" s="157">
        <f>[1]INDEPORTES!I22</f>
        <v>36971761</v>
      </c>
      <c r="M310" s="157">
        <f>[1]INDEPORTES!J22</f>
        <v>36971761</v>
      </c>
      <c r="N310" s="240">
        <f t="shared" si="79"/>
        <v>0.891101225</v>
      </c>
      <c r="O310" s="33"/>
      <c r="P310" s="33"/>
      <c r="Q310" s="33"/>
    </row>
    <row r="311" spans="1:17" s="34" customFormat="1" ht="39" customHeight="1" x14ac:dyDescent="0.2">
      <c r="A311" s="6"/>
      <c r="B311" s="48"/>
      <c r="C311" s="49"/>
      <c r="D311" s="50"/>
      <c r="E311" s="49"/>
      <c r="F311" s="50"/>
      <c r="G311" s="49"/>
      <c r="H311" s="263"/>
      <c r="I311" s="157">
        <f>[1]INDEPORTES!F23</f>
        <v>125652392</v>
      </c>
      <c r="J311" s="157">
        <f>[1]INDEPORTES!G23</f>
        <v>125540000</v>
      </c>
      <c r="K311" s="157">
        <f>[1]INDEPORTES!H23</f>
        <v>124413332</v>
      </c>
      <c r="L311" s="157">
        <f>[1]INDEPORTES!I23</f>
        <v>108096666</v>
      </c>
      <c r="M311" s="157">
        <f>[1]INDEPORTES!J23</f>
        <v>101900000</v>
      </c>
      <c r="N311" s="240">
        <f t="shared" si="79"/>
        <v>0.99013898597330319</v>
      </c>
      <c r="O311" s="33"/>
      <c r="P311" s="33"/>
      <c r="Q311" s="33"/>
    </row>
    <row r="312" spans="1:17" s="34" customFormat="1" ht="39" customHeight="1" x14ac:dyDescent="0.2">
      <c r="A312" s="6"/>
      <c r="B312" s="48"/>
      <c r="C312" s="49"/>
      <c r="D312" s="50"/>
      <c r="E312" s="49"/>
      <c r="F312" s="51"/>
      <c r="G312" s="49"/>
      <c r="H312" s="264"/>
      <c r="I312" s="157">
        <f>[1]INDEPORTES!F24</f>
        <v>200000000</v>
      </c>
      <c r="J312" s="157">
        <f>[1]INDEPORTES!G24</f>
        <v>196675127</v>
      </c>
      <c r="K312" s="157">
        <f>[1]INDEPORTES!H24</f>
        <v>193125127</v>
      </c>
      <c r="L312" s="157">
        <f>[1]INDEPORTES!I24</f>
        <v>64220000</v>
      </c>
      <c r="M312" s="157">
        <f>[1]INDEPORTES!J24</f>
        <v>64220000</v>
      </c>
      <c r="N312" s="240">
        <f t="shared" si="79"/>
        <v>0.96562563499999998</v>
      </c>
      <c r="O312" s="33"/>
      <c r="P312" s="33"/>
      <c r="Q312" s="33"/>
    </row>
    <row r="313" spans="1:17" s="34" customFormat="1" ht="27.75" customHeight="1" x14ac:dyDescent="0.2">
      <c r="A313" s="6"/>
      <c r="B313" s="48"/>
      <c r="C313" s="49"/>
      <c r="D313" s="50"/>
      <c r="E313" s="49"/>
      <c r="F313" s="108">
        <v>71</v>
      </c>
      <c r="G313" s="109" t="s">
        <v>188</v>
      </c>
      <c r="H313" s="31"/>
      <c r="I313" s="32">
        <f>SUM(I314:I321)</f>
        <v>555098827</v>
      </c>
      <c r="J313" s="32">
        <f t="shared" ref="J313:M313" si="98">SUM(J314:J321)</f>
        <v>414708215</v>
      </c>
      <c r="K313" s="32">
        <f t="shared" si="98"/>
        <v>401601548</v>
      </c>
      <c r="L313" s="32">
        <f t="shared" si="98"/>
        <v>189564941</v>
      </c>
      <c r="M313" s="32">
        <f t="shared" si="98"/>
        <v>189564941</v>
      </c>
      <c r="N313" s="233">
        <f t="shared" si="79"/>
        <v>0.72347756555428644</v>
      </c>
      <c r="O313" s="33"/>
      <c r="P313" s="33"/>
      <c r="Q313" s="33"/>
    </row>
    <row r="314" spans="1:17" s="34" customFormat="1" ht="44.25" customHeight="1" x14ac:dyDescent="0.2">
      <c r="A314" s="6"/>
      <c r="B314" s="48"/>
      <c r="C314" s="49"/>
      <c r="D314" s="50"/>
      <c r="E314" s="49"/>
      <c r="F314" s="94"/>
      <c r="G314" s="49"/>
      <c r="H314" s="262" t="s">
        <v>252</v>
      </c>
      <c r="I314" s="157">
        <f>[1]INDEPORTES!F25</f>
        <v>106800000</v>
      </c>
      <c r="J314" s="157">
        <f>[1]INDEPORTES!G25</f>
        <v>97506666</v>
      </c>
      <c r="K314" s="157">
        <f>[1]INDEPORTES!H25</f>
        <v>97336666</v>
      </c>
      <c r="L314" s="157">
        <f>[1]INDEPORTES!I25</f>
        <v>63400000</v>
      </c>
      <c r="M314" s="157">
        <f>[1]INDEPORTES!J25</f>
        <v>63400000</v>
      </c>
      <c r="N314" s="240">
        <f t="shared" si="79"/>
        <v>0.91139200374531837</v>
      </c>
      <c r="O314" s="33"/>
      <c r="P314" s="33"/>
      <c r="Q314" s="33"/>
    </row>
    <row r="315" spans="1:17" s="34" customFormat="1" ht="44.25" customHeight="1" x14ac:dyDescent="0.2">
      <c r="A315" s="6"/>
      <c r="B315" s="48"/>
      <c r="C315" s="49"/>
      <c r="D315" s="50"/>
      <c r="E315" s="49"/>
      <c r="F315" s="50"/>
      <c r="G315" s="49"/>
      <c r="H315" s="263"/>
      <c r="I315" s="157">
        <f>[1]INDEPORTES!F26</f>
        <v>34991380</v>
      </c>
      <c r="J315" s="157">
        <f>[1]INDEPORTES!G26</f>
        <v>0</v>
      </c>
      <c r="K315" s="157">
        <f>[1]INDEPORTES!H26</f>
        <v>0</v>
      </c>
      <c r="L315" s="157">
        <f>[1]INDEPORTES!I26</f>
        <v>0</v>
      </c>
      <c r="M315" s="157">
        <f>[1]INDEPORTES!J26</f>
        <v>0</v>
      </c>
      <c r="N315" s="240">
        <f t="shared" si="79"/>
        <v>0</v>
      </c>
      <c r="O315" s="33"/>
      <c r="P315" s="33"/>
      <c r="Q315" s="33"/>
    </row>
    <row r="316" spans="1:17" s="34" customFormat="1" ht="44.25" customHeight="1" x14ac:dyDescent="0.2">
      <c r="A316" s="6"/>
      <c r="B316" s="48"/>
      <c r="C316" s="49"/>
      <c r="D316" s="50"/>
      <c r="E316" s="49"/>
      <c r="F316" s="50"/>
      <c r="G316" s="49"/>
      <c r="H316" s="263"/>
      <c r="I316" s="157">
        <f>[1]INDEPORTES!F27</f>
        <v>107173</v>
      </c>
      <c r="J316" s="157">
        <f>[1]INDEPORTES!G27</f>
        <v>0</v>
      </c>
      <c r="K316" s="157">
        <f>[1]INDEPORTES!H27</f>
        <v>0</v>
      </c>
      <c r="L316" s="157">
        <f>[1]INDEPORTES!I27</f>
        <v>0</v>
      </c>
      <c r="M316" s="157">
        <f>[1]INDEPORTES!J27</f>
        <v>0</v>
      </c>
      <c r="N316" s="240">
        <f t="shared" si="79"/>
        <v>0</v>
      </c>
      <c r="O316" s="33"/>
      <c r="P316" s="33"/>
      <c r="Q316" s="33"/>
    </row>
    <row r="317" spans="1:17" s="34" customFormat="1" ht="44.25" customHeight="1" x14ac:dyDescent="0.2">
      <c r="A317" s="6"/>
      <c r="B317" s="48"/>
      <c r="C317" s="49"/>
      <c r="D317" s="50"/>
      <c r="E317" s="49"/>
      <c r="F317" s="50"/>
      <c r="G317" s="49"/>
      <c r="H317" s="263"/>
      <c r="I317" s="157">
        <f>[1]INDEPORTES!F28</f>
        <v>30000000</v>
      </c>
      <c r="J317" s="157">
        <f>[1]INDEPORTES!G28</f>
        <v>0</v>
      </c>
      <c r="K317" s="157">
        <f>[1]INDEPORTES!H28</f>
        <v>0</v>
      </c>
      <c r="L317" s="157">
        <f>[1]INDEPORTES!I28</f>
        <v>0</v>
      </c>
      <c r="M317" s="157">
        <f>[1]INDEPORTES!J28</f>
        <v>0</v>
      </c>
      <c r="N317" s="240">
        <f t="shared" si="79"/>
        <v>0</v>
      </c>
      <c r="O317" s="33"/>
      <c r="P317" s="33"/>
      <c r="Q317" s="33"/>
    </row>
    <row r="318" spans="1:17" s="34" customFormat="1" ht="44.25" customHeight="1" x14ac:dyDescent="0.2">
      <c r="A318" s="6"/>
      <c r="B318" s="48"/>
      <c r="C318" s="49"/>
      <c r="D318" s="50"/>
      <c r="E318" s="49"/>
      <c r="F318" s="50"/>
      <c r="G318" s="49"/>
      <c r="H318" s="263"/>
      <c r="I318" s="157">
        <f>[1]INDEPORTES!F29</f>
        <v>20000000</v>
      </c>
      <c r="J318" s="157">
        <f>[1]INDEPORTES!G29</f>
        <v>15200000</v>
      </c>
      <c r="K318" s="157">
        <f>[1]INDEPORTES!H29</f>
        <v>15200000</v>
      </c>
      <c r="L318" s="157">
        <f>[1]INDEPORTES!I29</f>
        <v>13700000</v>
      </c>
      <c r="M318" s="157">
        <f>[1]INDEPORTES!J29</f>
        <v>13700000</v>
      </c>
      <c r="N318" s="240">
        <f t="shared" si="79"/>
        <v>0.76</v>
      </c>
      <c r="O318" s="33"/>
      <c r="P318" s="33"/>
      <c r="Q318" s="33"/>
    </row>
    <row r="319" spans="1:17" s="34" customFormat="1" ht="44.25" customHeight="1" x14ac:dyDescent="0.2">
      <c r="A319" s="6"/>
      <c r="B319" s="48"/>
      <c r="C319" s="49"/>
      <c r="D319" s="50"/>
      <c r="E319" s="49"/>
      <c r="F319" s="50"/>
      <c r="G319" s="49"/>
      <c r="H319" s="263"/>
      <c r="I319" s="157">
        <f>[1]INDEPORTES!F30</f>
        <v>270000000</v>
      </c>
      <c r="J319" s="157">
        <f>[1]INDEPORTES!G30</f>
        <v>220951549</v>
      </c>
      <c r="K319" s="157">
        <f>[1]INDEPORTES!H30</f>
        <v>208014882</v>
      </c>
      <c r="L319" s="157">
        <f>[1]INDEPORTES!I30</f>
        <v>84737004</v>
      </c>
      <c r="M319" s="157">
        <f>[1]INDEPORTES!J30</f>
        <v>84737004</v>
      </c>
      <c r="N319" s="240">
        <f t="shared" si="79"/>
        <v>0.77042548888888884</v>
      </c>
      <c r="O319" s="33"/>
      <c r="P319" s="33"/>
      <c r="Q319" s="33"/>
    </row>
    <row r="320" spans="1:17" s="34" customFormat="1" ht="44.25" customHeight="1" x14ac:dyDescent="0.2">
      <c r="A320" s="6"/>
      <c r="B320" s="48"/>
      <c r="C320" s="49"/>
      <c r="D320" s="50"/>
      <c r="E320" s="49"/>
      <c r="F320" s="50"/>
      <c r="G320" s="49"/>
      <c r="H320" s="263"/>
      <c r="I320" s="157">
        <f>[1]INDEPORTES!F31</f>
        <v>63200274</v>
      </c>
      <c r="J320" s="157">
        <f>[1]INDEPORTES!G31</f>
        <v>60800000</v>
      </c>
      <c r="K320" s="157">
        <f>[1]INDEPORTES!H31</f>
        <v>60800000</v>
      </c>
      <c r="L320" s="157">
        <f>[1]INDEPORTES!I31</f>
        <v>10410000</v>
      </c>
      <c r="M320" s="157">
        <f>[1]INDEPORTES!J31</f>
        <v>10410000</v>
      </c>
      <c r="N320" s="240">
        <f t="shared" si="79"/>
        <v>0.96202114566781782</v>
      </c>
      <c r="O320" s="33"/>
      <c r="P320" s="33"/>
      <c r="Q320" s="33"/>
    </row>
    <row r="321" spans="1:17" s="34" customFormat="1" ht="44.25" customHeight="1" x14ac:dyDescent="0.2">
      <c r="A321" s="6"/>
      <c r="B321" s="48"/>
      <c r="C321" s="49"/>
      <c r="D321" s="51"/>
      <c r="E321" s="134"/>
      <c r="F321" s="51"/>
      <c r="G321" s="134"/>
      <c r="H321" s="264"/>
      <c r="I321" s="157">
        <f>[1]INDEPORTES!F32</f>
        <v>30000000</v>
      </c>
      <c r="J321" s="157">
        <f>[1]INDEPORTES!G32</f>
        <v>20250000</v>
      </c>
      <c r="K321" s="157">
        <f>[1]INDEPORTES!H32</f>
        <v>20250000</v>
      </c>
      <c r="L321" s="157">
        <f>[1]INDEPORTES!I32</f>
        <v>17317937</v>
      </c>
      <c r="M321" s="157">
        <f>[1]INDEPORTES!J32</f>
        <v>17317937</v>
      </c>
      <c r="N321" s="240">
        <f t="shared" si="79"/>
        <v>0.67500000000000004</v>
      </c>
      <c r="O321" s="33"/>
      <c r="P321" s="33"/>
      <c r="Q321" s="33"/>
    </row>
    <row r="322" spans="1:17" s="34" customFormat="1" ht="27.75" customHeight="1" x14ac:dyDescent="0.2">
      <c r="A322" s="6"/>
      <c r="B322" s="48"/>
      <c r="C322" s="49"/>
      <c r="D322" s="123">
        <v>21</v>
      </c>
      <c r="E322" s="124" t="s">
        <v>189</v>
      </c>
      <c r="F322" s="156"/>
      <c r="G322" s="120"/>
      <c r="H322" s="23"/>
      <c r="I322" s="24">
        <f>I323+I331</f>
        <v>314871960</v>
      </c>
      <c r="J322" s="24">
        <f t="shared" ref="J322:M322" si="99">J323+J331</f>
        <v>268741664.87</v>
      </c>
      <c r="K322" s="24">
        <f t="shared" si="99"/>
        <v>258511506</v>
      </c>
      <c r="L322" s="24">
        <f t="shared" si="99"/>
        <v>88160000</v>
      </c>
      <c r="M322" s="24">
        <f t="shared" si="99"/>
        <v>88160000</v>
      </c>
      <c r="N322" s="232">
        <f t="shared" si="79"/>
        <v>0.82100516667155754</v>
      </c>
      <c r="O322" s="33"/>
      <c r="P322" s="33"/>
      <c r="Q322" s="33"/>
    </row>
    <row r="323" spans="1:17" s="34" customFormat="1" ht="27.75" customHeight="1" x14ac:dyDescent="0.2">
      <c r="A323" s="6"/>
      <c r="B323" s="48"/>
      <c r="C323" s="49"/>
      <c r="D323" s="106"/>
      <c r="E323" s="107"/>
      <c r="F323" s="138">
        <v>72</v>
      </c>
      <c r="G323" s="109" t="s">
        <v>190</v>
      </c>
      <c r="H323" s="31"/>
      <c r="I323" s="32">
        <f>SUM(I324:I330)</f>
        <v>160171960</v>
      </c>
      <c r="J323" s="32">
        <f t="shared" ref="J323:M323" si="100">SUM(J324:J330)</f>
        <v>121208331.87</v>
      </c>
      <c r="K323" s="32">
        <f t="shared" si="100"/>
        <v>116354998</v>
      </c>
      <c r="L323" s="32">
        <f t="shared" si="100"/>
        <v>46560000</v>
      </c>
      <c r="M323" s="32">
        <f t="shared" si="100"/>
        <v>46560000</v>
      </c>
      <c r="N323" s="233">
        <f t="shared" si="79"/>
        <v>0.72643799826136857</v>
      </c>
      <c r="O323" s="33"/>
      <c r="P323" s="33"/>
      <c r="Q323" s="33"/>
    </row>
    <row r="324" spans="1:17" s="34" customFormat="1" ht="39" customHeight="1" x14ac:dyDescent="0.2">
      <c r="A324" s="6"/>
      <c r="B324" s="48"/>
      <c r="C324" s="49"/>
      <c r="D324" s="50"/>
      <c r="E324" s="49"/>
      <c r="F324" s="94"/>
      <c r="G324" s="49"/>
      <c r="H324" s="262" t="s">
        <v>254</v>
      </c>
      <c r="I324" s="157">
        <f>[1]INDEPORTES!F33</f>
        <v>8000000</v>
      </c>
      <c r="J324" s="157">
        <f>[1]INDEPORTES!G33</f>
        <v>7500000</v>
      </c>
      <c r="K324" s="157">
        <f>[1]INDEPORTES!H33</f>
        <v>7500000</v>
      </c>
      <c r="L324" s="157">
        <f>[1]INDEPORTES!I33</f>
        <v>0</v>
      </c>
      <c r="M324" s="157">
        <f>[1]INDEPORTES!J33</f>
        <v>0</v>
      </c>
      <c r="N324" s="240">
        <f t="shared" ref="N324:N387" si="101">K324/I324</f>
        <v>0.9375</v>
      </c>
      <c r="O324" s="33"/>
      <c r="P324" s="33"/>
      <c r="Q324" s="33"/>
    </row>
    <row r="325" spans="1:17" s="34" customFormat="1" ht="39" customHeight="1" x14ac:dyDescent="0.2">
      <c r="A325" s="6"/>
      <c r="B325" s="48"/>
      <c r="C325" s="49"/>
      <c r="D325" s="50"/>
      <c r="E325" s="49"/>
      <c r="F325" s="50"/>
      <c r="G325" s="49"/>
      <c r="H325" s="263"/>
      <c r="I325" s="157">
        <f>[1]INDEPORTES!F34</f>
        <v>18154184</v>
      </c>
      <c r="J325" s="157">
        <f>[1]INDEPORTES!G34</f>
        <v>7599960</v>
      </c>
      <c r="K325" s="157">
        <f>[1]INDEPORTES!H34</f>
        <v>7599960</v>
      </c>
      <c r="L325" s="157">
        <f>[1]INDEPORTES!I34</f>
        <v>0</v>
      </c>
      <c r="M325" s="157">
        <f>[1]INDEPORTES!J34</f>
        <v>0</v>
      </c>
      <c r="N325" s="240">
        <f t="shared" si="101"/>
        <v>0.41863407355571586</v>
      </c>
      <c r="O325" s="33"/>
      <c r="P325" s="33"/>
      <c r="Q325" s="33"/>
    </row>
    <row r="326" spans="1:17" s="34" customFormat="1" ht="39" customHeight="1" x14ac:dyDescent="0.2">
      <c r="A326" s="6"/>
      <c r="B326" s="48"/>
      <c r="C326" s="49"/>
      <c r="D326" s="50"/>
      <c r="E326" s="49"/>
      <c r="F326" s="50"/>
      <c r="G326" s="49"/>
      <c r="H326" s="263"/>
      <c r="I326" s="157">
        <f>[1]INDEPORTES!F35</f>
        <v>42000000</v>
      </c>
      <c r="J326" s="157">
        <f>[1]INDEPORTES!G35</f>
        <v>32800000</v>
      </c>
      <c r="K326" s="157">
        <f>[1]INDEPORTES!H35</f>
        <v>28746667</v>
      </c>
      <c r="L326" s="157">
        <f>[1]INDEPORTES!I35</f>
        <v>11600000</v>
      </c>
      <c r="M326" s="157">
        <f>[1]INDEPORTES!J35</f>
        <v>11600000</v>
      </c>
      <c r="N326" s="240">
        <f t="shared" si="101"/>
        <v>0.68444445238095242</v>
      </c>
      <c r="O326" s="33"/>
      <c r="P326" s="33"/>
      <c r="Q326" s="33"/>
    </row>
    <row r="327" spans="1:17" s="34" customFormat="1" ht="39" customHeight="1" x14ac:dyDescent="0.2">
      <c r="A327" s="6"/>
      <c r="B327" s="48"/>
      <c r="C327" s="49"/>
      <c r="D327" s="50"/>
      <c r="E327" s="49"/>
      <c r="F327" s="50"/>
      <c r="G327" s="49"/>
      <c r="H327" s="263"/>
      <c r="I327" s="157">
        <f>[1]INDEPORTES!F36</f>
        <v>14650016</v>
      </c>
      <c r="J327" s="157">
        <f>[1]INDEPORTES!G36</f>
        <v>5000000</v>
      </c>
      <c r="K327" s="157">
        <f>[1]INDEPORTES!H36</f>
        <v>5000000</v>
      </c>
      <c r="L327" s="157">
        <f>[1]INDEPORTES!I36</f>
        <v>5000000</v>
      </c>
      <c r="M327" s="157">
        <f>[1]INDEPORTES!J36</f>
        <v>5000000</v>
      </c>
      <c r="N327" s="240">
        <f t="shared" si="101"/>
        <v>0.34129655558055361</v>
      </c>
      <c r="O327" s="33"/>
      <c r="P327" s="33"/>
      <c r="Q327" s="33"/>
    </row>
    <row r="328" spans="1:17" s="34" customFormat="1" ht="39" customHeight="1" x14ac:dyDescent="0.2">
      <c r="A328" s="6"/>
      <c r="B328" s="48"/>
      <c r="C328" s="49"/>
      <c r="D328" s="50"/>
      <c r="E328" s="49"/>
      <c r="F328" s="50"/>
      <c r="G328" s="49"/>
      <c r="H328" s="263"/>
      <c r="I328" s="157">
        <f>[1]INDEPORTES!F37</f>
        <v>12800000</v>
      </c>
      <c r="J328" s="157">
        <f>[1]INDEPORTES!G37</f>
        <v>9546667.8699999992</v>
      </c>
      <c r="K328" s="157">
        <f>[1]INDEPORTES!H37</f>
        <v>8746667</v>
      </c>
      <c r="L328" s="157">
        <f>[1]INDEPORTES!I37</f>
        <v>3200000</v>
      </c>
      <c r="M328" s="157">
        <f>[1]INDEPORTES!J37</f>
        <v>3200000</v>
      </c>
      <c r="N328" s="240">
        <f t="shared" si="101"/>
        <v>0.68333335937499995</v>
      </c>
      <c r="O328" s="33"/>
      <c r="P328" s="33"/>
      <c r="Q328" s="33"/>
    </row>
    <row r="329" spans="1:17" s="34" customFormat="1" ht="39" customHeight="1" x14ac:dyDescent="0.2">
      <c r="A329" s="6"/>
      <c r="B329" s="48"/>
      <c r="C329" s="49"/>
      <c r="D329" s="50"/>
      <c r="E329" s="49"/>
      <c r="F329" s="50"/>
      <c r="G329" s="49"/>
      <c r="H329" s="263"/>
      <c r="I329" s="157">
        <f>[1]INDEPORTES!F38</f>
        <v>32000000</v>
      </c>
      <c r="J329" s="157">
        <f>[1]INDEPORTES!G38</f>
        <v>30012565</v>
      </c>
      <c r="K329" s="157">
        <f>[1]INDEPORTES!H38</f>
        <v>30012565</v>
      </c>
      <c r="L329" s="157">
        <f>[1]INDEPORTES!I38</f>
        <v>15860000</v>
      </c>
      <c r="M329" s="157">
        <f>[1]INDEPORTES!J38</f>
        <v>15860000</v>
      </c>
      <c r="N329" s="240">
        <f t="shared" si="101"/>
        <v>0.93789265624999996</v>
      </c>
      <c r="O329" s="33"/>
      <c r="P329" s="33"/>
      <c r="Q329" s="33"/>
    </row>
    <row r="330" spans="1:17" s="34" customFormat="1" ht="39" customHeight="1" x14ac:dyDescent="0.2">
      <c r="A330" s="6"/>
      <c r="B330" s="48"/>
      <c r="C330" s="49"/>
      <c r="D330" s="50"/>
      <c r="E330" s="49"/>
      <c r="F330" s="51"/>
      <c r="G330" s="49"/>
      <c r="H330" s="264"/>
      <c r="I330" s="157">
        <f>[1]INDEPORTES!F39</f>
        <v>32567760</v>
      </c>
      <c r="J330" s="157">
        <f>[1]INDEPORTES!G39</f>
        <v>28749139</v>
      </c>
      <c r="K330" s="157">
        <f>[1]INDEPORTES!H39</f>
        <v>28749139</v>
      </c>
      <c r="L330" s="157">
        <f>[1]INDEPORTES!I39</f>
        <v>10900000</v>
      </c>
      <c r="M330" s="157">
        <f>[1]INDEPORTES!J39</f>
        <v>10900000</v>
      </c>
      <c r="N330" s="240">
        <f t="shared" si="101"/>
        <v>0.88274842973541934</v>
      </c>
      <c r="O330" s="33"/>
      <c r="P330" s="33"/>
      <c r="Q330" s="33"/>
    </row>
    <row r="331" spans="1:17" s="34" customFormat="1" ht="27.75" customHeight="1" x14ac:dyDescent="0.2">
      <c r="A331" s="6"/>
      <c r="B331" s="48"/>
      <c r="C331" s="49"/>
      <c r="D331" s="50"/>
      <c r="E331" s="49"/>
      <c r="F331" s="108">
        <v>73</v>
      </c>
      <c r="G331" s="109" t="s">
        <v>191</v>
      </c>
      <c r="H331" s="31"/>
      <c r="I331" s="32">
        <f>SUM(I332:I333)</f>
        <v>154700000</v>
      </c>
      <c r="J331" s="32">
        <f t="shared" ref="J331:M331" si="102">SUM(J332:J333)</f>
        <v>147533333</v>
      </c>
      <c r="K331" s="32">
        <f t="shared" si="102"/>
        <v>142156508</v>
      </c>
      <c r="L331" s="32">
        <f t="shared" si="102"/>
        <v>41600000</v>
      </c>
      <c r="M331" s="32">
        <f t="shared" si="102"/>
        <v>41600000</v>
      </c>
      <c r="N331" s="233">
        <f t="shared" si="101"/>
        <v>0.91891731092436979</v>
      </c>
      <c r="O331" s="33"/>
      <c r="P331" s="33"/>
      <c r="Q331" s="33"/>
    </row>
    <row r="332" spans="1:17" s="34" customFormat="1" ht="31.5" customHeight="1" x14ac:dyDescent="0.2">
      <c r="A332" s="6"/>
      <c r="B332" s="48"/>
      <c r="C332" s="49"/>
      <c r="D332" s="50"/>
      <c r="E332" s="6"/>
      <c r="F332" s="94"/>
      <c r="G332" s="49"/>
      <c r="H332" s="265" t="s">
        <v>192</v>
      </c>
      <c r="I332" s="157">
        <f>[1]INDEPORTES!F40</f>
        <v>51200000</v>
      </c>
      <c r="J332" s="157">
        <f>[1]INDEPORTES!G40</f>
        <v>50480000</v>
      </c>
      <c r="K332" s="157">
        <f>[1]INDEPORTES!H40</f>
        <v>46053332</v>
      </c>
      <c r="L332" s="157">
        <f>[1]INDEPORTES!I40</f>
        <v>11600000</v>
      </c>
      <c r="M332" s="157">
        <f>[1]INDEPORTES!J40</f>
        <v>11600000</v>
      </c>
      <c r="N332" s="240">
        <f t="shared" si="101"/>
        <v>0.89947914062500001</v>
      </c>
      <c r="O332" s="33"/>
      <c r="P332" s="33"/>
      <c r="Q332" s="33"/>
    </row>
    <row r="333" spans="1:17" s="34" customFormat="1" ht="31.5" customHeight="1" x14ac:dyDescent="0.2">
      <c r="A333" s="6"/>
      <c r="B333" s="48"/>
      <c r="C333" s="49"/>
      <c r="D333" s="51"/>
      <c r="E333" s="52"/>
      <c r="F333" s="51"/>
      <c r="G333" s="134"/>
      <c r="H333" s="266"/>
      <c r="I333" s="157">
        <f>[1]INDEPORTES!F41</f>
        <v>103500000</v>
      </c>
      <c r="J333" s="157">
        <f>[1]INDEPORTES!G41</f>
        <v>97053333</v>
      </c>
      <c r="K333" s="157">
        <f>[1]INDEPORTES!H41</f>
        <v>96103176</v>
      </c>
      <c r="L333" s="157">
        <f>[1]INDEPORTES!I41</f>
        <v>30000000</v>
      </c>
      <c r="M333" s="157">
        <f>[1]INDEPORTES!J41</f>
        <v>30000000</v>
      </c>
      <c r="N333" s="240">
        <f t="shared" si="101"/>
        <v>0.92853310144927537</v>
      </c>
      <c r="O333" s="33"/>
      <c r="P333" s="33"/>
      <c r="Q333" s="33"/>
    </row>
    <row r="334" spans="1:17" s="34" customFormat="1" ht="27.75" customHeight="1" x14ac:dyDescent="0.2">
      <c r="A334" s="6"/>
      <c r="B334" s="48"/>
      <c r="C334" s="49"/>
      <c r="D334" s="123">
        <v>22</v>
      </c>
      <c r="E334" s="124" t="s">
        <v>193</v>
      </c>
      <c r="F334" s="156"/>
      <c r="G334" s="120"/>
      <c r="H334" s="23"/>
      <c r="I334" s="24">
        <f>I335</f>
        <v>242825366</v>
      </c>
      <c r="J334" s="24">
        <f t="shared" ref="J334:M334" si="103">J335</f>
        <v>212553175.61000001</v>
      </c>
      <c r="K334" s="24">
        <f t="shared" si="103"/>
        <v>5845488</v>
      </c>
      <c r="L334" s="24">
        <f t="shared" si="103"/>
        <v>5845488</v>
      </c>
      <c r="M334" s="24">
        <f t="shared" si="103"/>
        <v>5845488</v>
      </c>
      <c r="N334" s="232">
        <f t="shared" si="101"/>
        <v>2.407280629816903E-2</v>
      </c>
      <c r="O334" s="33"/>
      <c r="P334" s="33"/>
      <c r="Q334" s="33"/>
    </row>
    <row r="335" spans="1:17" s="34" customFormat="1" ht="27.75" customHeight="1" x14ac:dyDescent="0.2">
      <c r="A335" s="6"/>
      <c r="B335" s="48"/>
      <c r="C335" s="49"/>
      <c r="D335" s="106"/>
      <c r="E335" s="107"/>
      <c r="F335" s="138">
        <v>74</v>
      </c>
      <c r="G335" s="109" t="s">
        <v>194</v>
      </c>
      <c r="H335" s="31"/>
      <c r="I335" s="32">
        <f>SUM(I336:I337)</f>
        <v>242825366</v>
      </c>
      <c r="J335" s="32">
        <f t="shared" ref="J335:M335" si="104">SUM(J336:J337)</f>
        <v>212553175.61000001</v>
      </c>
      <c r="K335" s="32">
        <f t="shared" si="104"/>
        <v>5845488</v>
      </c>
      <c r="L335" s="32">
        <f t="shared" si="104"/>
        <v>5845488</v>
      </c>
      <c r="M335" s="32">
        <f t="shared" si="104"/>
        <v>5845488</v>
      </c>
      <c r="N335" s="233">
        <f t="shared" si="101"/>
        <v>2.407280629816903E-2</v>
      </c>
      <c r="O335" s="33"/>
      <c r="P335" s="33"/>
      <c r="Q335" s="33"/>
    </row>
    <row r="336" spans="1:17" s="34" customFormat="1" ht="33.75" customHeight="1" x14ac:dyDescent="0.2">
      <c r="A336" s="6"/>
      <c r="B336" s="48"/>
      <c r="C336" s="49"/>
      <c r="D336" s="50"/>
      <c r="E336" s="49"/>
      <c r="F336" s="94"/>
      <c r="G336" s="49"/>
      <c r="H336" s="265" t="s">
        <v>195</v>
      </c>
      <c r="I336" s="157">
        <f>[1]INDEPORTES!F42</f>
        <v>236949833</v>
      </c>
      <c r="J336" s="157">
        <f>[1]INDEPORTES!G42</f>
        <v>206677643</v>
      </c>
      <c r="K336" s="157">
        <f>[1]INDEPORTES!H42</f>
        <v>0</v>
      </c>
      <c r="L336" s="157">
        <f>[1]INDEPORTES!I42</f>
        <v>0</v>
      </c>
      <c r="M336" s="157">
        <f>[1]INDEPORTES!J42</f>
        <v>0</v>
      </c>
      <c r="N336" s="240">
        <f t="shared" si="101"/>
        <v>0</v>
      </c>
      <c r="O336" s="33"/>
      <c r="P336" s="33"/>
      <c r="Q336" s="33"/>
    </row>
    <row r="337" spans="1:17" s="34" customFormat="1" ht="33.75" customHeight="1" x14ac:dyDescent="0.2">
      <c r="A337" s="6"/>
      <c r="B337" s="158"/>
      <c r="C337" s="134"/>
      <c r="D337" s="51"/>
      <c r="E337" s="134"/>
      <c r="F337" s="51"/>
      <c r="G337" s="134"/>
      <c r="H337" s="266"/>
      <c r="I337" s="159">
        <f>[1]INDEPORTES!F43</f>
        <v>5875533</v>
      </c>
      <c r="J337" s="159">
        <f>[1]INDEPORTES!G43</f>
        <v>5875532.6100000003</v>
      </c>
      <c r="K337" s="159">
        <f>[1]INDEPORTES!H43</f>
        <v>5845488</v>
      </c>
      <c r="L337" s="159">
        <f>[1]INDEPORTES!I43</f>
        <v>5845488</v>
      </c>
      <c r="M337" s="159">
        <f>[1]INDEPORTES!J43</f>
        <v>5845488</v>
      </c>
      <c r="N337" s="240">
        <f t="shared" si="101"/>
        <v>0.99488642136806993</v>
      </c>
      <c r="O337" s="33"/>
      <c r="P337" s="33"/>
      <c r="Q337" s="33"/>
    </row>
    <row r="338" spans="1:17" s="34" customFormat="1" ht="27.75" customHeight="1" x14ac:dyDescent="0.2">
      <c r="A338" s="6"/>
      <c r="B338" s="160">
        <v>4</v>
      </c>
      <c r="C338" s="161" t="s">
        <v>196</v>
      </c>
      <c r="D338" s="162"/>
      <c r="E338" s="163"/>
      <c r="F338" s="54"/>
      <c r="G338" s="99"/>
      <c r="H338" s="15"/>
      <c r="I338" s="16">
        <f>I339+I350+I358</f>
        <v>11050033142</v>
      </c>
      <c r="J338" s="16">
        <f t="shared" ref="J338:M338" si="105">J339+J350+J358</f>
        <v>7227469806</v>
      </c>
      <c r="K338" s="16">
        <f t="shared" si="105"/>
        <v>5431781499</v>
      </c>
      <c r="L338" s="16">
        <f t="shared" si="105"/>
        <v>1040747705</v>
      </c>
      <c r="M338" s="16">
        <f t="shared" si="105"/>
        <v>1005934386</v>
      </c>
      <c r="N338" s="231">
        <f t="shared" si="101"/>
        <v>0.49156246222958161</v>
      </c>
      <c r="O338" s="33"/>
      <c r="P338" s="33"/>
      <c r="Q338" s="33"/>
    </row>
    <row r="339" spans="1:17" s="34" customFormat="1" ht="27.75" customHeight="1" x14ac:dyDescent="0.2">
      <c r="A339" s="6"/>
      <c r="B339" s="164"/>
      <c r="C339" s="67"/>
      <c r="D339" s="165">
        <v>23</v>
      </c>
      <c r="E339" s="166" t="s">
        <v>197</v>
      </c>
      <c r="F339" s="119"/>
      <c r="G339" s="120"/>
      <c r="H339" s="23"/>
      <c r="I339" s="24">
        <f>I340+I345+I348</f>
        <v>9801183366</v>
      </c>
      <c r="J339" s="24">
        <f t="shared" ref="J339:M339" si="106">J340+J345+J348</f>
        <v>6368009807</v>
      </c>
      <c r="K339" s="24">
        <f t="shared" si="106"/>
        <v>4606830950</v>
      </c>
      <c r="L339" s="24">
        <f t="shared" si="106"/>
        <v>564051690</v>
      </c>
      <c r="M339" s="24">
        <f t="shared" si="106"/>
        <v>529238371</v>
      </c>
      <c r="N339" s="232">
        <f t="shared" si="101"/>
        <v>0.47002803416380856</v>
      </c>
      <c r="O339" s="33"/>
      <c r="P339" s="33"/>
      <c r="Q339" s="33"/>
    </row>
    <row r="340" spans="1:17" s="34" customFormat="1" ht="27.75" customHeight="1" x14ac:dyDescent="0.2">
      <c r="A340" s="6"/>
      <c r="B340" s="55"/>
      <c r="C340" s="56"/>
      <c r="D340" s="133"/>
      <c r="E340" s="126"/>
      <c r="F340" s="108">
        <v>75</v>
      </c>
      <c r="G340" s="109" t="s">
        <v>198</v>
      </c>
      <c r="H340" s="31"/>
      <c r="I340" s="32">
        <f>SUM(I341:I344)</f>
        <v>9051631612</v>
      </c>
      <c r="J340" s="32">
        <f t="shared" ref="J340:M340" si="107">SUM(J341:J344)</f>
        <v>5826213199</v>
      </c>
      <c r="K340" s="32">
        <f t="shared" si="107"/>
        <v>4100937678</v>
      </c>
      <c r="L340" s="32">
        <f t="shared" si="107"/>
        <v>304138364</v>
      </c>
      <c r="M340" s="32">
        <f t="shared" si="107"/>
        <v>304138364</v>
      </c>
      <c r="N340" s="233">
        <f t="shared" si="101"/>
        <v>0.45306060319150337</v>
      </c>
      <c r="O340" s="33"/>
      <c r="P340" s="33"/>
      <c r="Q340" s="33"/>
    </row>
    <row r="341" spans="1:17" s="34" customFormat="1" ht="38.25" customHeight="1" x14ac:dyDescent="0.2">
      <c r="A341" s="6"/>
      <c r="B341" s="48"/>
      <c r="C341" s="49"/>
      <c r="D341" s="6"/>
      <c r="E341" s="49"/>
      <c r="F341" s="94"/>
      <c r="G341" s="49"/>
      <c r="H341" s="251" t="s">
        <v>199</v>
      </c>
      <c r="I341" s="137">
        <f>[1]INTERIOR!F15</f>
        <v>30000000</v>
      </c>
      <c r="J341" s="137">
        <f>[1]INTERIOR!G15</f>
        <v>7000000</v>
      </c>
      <c r="K341" s="137">
        <f>[1]INTERIOR!H15</f>
        <v>0</v>
      </c>
      <c r="L341" s="137">
        <f>[1]INTERIOR!I15</f>
        <v>0</v>
      </c>
      <c r="M341" s="137">
        <f>[1]INTERIOR!J15</f>
        <v>0</v>
      </c>
      <c r="N341" s="234">
        <f t="shared" si="101"/>
        <v>0</v>
      </c>
      <c r="O341" s="33"/>
      <c r="P341" s="33"/>
      <c r="Q341" s="33"/>
    </row>
    <row r="342" spans="1:17" s="34" customFormat="1" ht="38.25" customHeight="1" x14ac:dyDescent="0.2">
      <c r="A342" s="6"/>
      <c r="B342" s="48"/>
      <c r="C342" s="49"/>
      <c r="D342" s="6"/>
      <c r="E342" s="49"/>
      <c r="F342" s="50"/>
      <c r="G342" s="49"/>
      <c r="H342" s="253"/>
      <c r="I342" s="137">
        <f>[1]INTERIOR!F16</f>
        <v>1513000000</v>
      </c>
      <c r="J342" s="137">
        <f>[1]INTERIOR!G16</f>
        <v>973422257</v>
      </c>
      <c r="K342" s="137">
        <f>[1]INTERIOR!H16</f>
        <v>809383251</v>
      </c>
      <c r="L342" s="137">
        <f>[1]INTERIOR!I16</f>
        <v>117929921</v>
      </c>
      <c r="M342" s="137">
        <f>[1]INTERIOR!J16</f>
        <v>117929921</v>
      </c>
      <c r="N342" s="234">
        <f t="shared" si="101"/>
        <v>0.53495257832121612</v>
      </c>
      <c r="O342" s="33"/>
      <c r="P342" s="33"/>
      <c r="Q342" s="33"/>
    </row>
    <row r="343" spans="1:17" s="34" customFormat="1" ht="38.25" customHeight="1" x14ac:dyDescent="0.2">
      <c r="A343" s="6"/>
      <c r="B343" s="48"/>
      <c r="C343" s="49"/>
      <c r="D343" s="6"/>
      <c r="E343" s="49"/>
      <c r="F343" s="50"/>
      <c r="G343" s="49"/>
      <c r="H343" s="253"/>
      <c r="I343" s="137">
        <f>[1]INTERIOR!F17</f>
        <v>50000000</v>
      </c>
      <c r="J343" s="137">
        <f>[1]INTERIOR!G17</f>
        <v>50000000</v>
      </c>
      <c r="K343" s="137">
        <f>[1]INTERIOR!H17</f>
        <v>50000000</v>
      </c>
      <c r="L343" s="137">
        <f>[1]INTERIOR!I17</f>
        <v>49882223</v>
      </c>
      <c r="M343" s="137">
        <f>[1]INTERIOR!J17</f>
        <v>49882223</v>
      </c>
      <c r="N343" s="234">
        <f t="shared" si="101"/>
        <v>1</v>
      </c>
      <c r="O343" s="33"/>
      <c r="P343" s="33"/>
      <c r="Q343" s="33"/>
    </row>
    <row r="344" spans="1:17" s="34" customFormat="1" ht="38.25" customHeight="1" x14ac:dyDescent="0.2">
      <c r="A344" s="6"/>
      <c r="B344" s="48"/>
      <c r="C344" s="49"/>
      <c r="D344" s="6"/>
      <c r="E344" s="49"/>
      <c r="F344" s="51"/>
      <c r="G344" s="134"/>
      <c r="H344" s="252"/>
      <c r="I344" s="137">
        <f>[1]INTERIOR!F18</f>
        <v>7458631612</v>
      </c>
      <c r="J344" s="137">
        <f>[1]INTERIOR!G18</f>
        <v>4795790942</v>
      </c>
      <c r="K344" s="137">
        <f>[1]INTERIOR!H18</f>
        <v>3241554427</v>
      </c>
      <c r="L344" s="137">
        <f>[1]INTERIOR!I18</f>
        <v>136326220</v>
      </c>
      <c r="M344" s="137">
        <f>[1]INTERIOR!J18</f>
        <v>136326220</v>
      </c>
      <c r="N344" s="234">
        <f t="shared" si="101"/>
        <v>0.43460444162234085</v>
      </c>
      <c r="O344" s="33"/>
      <c r="P344" s="33"/>
      <c r="Q344" s="33"/>
    </row>
    <row r="345" spans="1:17" s="34" customFormat="1" ht="27.75" customHeight="1" x14ac:dyDescent="0.2">
      <c r="A345" s="6"/>
      <c r="B345" s="48"/>
      <c r="C345" s="49"/>
      <c r="D345" s="6"/>
      <c r="E345" s="49"/>
      <c r="F345" s="108">
        <v>76</v>
      </c>
      <c r="G345" s="109" t="s">
        <v>200</v>
      </c>
      <c r="H345" s="31"/>
      <c r="I345" s="32">
        <f>SUM(I346:I347)</f>
        <v>638000000</v>
      </c>
      <c r="J345" s="32">
        <f t="shared" ref="J345:M345" si="108">SUM(J346:J347)</f>
        <v>476183275</v>
      </c>
      <c r="K345" s="32">
        <f t="shared" si="108"/>
        <v>440279939</v>
      </c>
      <c r="L345" s="32">
        <f t="shared" si="108"/>
        <v>209700000</v>
      </c>
      <c r="M345" s="32">
        <f t="shared" si="108"/>
        <v>209700000</v>
      </c>
      <c r="N345" s="233">
        <f t="shared" si="101"/>
        <v>0.69009394827586212</v>
      </c>
      <c r="O345" s="33"/>
      <c r="P345" s="33"/>
      <c r="Q345" s="33"/>
    </row>
    <row r="346" spans="1:17" s="34" customFormat="1" ht="33" customHeight="1" x14ac:dyDescent="0.2">
      <c r="A346" s="6"/>
      <c r="B346" s="48"/>
      <c r="C346" s="49"/>
      <c r="D346" s="6"/>
      <c r="E346" s="49"/>
      <c r="F346" s="94"/>
      <c r="G346" s="49"/>
      <c r="H346" s="251" t="s">
        <v>201</v>
      </c>
      <c r="I346" s="137">
        <f>[1]INTERIOR!F19</f>
        <v>180000000</v>
      </c>
      <c r="J346" s="137">
        <f>[1]INTERIOR!G19</f>
        <v>101286630</v>
      </c>
      <c r="K346" s="137">
        <f>[1]INTERIOR!H19</f>
        <v>91999988</v>
      </c>
      <c r="L346" s="137">
        <f>[1]INTERIOR!I19</f>
        <v>67500000</v>
      </c>
      <c r="M346" s="137">
        <f>[1]INTERIOR!J19</f>
        <v>67500000</v>
      </c>
      <c r="N346" s="234">
        <f t="shared" si="101"/>
        <v>0.51111104444444444</v>
      </c>
      <c r="O346" s="33"/>
      <c r="P346" s="33"/>
      <c r="Q346" s="33"/>
    </row>
    <row r="347" spans="1:17" s="34" customFormat="1" ht="33" customHeight="1" x14ac:dyDescent="0.2">
      <c r="A347" s="6"/>
      <c r="B347" s="48"/>
      <c r="C347" s="49"/>
      <c r="D347" s="6"/>
      <c r="E347" s="49"/>
      <c r="F347" s="51"/>
      <c r="G347" s="134"/>
      <c r="H347" s="252"/>
      <c r="I347" s="137">
        <f>[1]INTERIOR!F20</f>
        <v>458000000</v>
      </c>
      <c r="J347" s="137">
        <f>[1]INTERIOR!G20</f>
        <v>374896645</v>
      </c>
      <c r="K347" s="137">
        <f>[1]INTERIOR!H20</f>
        <v>348279951</v>
      </c>
      <c r="L347" s="137">
        <f>[1]INTERIOR!I20</f>
        <v>142200000</v>
      </c>
      <c r="M347" s="137">
        <f>[1]INTERIOR!J20</f>
        <v>142200000</v>
      </c>
      <c r="N347" s="234">
        <f t="shared" si="101"/>
        <v>0.7604365742358079</v>
      </c>
      <c r="O347" s="33"/>
      <c r="P347" s="33"/>
      <c r="Q347" s="33"/>
    </row>
    <row r="348" spans="1:17" s="34" customFormat="1" ht="27.75" customHeight="1" x14ac:dyDescent="0.2">
      <c r="A348" s="6"/>
      <c r="B348" s="48"/>
      <c r="C348" s="49"/>
      <c r="D348" s="6"/>
      <c r="E348" s="49"/>
      <c r="F348" s="108">
        <v>77</v>
      </c>
      <c r="G348" s="168" t="s">
        <v>202</v>
      </c>
      <c r="H348" s="31"/>
      <c r="I348" s="32">
        <f>I349</f>
        <v>111551754</v>
      </c>
      <c r="J348" s="32">
        <f t="shared" ref="J348:M348" si="109">J349</f>
        <v>65613333</v>
      </c>
      <c r="K348" s="32">
        <f t="shared" si="109"/>
        <v>65613333</v>
      </c>
      <c r="L348" s="32">
        <f t="shared" si="109"/>
        <v>50213326</v>
      </c>
      <c r="M348" s="32">
        <f t="shared" si="109"/>
        <v>15400007</v>
      </c>
      <c r="N348" s="233">
        <f t="shared" si="101"/>
        <v>0.58818737175571434</v>
      </c>
      <c r="O348" s="33"/>
      <c r="P348" s="33"/>
      <c r="Q348" s="33"/>
    </row>
    <row r="349" spans="1:17" s="34" customFormat="1" ht="42" customHeight="1" x14ac:dyDescent="0.2">
      <c r="A349" s="6"/>
      <c r="B349" s="48"/>
      <c r="C349" s="49"/>
      <c r="D349" s="6"/>
      <c r="E349" s="49"/>
      <c r="F349" s="94"/>
      <c r="G349" s="101"/>
      <c r="H349" s="267" t="s">
        <v>203</v>
      </c>
      <c r="I349" s="38">
        <f>[1]IDTQ!F15</f>
        <v>111551754</v>
      </c>
      <c r="J349" s="38">
        <f>[1]IDTQ!G15</f>
        <v>65613333</v>
      </c>
      <c r="K349" s="38">
        <f>[1]IDTQ!H15</f>
        <v>65613333</v>
      </c>
      <c r="L349" s="38">
        <f>[1]IDTQ!I15</f>
        <v>50213326</v>
      </c>
      <c r="M349" s="38">
        <f>[1]IDTQ!J15</f>
        <v>15400007</v>
      </c>
      <c r="N349" s="234">
        <f t="shared" si="101"/>
        <v>0.58818737175571434</v>
      </c>
      <c r="O349" s="33"/>
      <c r="P349" s="33"/>
      <c r="Q349" s="33"/>
    </row>
    <row r="350" spans="1:17" s="34" customFormat="1" ht="27.75" customHeight="1" x14ac:dyDescent="0.2">
      <c r="A350" s="6"/>
      <c r="B350" s="48"/>
      <c r="C350" s="49"/>
      <c r="D350" s="117">
        <v>24</v>
      </c>
      <c r="E350" s="118" t="s">
        <v>204</v>
      </c>
      <c r="F350" s="104"/>
      <c r="G350" s="105"/>
      <c r="H350" s="23"/>
      <c r="I350" s="24">
        <f>I351+I354+I356</f>
        <v>651349776</v>
      </c>
      <c r="J350" s="24">
        <f t="shared" ref="J350:M350" si="110">J351+J354+J356</f>
        <v>441344941</v>
      </c>
      <c r="K350" s="24">
        <f t="shared" si="110"/>
        <v>434730491</v>
      </c>
      <c r="L350" s="24">
        <f t="shared" si="110"/>
        <v>227061115</v>
      </c>
      <c r="M350" s="24">
        <f t="shared" si="110"/>
        <v>227061115</v>
      </c>
      <c r="N350" s="232">
        <f t="shared" si="101"/>
        <v>0.66743016888670892</v>
      </c>
      <c r="O350" s="33"/>
      <c r="P350" s="33"/>
      <c r="Q350" s="33"/>
    </row>
    <row r="351" spans="1:17" s="34" customFormat="1" ht="27.75" customHeight="1" x14ac:dyDescent="0.2">
      <c r="A351" s="6"/>
      <c r="B351" s="48"/>
      <c r="C351" s="49"/>
      <c r="D351" s="169"/>
      <c r="E351" s="126"/>
      <c r="F351" s="108">
        <v>78</v>
      </c>
      <c r="G351" s="109" t="s">
        <v>205</v>
      </c>
      <c r="H351" s="31"/>
      <c r="I351" s="32">
        <f>SUM(I352:I353)</f>
        <v>577189776</v>
      </c>
      <c r="J351" s="32">
        <f t="shared" ref="J351:M351" si="111">SUM(J352:J353)</f>
        <v>367184941</v>
      </c>
      <c r="K351" s="32">
        <f t="shared" si="111"/>
        <v>367184941</v>
      </c>
      <c r="L351" s="32">
        <f t="shared" si="111"/>
        <v>183091115</v>
      </c>
      <c r="M351" s="32">
        <f t="shared" si="111"/>
        <v>183091115</v>
      </c>
      <c r="N351" s="233">
        <f t="shared" si="101"/>
        <v>0.63615981479200701</v>
      </c>
      <c r="O351" s="33"/>
      <c r="P351" s="33"/>
      <c r="Q351" s="33"/>
    </row>
    <row r="352" spans="1:17" s="34" customFormat="1" ht="56.25" customHeight="1" x14ac:dyDescent="0.2">
      <c r="A352" s="6"/>
      <c r="B352" s="48"/>
      <c r="C352" s="49"/>
      <c r="D352" s="6"/>
      <c r="E352" s="49"/>
      <c r="F352" s="94"/>
      <c r="G352" s="49"/>
      <c r="H352" s="251" t="s">
        <v>206</v>
      </c>
      <c r="I352" s="137">
        <f>[1]INTERIOR!F21</f>
        <v>390189776</v>
      </c>
      <c r="J352" s="137">
        <f>[1]INTERIOR!G21</f>
        <v>294751608</v>
      </c>
      <c r="K352" s="137">
        <f>[1]INTERIOR!H21</f>
        <v>294751608</v>
      </c>
      <c r="L352" s="137">
        <f>[1]INTERIOR!I21</f>
        <v>171491115</v>
      </c>
      <c r="M352" s="137">
        <f>[1]INTERIOR!J21</f>
        <v>171491115</v>
      </c>
      <c r="N352" s="238">
        <f t="shared" si="101"/>
        <v>0.7554057695248273</v>
      </c>
      <c r="O352" s="33"/>
      <c r="P352" s="33"/>
      <c r="Q352" s="33"/>
    </row>
    <row r="353" spans="1:17" s="34" customFormat="1" ht="56.25" customHeight="1" x14ac:dyDescent="0.2">
      <c r="A353" s="6"/>
      <c r="B353" s="48"/>
      <c r="C353" s="49"/>
      <c r="D353" s="6"/>
      <c r="E353" s="49"/>
      <c r="F353" s="51"/>
      <c r="G353" s="134"/>
      <c r="H353" s="252"/>
      <c r="I353" s="137">
        <f>[1]INTERIOR!F22</f>
        <v>187000000</v>
      </c>
      <c r="J353" s="137">
        <f>[1]INTERIOR!G22</f>
        <v>72433333</v>
      </c>
      <c r="K353" s="137">
        <f>[1]INTERIOR!H22</f>
        <v>72433333</v>
      </c>
      <c r="L353" s="137">
        <f>[1]INTERIOR!I22</f>
        <v>11600000</v>
      </c>
      <c r="M353" s="137">
        <f>[1]INTERIOR!J22</f>
        <v>11600000</v>
      </c>
      <c r="N353" s="238">
        <f t="shared" si="101"/>
        <v>0.38734402673796792</v>
      </c>
      <c r="O353" s="33"/>
      <c r="P353" s="33"/>
      <c r="Q353" s="33"/>
    </row>
    <row r="354" spans="1:17" s="34" customFormat="1" ht="27.75" customHeight="1" x14ac:dyDescent="0.2">
      <c r="A354" s="6"/>
      <c r="B354" s="48"/>
      <c r="C354" s="49"/>
      <c r="D354" s="6"/>
      <c r="E354" s="49"/>
      <c r="F354" s="170">
        <v>79</v>
      </c>
      <c r="G354" s="171" t="s">
        <v>207</v>
      </c>
      <c r="H354" s="172"/>
      <c r="I354" s="173">
        <f>I355</f>
        <v>37080000</v>
      </c>
      <c r="J354" s="173">
        <f t="shared" ref="J354:M354" si="112">J355</f>
        <v>37080000</v>
      </c>
      <c r="K354" s="173">
        <f t="shared" si="112"/>
        <v>37035550</v>
      </c>
      <c r="L354" s="173">
        <f t="shared" si="112"/>
        <v>24890000</v>
      </c>
      <c r="M354" s="173">
        <f t="shared" si="112"/>
        <v>24890000</v>
      </c>
      <c r="N354" s="241">
        <f t="shared" si="101"/>
        <v>0.99880124056094932</v>
      </c>
      <c r="O354" s="33"/>
      <c r="P354" s="33"/>
      <c r="Q354" s="33"/>
    </row>
    <row r="355" spans="1:17" s="34" customFormat="1" ht="72" customHeight="1" x14ac:dyDescent="0.2">
      <c r="A355" s="6"/>
      <c r="B355" s="48"/>
      <c r="C355" s="49"/>
      <c r="D355" s="6"/>
      <c r="E355" s="49"/>
      <c r="F355" s="94"/>
      <c r="G355" s="49"/>
      <c r="H355" s="46" t="s">
        <v>208</v>
      </c>
      <c r="I355" s="137">
        <f>[1]INTERIOR!F23</f>
        <v>37080000</v>
      </c>
      <c r="J355" s="137">
        <f>[1]INTERIOR!G23</f>
        <v>37080000</v>
      </c>
      <c r="K355" s="137">
        <f>[1]INTERIOR!H23</f>
        <v>37035550</v>
      </c>
      <c r="L355" s="137">
        <f>[1]INTERIOR!I23</f>
        <v>24890000</v>
      </c>
      <c r="M355" s="137">
        <f>[1]INTERIOR!J23</f>
        <v>24890000</v>
      </c>
      <c r="N355" s="234">
        <f t="shared" si="101"/>
        <v>0.99880124056094932</v>
      </c>
      <c r="O355" s="33"/>
      <c r="P355" s="33"/>
      <c r="Q355" s="33"/>
    </row>
    <row r="356" spans="1:17" s="34" customFormat="1" ht="27.75" customHeight="1" x14ac:dyDescent="0.2">
      <c r="A356" s="6"/>
      <c r="B356" s="48"/>
      <c r="C356" s="49"/>
      <c r="D356" s="6"/>
      <c r="E356" s="49"/>
      <c r="F356" s="174">
        <v>80</v>
      </c>
      <c r="G356" s="171" t="s">
        <v>209</v>
      </c>
      <c r="H356" s="172"/>
      <c r="I356" s="173">
        <f>I357</f>
        <v>37080000</v>
      </c>
      <c r="J356" s="173">
        <f t="shared" ref="J356:M356" si="113">J357</f>
        <v>37080000</v>
      </c>
      <c r="K356" s="173">
        <f t="shared" si="113"/>
        <v>30510000</v>
      </c>
      <c r="L356" s="173">
        <f t="shared" si="113"/>
        <v>19080000</v>
      </c>
      <c r="M356" s="173">
        <f t="shared" si="113"/>
        <v>19080000</v>
      </c>
      <c r="N356" s="242">
        <f t="shared" si="101"/>
        <v>0.82281553398058249</v>
      </c>
      <c r="O356" s="33"/>
      <c r="P356" s="33"/>
      <c r="Q356" s="33"/>
    </row>
    <row r="357" spans="1:17" s="34" customFormat="1" ht="52.5" customHeight="1" x14ac:dyDescent="0.2">
      <c r="A357" s="6"/>
      <c r="B357" s="48"/>
      <c r="C357" s="49"/>
      <c r="D357" s="52"/>
      <c r="E357" s="134"/>
      <c r="F357" s="140"/>
      <c r="G357" s="134"/>
      <c r="H357" s="46" t="s">
        <v>210</v>
      </c>
      <c r="I357" s="137">
        <f>[1]INTERIOR!F24</f>
        <v>37080000</v>
      </c>
      <c r="J357" s="137">
        <f>[1]INTERIOR!G24</f>
        <v>37080000</v>
      </c>
      <c r="K357" s="137">
        <f>[1]INTERIOR!H24</f>
        <v>30510000</v>
      </c>
      <c r="L357" s="137">
        <f>[1]INTERIOR!I24</f>
        <v>19080000</v>
      </c>
      <c r="M357" s="137">
        <f>[1]INTERIOR!J24</f>
        <v>19080000</v>
      </c>
      <c r="N357" s="234">
        <f t="shared" si="101"/>
        <v>0.82281553398058249</v>
      </c>
      <c r="O357" s="33"/>
      <c r="P357" s="33"/>
      <c r="Q357" s="33"/>
    </row>
    <row r="358" spans="1:17" s="34" customFormat="1" ht="27.75" customHeight="1" x14ac:dyDescent="0.2">
      <c r="A358" s="6"/>
      <c r="B358" s="48"/>
      <c r="C358" s="49"/>
      <c r="D358" s="123">
        <v>25</v>
      </c>
      <c r="E358" s="118" t="s">
        <v>211</v>
      </c>
      <c r="F358" s="104"/>
      <c r="G358" s="121"/>
      <c r="H358" s="23"/>
      <c r="I358" s="24">
        <f>I359+I362</f>
        <v>597500000</v>
      </c>
      <c r="J358" s="24">
        <f t="shared" ref="J358:M358" si="114">J359+J362</f>
        <v>418115058</v>
      </c>
      <c r="K358" s="24">
        <f t="shared" si="114"/>
        <v>390220058</v>
      </c>
      <c r="L358" s="24">
        <f t="shared" si="114"/>
        <v>249634900</v>
      </c>
      <c r="M358" s="24">
        <f t="shared" si="114"/>
        <v>249634900</v>
      </c>
      <c r="N358" s="232">
        <f t="shared" si="101"/>
        <v>0.65308796317991635</v>
      </c>
      <c r="O358" s="33"/>
      <c r="P358" s="33"/>
      <c r="Q358" s="33"/>
    </row>
    <row r="359" spans="1:17" s="34" customFormat="1" ht="27.75" customHeight="1" x14ac:dyDescent="0.2">
      <c r="A359" s="6"/>
      <c r="B359" s="48"/>
      <c r="C359" s="49"/>
      <c r="D359" s="169"/>
      <c r="E359" s="107"/>
      <c r="F359" s="108">
        <v>81</v>
      </c>
      <c r="G359" s="109" t="s">
        <v>212</v>
      </c>
      <c r="H359" s="31"/>
      <c r="I359" s="32">
        <f>SUM(I360:I361)</f>
        <v>507500000</v>
      </c>
      <c r="J359" s="32">
        <f t="shared" ref="J359:M359" si="115">SUM(J360:J361)</f>
        <v>341594758</v>
      </c>
      <c r="K359" s="32">
        <f t="shared" si="115"/>
        <v>313699758</v>
      </c>
      <c r="L359" s="32">
        <f t="shared" si="115"/>
        <v>197004500</v>
      </c>
      <c r="M359" s="32">
        <f t="shared" si="115"/>
        <v>197004500</v>
      </c>
      <c r="N359" s="233">
        <f t="shared" si="101"/>
        <v>0.61812760197044336</v>
      </c>
      <c r="O359" s="33"/>
      <c r="P359" s="33"/>
      <c r="Q359" s="33"/>
    </row>
    <row r="360" spans="1:17" s="34" customFormat="1" ht="51.75" customHeight="1" x14ac:dyDescent="0.2">
      <c r="A360" s="6"/>
      <c r="B360" s="48"/>
      <c r="C360" s="49"/>
      <c r="D360" s="6"/>
      <c r="E360" s="49"/>
      <c r="F360" s="140"/>
      <c r="G360" s="175"/>
      <c r="H360" s="251" t="s">
        <v>213</v>
      </c>
      <c r="I360" s="137">
        <f>[1]INTERIOR!F25</f>
        <v>400000000</v>
      </c>
      <c r="J360" s="137">
        <f>[1]INTERIOR!G25</f>
        <v>288969992</v>
      </c>
      <c r="K360" s="137">
        <f>[1]INTERIOR!H25</f>
        <v>266074992</v>
      </c>
      <c r="L360" s="137">
        <f>[1]INTERIOR!I25</f>
        <v>189904500</v>
      </c>
      <c r="M360" s="137">
        <f>[1]INTERIOR!J25</f>
        <v>189904500</v>
      </c>
      <c r="N360" s="234">
        <f t="shared" si="101"/>
        <v>0.66518748000000005</v>
      </c>
      <c r="O360" s="33"/>
      <c r="P360" s="33"/>
      <c r="Q360" s="33"/>
    </row>
    <row r="361" spans="1:17" s="34" customFormat="1" ht="51.75" customHeight="1" x14ac:dyDescent="0.2">
      <c r="A361" s="6"/>
      <c r="B361" s="48"/>
      <c r="C361" s="49"/>
      <c r="D361" s="6"/>
      <c r="E361" s="49"/>
      <c r="F361" s="51"/>
      <c r="G361" s="176"/>
      <c r="H361" s="252"/>
      <c r="I361" s="137">
        <f>[1]INTERIOR!F26</f>
        <v>107500000</v>
      </c>
      <c r="J361" s="137">
        <f>[1]INTERIOR!G26</f>
        <v>52624766</v>
      </c>
      <c r="K361" s="137">
        <f>[1]INTERIOR!H26</f>
        <v>47624766</v>
      </c>
      <c r="L361" s="137">
        <f>[1]INTERIOR!I26</f>
        <v>7100000</v>
      </c>
      <c r="M361" s="137">
        <f>[1]INTERIOR!J26</f>
        <v>7100000</v>
      </c>
      <c r="N361" s="234">
        <f t="shared" si="101"/>
        <v>0.44302107906976745</v>
      </c>
      <c r="O361" s="33"/>
      <c r="P361" s="33"/>
      <c r="Q361" s="33"/>
    </row>
    <row r="362" spans="1:17" s="34" customFormat="1" ht="27.75" customHeight="1" x14ac:dyDescent="0.2">
      <c r="A362" s="6"/>
      <c r="B362" s="48"/>
      <c r="C362" s="49"/>
      <c r="D362" s="6"/>
      <c r="E362" s="49"/>
      <c r="F362" s="108">
        <v>82</v>
      </c>
      <c r="G362" s="109" t="s">
        <v>214</v>
      </c>
      <c r="H362" s="31"/>
      <c r="I362" s="32">
        <f>I363</f>
        <v>90000000</v>
      </c>
      <c r="J362" s="32">
        <f t="shared" ref="J362:M362" si="116">J363</f>
        <v>76520300</v>
      </c>
      <c r="K362" s="32">
        <f t="shared" si="116"/>
        <v>76520300</v>
      </c>
      <c r="L362" s="32">
        <f t="shared" si="116"/>
        <v>52630400</v>
      </c>
      <c r="M362" s="32">
        <f t="shared" si="116"/>
        <v>52630400</v>
      </c>
      <c r="N362" s="233">
        <f t="shared" si="101"/>
        <v>0.85022555555555557</v>
      </c>
      <c r="O362" s="33"/>
      <c r="P362" s="33"/>
      <c r="Q362" s="33"/>
    </row>
    <row r="363" spans="1:17" s="34" customFormat="1" ht="33" customHeight="1" x14ac:dyDescent="0.2">
      <c r="A363" s="6"/>
      <c r="B363" s="158"/>
      <c r="C363" s="134"/>
      <c r="D363" s="52"/>
      <c r="E363" s="134"/>
      <c r="F363" s="140"/>
      <c r="G363" s="176"/>
      <c r="H363" s="46" t="s">
        <v>215</v>
      </c>
      <c r="I363" s="137">
        <f>[1]INTERIOR!F27</f>
        <v>90000000</v>
      </c>
      <c r="J363" s="137">
        <f>[1]INTERIOR!G27</f>
        <v>76520300</v>
      </c>
      <c r="K363" s="137">
        <f>[1]INTERIOR!H27</f>
        <v>76520300</v>
      </c>
      <c r="L363" s="137">
        <f>[1]INTERIOR!I27</f>
        <v>52630400</v>
      </c>
      <c r="M363" s="137">
        <f>[1]INTERIOR!J27</f>
        <v>52630400</v>
      </c>
      <c r="N363" s="234">
        <f t="shared" si="101"/>
        <v>0.85022555555555557</v>
      </c>
      <c r="O363" s="33"/>
      <c r="P363" s="33"/>
      <c r="Q363" s="33"/>
    </row>
    <row r="364" spans="1:17" s="34" customFormat="1" ht="24" customHeight="1" x14ac:dyDescent="0.2">
      <c r="A364" s="6"/>
      <c r="B364" s="177">
        <v>5</v>
      </c>
      <c r="C364" s="178" t="s">
        <v>216</v>
      </c>
      <c r="D364" s="162"/>
      <c r="E364" s="163"/>
      <c r="F364" s="161"/>
      <c r="G364" s="179"/>
      <c r="H364" s="15"/>
      <c r="I364" s="16">
        <f t="shared" ref="I364:M364" si="117">I365+I376+I385</f>
        <v>8899921307</v>
      </c>
      <c r="J364" s="16">
        <f t="shared" si="117"/>
        <v>5719879931.4899998</v>
      </c>
      <c r="K364" s="16">
        <f t="shared" si="117"/>
        <v>4919974973</v>
      </c>
      <c r="L364" s="16">
        <f t="shared" si="117"/>
        <v>2613871497</v>
      </c>
      <c r="M364" s="16">
        <f t="shared" si="117"/>
        <v>2613871497</v>
      </c>
      <c r="N364" s="231">
        <f t="shared" si="101"/>
        <v>0.55281106464731578</v>
      </c>
      <c r="O364" s="33"/>
      <c r="P364" s="33"/>
      <c r="Q364" s="33"/>
    </row>
    <row r="365" spans="1:17" s="34" customFormat="1" ht="24" customHeight="1" x14ac:dyDescent="0.2">
      <c r="A365" s="6"/>
      <c r="B365" s="164"/>
      <c r="C365" s="67"/>
      <c r="D365" s="180">
        <v>26</v>
      </c>
      <c r="E365" s="118" t="s">
        <v>217</v>
      </c>
      <c r="F365" s="104"/>
      <c r="G365" s="121"/>
      <c r="H365" s="23"/>
      <c r="I365" s="24">
        <f>I366+I373</f>
        <v>1579534666</v>
      </c>
      <c r="J365" s="24">
        <f t="shared" ref="J365:M365" si="118">J366+J373</f>
        <v>742037365.49000001</v>
      </c>
      <c r="K365" s="24">
        <f t="shared" si="118"/>
        <v>711072630</v>
      </c>
      <c r="L365" s="24">
        <f t="shared" si="118"/>
        <v>374731950</v>
      </c>
      <c r="M365" s="24">
        <f t="shared" si="118"/>
        <v>374731950</v>
      </c>
      <c r="N365" s="232">
        <f t="shared" si="101"/>
        <v>0.45017855277637825</v>
      </c>
      <c r="O365" s="33"/>
      <c r="P365" s="33"/>
      <c r="Q365" s="33"/>
    </row>
    <row r="366" spans="1:17" s="34" customFormat="1" ht="24" customHeight="1" x14ac:dyDescent="0.2">
      <c r="A366" s="6"/>
      <c r="B366" s="55"/>
      <c r="C366" s="56"/>
      <c r="D366" s="169"/>
      <c r="E366" s="107"/>
      <c r="F366" s="130">
        <v>83</v>
      </c>
      <c r="G366" s="109" t="s">
        <v>218</v>
      </c>
      <c r="H366" s="31"/>
      <c r="I366" s="32">
        <f>SUM(I367:I372)</f>
        <v>1499534666</v>
      </c>
      <c r="J366" s="32">
        <f t="shared" ref="J366:M366" si="119">SUM(J367:J372)</f>
        <v>691130699.49000001</v>
      </c>
      <c r="K366" s="32">
        <f t="shared" si="119"/>
        <v>661219300</v>
      </c>
      <c r="L366" s="32">
        <f t="shared" si="119"/>
        <v>342701950</v>
      </c>
      <c r="M366" s="32">
        <f t="shared" si="119"/>
        <v>342701950</v>
      </c>
      <c r="N366" s="233">
        <f t="shared" si="101"/>
        <v>0.44094965924582369</v>
      </c>
      <c r="O366" s="33"/>
      <c r="P366" s="33"/>
      <c r="Q366" s="33"/>
    </row>
    <row r="367" spans="1:17" s="34" customFormat="1" ht="72" customHeight="1" x14ac:dyDescent="0.2">
      <c r="A367" s="6"/>
      <c r="B367" s="55"/>
      <c r="C367" s="56"/>
      <c r="D367" s="181"/>
      <c r="E367" s="182"/>
      <c r="F367" s="44"/>
      <c r="G367" s="6"/>
      <c r="H367" s="73" t="s">
        <v>219</v>
      </c>
      <c r="I367" s="38">
        <f>[1]PLANEACION!F15</f>
        <v>30000000</v>
      </c>
      <c r="J367" s="38">
        <f>[1]PLANEACION!G15</f>
        <v>27420000</v>
      </c>
      <c r="K367" s="38">
        <f>[1]PLANEACION!H15</f>
        <v>27420000</v>
      </c>
      <c r="L367" s="38">
        <f>[1]PLANEACION!I15</f>
        <v>27078600</v>
      </c>
      <c r="M367" s="38">
        <f>[1]PLANEACION!J15</f>
        <v>27078600</v>
      </c>
      <c r="N367" s="234">
        <f t="shared" si="101"/>
        <v>0.91400000000000003</v>
      </c>
      <c r="O367" s="33"/>
      <c r="P367" s="33"/>
      <c r="Q367" s="33"/>
    </row>
    <row r="368" spans="1:17" s="34" customFormat="1" ht="64.5" customHeight="1" x14ac:dyDescent="0.2">
      <c r="A368" s="6"/>
      <c r="B368" s="55"/>
      <c r="C368" s="56"/>
      <c r="D368" s="181"/>
      <c r="E368" s="182"/>
      <c r="F368" s="44"/>
      <c r="G368" s="6"/>
      <c r="H368" s="268" t="s">
        <v>220</v>
      </c>
      <c r="I368" s="183">
        <f>[1]PRIVADA!F15</f>
        <v>789534666</v>
      </c>
      <c r="J368" s="183">
        <f>[1]PRIVADA!G15</f>
        <v>221667333</v>
      </c>
      <c r="K368" s="183">
        <f>[1]PRIVADA!H15</f>
        <v>221667333</v>
      </c>
      <c r="L368" s="183">
        <f>[1]PRIVADA!I15</f>
        <v>186343350</v>
      </c>
      <c r="M368" s="183">
        <f>[1]PRIVADA!J15</f>
        <v>186343350</v>
      </c>
      <c r="N368" s="243">
        <f t="shared" si="101"/>
        <v>0.28075693512360611</v>
      </c>
      <c r="O368" s="33"/>
      <c r="P368" s="33"/>
      <c r="Q368" s="33"/>
    </row>
    <row r="369" spans="1:17" s="34" customFormat="1" ht="47.25" customHeight="1" x14ac:dyDescent="0.2">
      <c r="A369" s="6"/>
      <c r="B369" s="55"/>
      <c r="C369" s="56"/>
      <c r="D369" s="181"/>
      <c r="E369" s="182"/>
      <c r="F369" s="44"/>
      <c r="G369" s="6"/>
      <c r="H369" s="269"/>
      <c r="I369" s="183">
        <f>[1]PRIVADA!F16</f>
        <v>365000000</v>
      </c>
      <c r="J369" s="183">
        <f>[1]PRIVADA!G16</f>
        <v>190169937</v>
      </c>
      <c r="K369" s="183">
        <f>[1]PRIVADA!H16</f>
        <v>190169937</v>
      </c>
      <c r="L369" s="183">
        <f>[1]PRIVADA!I16</f>
        <v>91740000</v>
      </c>
      <c r="M369" s="183">
        <f>[1]PRIVADA!J16</f>
        <v>91740000</v>
      </c>
      <c r="N369" s="243">
        <f t="shared" si="101"/>
        <v>0.52101352602739726</v>
      </c>
      <c r="O369" s="33"/>
      <c r="P369" s="33"/>
      <c r="Q369" s="33"/>
    </row>
    <row r="370" spans="1:17" s="34" customFormat="1" ht="47.25" customHeight="1" x14ac:dyDescent="0.2">
      <c r="A370" s="6"/>
      <c r="B370" s="55"/>
      <c r="C370" s="56"/>
      <c r="D370" s="181"/>
      <c r="E370" s="182"/>
      <c r="F370" s="44"/>
      <c r="G370" s="6"/>
      <c r="H370" s="270" t="s">
        <v>221</v>
      </c>
      <c r="I370" s="183">
        <f>[1]PRIVADA!F17</f>
        <v>180000000</v>
      </c>
      <c r="J370" s="183">
        <f>[1]PRIVADA!G17</f>
        <v>130884072.48999999</v>
      </c>
      <c r="K370" s="183">
        <f>[1]PRIVADA!H17</f>
        <v>128640699</v>
      </c>
      <c r="L370" s="183">
        <f>[1]PRIVADA!I17</f>
        <v>0</v>
      </c>
      <c r="M370" s="183">
        <f>[1]PRIVADA!J17</f>
        <v>0</v>
      </c>
      <c r="N370" s="243">
        <f t="shared" si="101"/>
        <v>0.71467055000000002</v>
      </c>
      <c r="O370" s="33"/>
      <c r="P370" s="33"/>
      <c r="Q370" s="33"/>
    </row>
    <row r="371" spans="1:17" s="34" customFormat="1" ht="47.25" customHeight="1" x14ac:dyDescent="0.2">
      <c r="A371" s="6"/>
      <c r="B371" s="55"/>
      <c r="C371" s="56"/>
      <c r="D371" s="181"/>
      <c r="E371" s="182"/>
      <c r="F371" s="44"/>
      <c r="G371" s="6"/>
      <c r="H371" s="271"/>
      <c r="I371" s="183">
        <f>[1]PRIVADA!F18</f>
        <v>35000000</v>
      </c>
      <c r="J371" s="183">
        <f>[1]PRIVADA!G18</f>
        <v>26501359</v>
      </c>
      <c r="K371" s="183">
        <f>[1]PRIVADA!H18</f>
        <v>0</v>
      </c>
      <c r="L371" s="183">
        <f>[1]PRIVADA!I18</f>
        <v>0</v>
      </c>
      <c r="M371" s="183">
        <f>[1]PRIVADA!J18</f>
        <v>0</v>
      </c>
      <c r="N371" s="243">
        <f t="shared" si="101"/>
        <v>0</v>
      </c>
      <c r="O371" s="33"/>
      <c r="P371" s="33"/>
      <c r="Q371" s="33"/>
    </row>
    <row r="372" spans="1:17" s="34" customFormat="1" ht="47.25" customHeight="1" x14ac:dyDescent="0.2">
      <c r="A372" s="6"/>
      <c r="B372" s="55"/>
      <c r="C372" s="56"/>
      <c r="D372" s="181"/>
      <c r="E372" s="182"/>
      <c r="F372" s="44"/>
      <c r="G372" s="6"/>
      <c r="H372" s="184" t="s">
        <v>222</v>
      </c>
      <c r="I372" s="68">
        <f>'[1]REP JUDICIAL'!F17</f>
        <v>100000000</v>
      </c>
      <c r="J372" s="141">
        <f>'[1]REP JUDICIAL'!G17</f>
        <v>94487998</v>
      </c>
      <c r="K372" s="141">
        <f>'[1]REP JUDICIAL'!H17</f>
        <v>93321331</v>
      </c>
      <c r="L372" s="141">
        <f>'[1]REP JUDICIAL'!I17</f>
        <v>37540000</v>
      </c>
      <c r="M372" s="141">
        <f>'[1]REP JUDICIAL'!J17</f>
        <v>37540000</v>
      </c>
      <c r="N372" s="234">
        <f t="shared" si="101"/>
        <v>0.93321330999999996</v>
      </c>
      <c r="O372" s="33"/>
      <c r="P372" s="33"/>
      <c r="Q372" s="33"/>
    </row>
    <row r="373" spans="1:17" s="34" customFormat="1" ht="27.75" customHeight="1" x14ac:dyDescent="0.2">
      <c r="A373" s="6"/>
      <c r="B373" s="55"/>
      <c r="C373" s="56"/>
      <c r="D373" s="181"/>
      <c r="E373" s="182"/>
      <c r="F373" s="29">
        <v>84</v>
      </c>
      <c r="G373" s="43" t="s">
        <v>223</v>
      </c>
      <c r="H373" s="31"/>
      <c r="I373" s="32">
        <f>SUM(I374:I375)</f>
        <v>80000000</v>
      </c>
      <c r="J373" s="32">
        <f t="shared" ref="J373:M373" si="120">SUM(J374:J375)</f>
        <v>50906666</v>
      </c>
      <c r="K373" s="32">
        <f t="shared" si="120"/>
        <v>49853330</v>
      </c>
      <c r="L373" s="32">
        <f t="shared" si="120"/>
        <v>32030000</v>
      </c>
      <c r="M373" s="32">
        <f t="shared" si="120"/>
        <v>32030000</v>
      </c>
      <c r="N373" s="233">
        <f t="shared" si="101"/>
        <v>0.62316662499999997</v>
      </c>
      <c r="O373" s="33"/>
      <c r="P373" s="33"/>
      <c r="Q373" s="33"/>
    </row>
    <row r="374" spans="1:17" s="34" customFormat="1" ht="34.5" customHeight="1" x14ac:dyDescent="0.2">
      <c r="A374" s="6"/>
      <c r="B374" s="55"/>
      <c r="C374" s="56"/>
      <c r="D374" s="181"/>
      <c r="E374" s="182"/>
      <c r="F374" s="66"/>
      <c r="G374" s="67"/>
      <c r="H374" s="72" t="s">
        <v>224</v>
      </c>
      <c r="I374" s="38">
        <f>[1]PLANEACION!F16</f>
        <v>40000000</v>
      </c>
      <c r="J374" s="38">
        <f>[1]PLANEACION!G16</f>
        <v>12000000</v>
      </c>
      <c r="K374" s="38">
        <f>[1]PLANEACION!H16</f>
        <v>12000000</v>
      </c>
      <c r="L374" s="38">
        <f>[1]PLANEACION!I16</f>
        <v>3090000</v>
      </c>
      <c r="M374" s="38">
        <f>[1]PLANEACION!J16</f>
        <v>3090000</v>
      </c>
      <c r="N374" s="234">
        <f t="shared" si="101"/>
        <v>0.3</v>
      </c>
      <c r="O374" s="33"/>
      <c r="P374" s="33"/>
      <c r="Q374" s="33"/>
    </row>
    <row r="375" spans="1:17" s="34" customFormat="1" ht="34.5" customHeight="1" x14ac:dyDescent="0.2">
      <c r="A375" s="6"/>
      <c r="B375" s="55"/>
      <c r="C375" s="56"/>
      <c r="D375" s="181"/>
      <c r="E375" s="182"/>
      <c r="F375" s="70"/>
      <c r="G375" s="71"/>
      <c r="H375" s="46" t="s">
        <v>225</v>
      </c>
      <c r="I375" s="137">
        <f>[1]INTERIOR!F28</f>
        <v>40000000</v>
      </c>
      <c r="J375" s="137">
        <f>[1]INTERIOR!G28</f>
        <v>38906666</v>
      </c>
      <c r="K375" s="137">
        <f>[1]INTERIOR!H28</f>
        <v>37853330</v>
      </c>
      <c r="L375" s="137">
        <f>[1]INTERIOR!I28</f>
        <v>28940000</v>
      </c>
      <c r="M375" s="137">
        <f>[1]INTERIOR!J28</f>
        <v>28940000</v>
      </c>
      <c r="N375" s="234">
        <f t="shared" si="101"/>
        <v>0.94633325000000001</v>
      </c>
      <c r="O375" s="33"/>
      <c r="P375" s="33"/>
      <c r="Q375" s="33"/>
    </row>
    <row r="376" spans="1:17" s="34" customFormat="1" ht="29.25" customHeight="1" x14ac:dyDescent="0.2">
      <c r="A376" s="6"/>
      <c r="B376" s="55"/>
      <c r="C376" s="56"/>
      <c r="D376" s="57">
        <v>27</v>
      </c>
      <c r="E376" s="20" t="s">
        <v>226</v>
      </c>
      <c r="F376" s="185"/>
      <c r="G376" s="186"/>
      <c r="H376" s="272"/>
      <c r="I376" s="187">
        <f>I377+I382</f>
        <v>745500000</v>
      </c>
      <c r="J376" s="187">
        <f t="shared" ref="J376:M376" si="121">J377+J382</f>
        <v>635939845</v>
      </c>
      <c r="K376" s="187">
        <f t="shared" si="121"/>
        <v>426264408</v>
      </c>
      <c r="L376" s="187">
        <f t="shared" si="121"/>
        <v>246400546</v>
      </c>
      <c r="M376" s="187">
        <f t="shared" si="121"/>
        <v>246400546</v>
      </c>
      <c r="N376" s="244">
        <f t="shared" si="101"/>
        <v>0.57178324346076459</v>
      </c>
      <c r="O376" s="33"/>
      <c r="P376" s="33"/>
      <c r="Q376" s="33"/>
    </row>
    <row r="377" spans="1:17" s="34" customFormat="1" ht="25.5" customHeight="1" x14ac:dyDescent="0.2">
      <c r="A377" s="6"/>
      <c r="B377" s="55"/>
      <c r="C377" s="56"/>
      <c r="D377" s="188"/>
      <c r="E377" s="40"/>
      <c r="F377" s="61">
        <v>85</v>
      </c>
      <c r="G377" s="43" t="s">
        <v>227</v>
      </c>
      <c r="H377" s="273"/>
      <c r="I377" s="189">
        <f>SUM(I378:I381)</f>
        <v>645000000</v>
      </c>
      <c r="J377" s="189">
        <f t="shared" ref="J377:M377" si="122">SUM(J378:J381)</f>
        <v>557739845</v>
      </c>
      <c r="K377" s="189">
        <f t="shared" si="122"/>
        <v>348064408</v>
      </c>
      <c r="L377" s="189">
        <f t="shared" si="122"/>
        <v>189900546</v>
      </c>
      <c r="M377" s="189">
        <f t="shared" si="122"/>
        <v>189900546</v>
      </c>
      <c r="N377" s="242">
        <f t="shared" si="101"/>
        <v>0.53963474108527132</v>
      </c>
      <c r="O377" s="33"/>
      <c r="P377" s="33"/>
      <c r="Q377" s="33"/>
    </row>
    <row r="378" spans="1:17" s="34" customFormat="1" ht="34.5" customHeight="1" x14ac:dyDescent="0.2">
      <c r="A378" s="6"/>
      <c r="B378" s="55"/>
      <c r="C378" s="56"/>
      <c r="D378" s="181"/>
      <c r="E378" s="182"/>
      <c r="F378" s="190"/>
      <c r="G378" s="101"/>
      <c r="H378" s="254" t="s">
        <v>228</v>
      </c>
      <c r="I378" s="38">
        <f>[1]PLANEACION!F17</f>
        <v>120000000</v>
      </c>
      <c r="J378" s="38">
        <f>[1]PLANEACION!G17</f>
        <v>113462616</v>
      </c>
      <c r="K378" s="38">
        <f>[1]PLANEACION!H17</f>
        <v>66462616</v>
      </c>
      <c r="L378" s="38">
        <f>[1]PLANEACION!I17</f>
        <v>15463516</v>
      </c>
      <c r="M378" s="38">
        <f>[1]PLANEACION!J17</f>
        <v>15463516</v>
      </c>
      <c r="N378" s="234">
        <f t="shared" si="101"/>
        <v>0.55385513333333336</v>
      </c>
      <c r="O378" s="33"/>
      <c r="P378" s="33"/>
      <c r="Q378" s="33"/>
    </row>
    <row r="379" spans="1:17" s="34" customFormat="1" ht="34.5" customHeight="1" x14ac:dyDescent="0.2">
      <c r="A379" s="6"/>
      <c r="B379" s="55"/>
      <c r="C379" s="56"/>
      <c r="D379" s="181"/>
      <c r="E379" s="182"/>
      <c r="F379" s="191"/>
      <c r="G379" s="49"/>
      <c r="H379" s="255"/>
      <c r="I379" s="38">
        <f>[1]PLANEACION!F18</f>
        <v>20000000</v>
      </c>
      <c r="J379" s="38">
        <f>[1]PLANEACION!G18</f>
        <v>0</v>
      </c>
      <c r="K379" s="38">
        <f>[1]PLANEACION!H18</f>
        <v>0</v>
      </c>
      <c r="L379" s="38">
        <f>[1]PLANEACION!I18</f>
        <v>0</v>
      </c>
      <c r="M379" s="38">
        <f>[1]PLANEACION!J18</f>
        <v>0</v>
      </c>
      <c r="N379" s="234">
        <f t="shared" si="101"/>
        <v>0</v>
      </c>
      <c r="O379" s="33"/>
      <c r="P379" s="33"/>
      <c r="Q379" s="33"/>
    </row>
    <row r="380" spans="1:17" s="34" customFormat="1" ht="34.5" customHeight="1" x14ac:dyDescent="0.2">
      <c r="A380" s="6"/>
      <c r="B380" s="55"/>
      <c r="C380" s="56"/>
      <c r="D380" s="181"/>
      <c r="E380" s="182"/>
      <c r="F380" s="191"/>
      <c r="G380" s="49"/>
      <c r="H380" s="251" t="s">
        <v>229</v>
      </c>
      <c r="I380" s="137">
        <f>[1]INTERIOR!F29</f>
        <v>300000000</v>
      </c>
      <c r="J380" s="137">
        <f>[1]INTERIOR!G29</f>
        <v>239277229</v>
      </c>
      <c r="K380" s="137">
        <f>[1]INTERIOR!H29</f>
        <v>231070582</v>
      </c>
      <c r="L380" s="137">
        <f>[1]INTERIOR!I29</f>
        <v>161420900</v>
      </c>
      <c r="M380" s="137">
        <f>[1]INTERIOR!J29</f>
        <v>161420900</v>
      </c>
      <c r="N380" s="234">
        <f t="shared" si="101"/>
        <v>0.7702352733333333</v>
      </c>
      <c r="O380" s="33"/>
      <c r="P380" s="33"/>
      <c r="Q380" s="33"/>
    </row>
    <row r="381" spans="1:17" s="34" customFormat="1" ht="34.5" customHeight="1" x14ac:dyDescent="0.2">
      <c r="A381" s="6"/>
      <c r="B381" s="55"/>
      <c r="C381" s="56"/>
      <c r="D381" s="181"/>
      <c r="E381" s="182"/>
      <c r="F381" s="192"/>
      <c r="G381" s="49"/>
      <c r="H381" s="252"/>
      <c r="I381" s="137">
        <f>[1]INTERIOR!F30</f>
        <v>205000000</v>
      </c>
      <c r="J381" s="137">
        <f>[1]INTERIOR!G30</f>
        <v>205000000</v>
      </c>
      <c r="K381" s="137">
        <f>[1]INTERIOR!H30</f>
        <v>50531210</v>
      </c>
      <c r="L381" s="137">
        <f>[1]INTERIOR!I30</f>
        <v>13016130</v>
      </c>
      <c r="M381" s="137">
        <f>[1]INTERIOR!J30</f>
        <v>13016130</v>
      </c>
      <c r="N381" s="234">
        <f t="shared" si="101"/>
        <v>0.24649370731707318</v>
      </c>
      <c r="O381" s="33"/>
      <c r="P381" s="33"/>
      <c r="Q381" s="33"/>
    </row>
    <row r="382" spans="1:17" s="34" customFormat="1" ht="34.5" customHeight="1" x14ac:dyDescent="0.2">
      <c r="A382" s="6"/>
      <c r="B382" s="55"/>
      <c r="C382" s="56"/>
      <c r="D382" s="181"/>
      <c r="E382" s="182"/>
      <c r="F382" s="61">
        <v>86</v>
      </c>
      <c r="G382" s="43" t="s">
        <v>230</v>
      </c>
      <c r="H382" s="273"/>
      <c r="I382" s="189">
        <f>SUM(I383:I384)</f>
        <v>100500000</v>
      </c>
      <c r="J382" s="189">
        <f t="shared" ref="J382:M382" si="123">SUM(J383:J384)</f>
        <v>78200000</v>
      </c>
      <c r="K382" s="189">
        <f t="shared" si="123"/>
        <v>78200000</v>
      </c>
      <c r="L382" s="189">
        <f t="shared" si="123"/>
        <v>56500000</v>
      </c>
      <c r="M382" s="189">
        <f t="shared" si="123"/>
        <v>56500000</v>
      </c>
      <c r="N382" s="242">
        <f t="shared" si="101"/>
        <v>0.77810945273631837</v>
      </c>
      <c r="O382" s="33"/>
      <c r="P382" s="33"/>
      <c r="Q382" s="33"/>
    </row>
    <row r="383" spans="1:17" s="34" customFormat="1" ht="34.5" customHeight="1" x14ac:dyDescent="0.2">
      <c r="A383" s="6"/>
      <c r="B383" s="55"/>
      <c r="C383" s="56"/>
      <c r="D383" s="181"/>
      <c r="E383" s="182"/>
      <c r="F383" s="190"/>
      <c r="G383" s="101"/>
      <c r="H383" s="251" t="s">
        <v>231</v>
      </c>
      <c r="I383" s="137">
        <f>[1]INTERIOR!F31</f>
        <v>80000000</v>
      </c>
      <c r="J383" s="137">
        <f>[1]INTERIOR!G31</f>
        <v>68200000</v>
      </c>
      <c r="K383" s="137">
        <f>[1]INTERIOR!H31</f>
        <v>68200000</v>
      </c>
      <c r="L383" s="137">
        <f>[1]INTERIOR!I31</f>
        <v>56500000</v>
      </c>
      <c r="M383" s="137">
        <f>[1]INTERIOR!J31</f>
        <v>56500000</v>
      </c>
      <c r="N383" s="234">
        <f t="shared" si="101"/>
        <v>0.85250000000000004</v>
      </c>
      <c r="O383" s="33"/>
      <c r="P383" s="33"/>
      <c r="Q383" s="33"/>
    </row>
    <row r="384" spans="1:17" s="34" customFormat="1" ht="34.5" customHeight="1" x14ac:dyDescent="0.2">
      <c r="A384" s="6"/>
      <c r="B384" s="55"/>
      <c r="C384" s="56"/>
      <c r="D384" s="181"/>
      <c r="E384" s="182"/>
      <c r="F384" s="192"/>
      <c r="G384" s="134"/>
      <c r="H384" s="252"/>
      <c r="I384" s="137">
        <f>[1]INTERIOR!F32</f>
        <v>20500000</v>
      </c>
      <c r="J384" s="137">
        <f>[1]INTERIOR!G32</f>
        <v>10000000</v>
      </c>
      <c r="K384" s="137">
        <f>[1]INTERIOR!H32</f>
        <v>10000000</v>
      </c>
      <c r="L384" s="137" t="b">
        <f>H381=[1]INTERIOR!I32</f>
        <v>1</v>
      </c>
      <c r="M384" s="137">
        <f>[1]INTERIOR!J32</f>
        <v>0</v>
      </c>
      <c r="N384" s="234">
        <f t="shared" si="101"/>
        <v>0.48780487804878048</v>
      </c>
      <c r="O384" s="33"/>
      <c r="P384" s="33"/>
      <c r="Q384" s="33"/>
    </row>
    <row r="385" spans="1:17" s="34" customFormat="1" ht="26.25" customHeight="1" x14ac:dyDescent="0.2">
      <c r="A385" s="6"/>
      <c r="B385" s="48"/>
      <c r="C385" s="49"/>
      <c r="D385" s="57">
        <v>28</v>
      </c>
      <c r="E385" s="20" t="s">
        <v>232</v>
      </c>
      <c r="F385" s="193"/>
      <c r="G385" s="194"/>
      <c r="H385" s="23"/>
      <c r="I385" s="24">
        <f>I386+I398+I407</f>
        <v>6574886641</v>
      </c>
      <c r="J385" s="24">
        <f t="shared" ref="J385:M385" si="124">J386+J398+J407</f>
        <v>4341902721</v>
      </c>
      <c r="K385" s="24">
        <f t="shared" si="124"/>
        <v>3782637935</v>
      </c>
      <c r="L385" s="24">
        <f t="shared" si="124"/>
        <v>1992739001</v>
      </c>
      <c r="M385" s="24">
        <f t="shared" si="124"/>
        <v>1992739001</v>
      </c>
      <c r="N385" s="232">
        <f t="shared" si="101"/>
        <v>0.57531606878391506</v>
      </c>
      <c r="O385" s="33"/>
      <c r="P385" s="33"/>
      <c r="Q385" s="33"/>
    </row>
    <row r="386" spans="1:17" s="34" customFormat="1" ht="26.25" customHeight="1" x14ac:dyDescent="0.2">
      <c r="A386" s="6"/>
      <c r="B386" s="48"/>
      <c r="C386" s="49"/>
      <c r="D386" s="195"/>
      <c r="E386" s="36"/>
      <c r="F386" s="61">
        <v>87</v>
      </c>
      <c r="G386" s="196" t="s">
        <v>233</v>
      </c>
      <c r="H386" s="31"/>
      <c r="I386" s="32">
        <f>SUM(I387:I397)</f>
        <v>1320000000</v>
      </c>
      <c r="J386" s="32">
        <f t="shared" ref="J386:M386" si="125">SUM(J387:J397)</f>
        <v>1166900142</v>
      </c>
      <c r="K386" s="32">
        <f t="shared" si="125"/>
        <v>958400142</v>
      </c>
      <c r="L386" s="32">
        <f t="shared" si="125"/>
        <v>504725055</v>
      </c>
      <c r="M386" s="32">
        <f t="shared" si="125"/>
        <v>504725055</v>
      </c>
      <c r="N386" s="233">
        <f t="shared" si="101"/>
        <v>0.7260607136363636</v>
      </c>
      <c r="O386" s="33"/>
      <c r="P386" s="33"/>
      <c r="Q386" s="33"/>
    </row>
    <row r="387" spans="1:17" s="34" customFormat="1" ht="69" customHeight="1" x14ac:dyDescent="0.2">
      <c r="A387" s="6"/>
      <c r="B387" s="48"/>
      <c r="C387" s="49"/>
      <c r="D387" s="197"/>
      <c r="E387" s="36"/>
      <c r="F387" s="198"/>
      <c r="G387" s="199"/>
      <c r="H387" s="254" t="s">
        <v>234</v>
      </c>
      <c r="I387" s="38">
        <f>[1]PLANEACION!F19</f>
        <v>204700000</v>
      </c>
      <c r="J387" s="38">
        <f>[1]PLANEACION!G19</f>
        <v>195602000</v>
      </c>
      <c r="K387" s="38">
        <f>[1]PLANEACION!H19</f>
        <v>191602000</v>
      </c>
      <c r="L387" s="38">
        <f>[1]PLANEACION!I19</f>
        <v>141100000</v>
      </c>
      <c r="M387" s="38">
        <f>[1]PLANEACION!J19</f>
        <v>141100000</v>
      </c>
      <c r="N387" s="234">
        <f t="shared" si="101"/>
        <v>0.93601367855398143</v>
      </c>
      <c r="O387" s="33"/>
      <c r="P387" s="33"/>
      <c r="Q387" s="33"/>
    </row>
    <row r="388" spans="1:17" s="34" customFormat="1" ht="69" customHeight="1" x14ac:dyDescent="0.2">
      <c r="A388" s="6"/>
      <c r="B388" s="48"/>
      <c r="C388" s="49"/>
      <c r="D388" s="197"/>
      <c r="E388" s="36"/>
      <c r="F388" s="200"/>
      <c r="G388" s="201"/>
      <c r="H388" s="255"/>
      <c r="I388" s="38">
        <f>[1]PLANEACION!F20</f>
        <v>30000000</v>
      </c>
      <c r="J388" s="38">
        <f>[1]PLANEACION!G20</f>
        <v>30000000</v>
      </c>
      <c r="K388" s="38">
        <f>[1]PLANEACION!H20</f>
        <v>30000000</v>
      </c>
      <c r="L388" s="38">
        <f>[1]PLANEACION!I20</f>
        <v>0</v>
      </c>
      <c r="M388" s="38">
        <f>[1]PLANEACION!J20</f>
        <v>0</v>
      </c>
      <c r="N388" s="234">
        <f t="shared" ref="N388:N416" si="126">K388/I388</f>
        <v>1</v>
      </c>
      <c r="O388" s="33"/>
      <c r="P388" s="33"/>
      <c r="Q388" s="33"/>
    </row>
    <row r="389" spans="1:17" s="34" customFormat="1" ht="69" customHeight="1" x14ac:dyDescent="0.2">
      <c r="A389" s="6"/>
      <c r="B389" s="48"/>
      <c r="C389" s="49"/>
      <c r="D389" s="197"/>
      <c r="E389" s="36"/>
      <c r="F389" s="200"/>
      <c r="G389" s="201"/>
      <c r="H389" s="73" t="s">
        <v>235</v>
      </c>
      <c r="I389" s="38">
        <f>[1]PLANEACION!F21</f>
        <v>25000000</v>
      </c>
      <c r="J389" s="38">
        <f>[1]PLANEACION!G21</f>
        <v>23760000</v>
      </c>
      <c r="K389" s="38">
        <f>[1]PLANEACION!H21</f>
        <v>23760000</v>
      </c>
      <c r="L389" s="38">
        <f>[1]PLANEACION!I21</f>
        <v>7920000</v>
      </c>
      <c r="M389" s="38">
        <f>[1]PLANEACION!J21</f>
        <v>7920000</v>
      </c>
      <c r="N389" s="234">
        <f t="shared" si="126"/>
        <v>0.95040000000000002</v>
      </c>
      <c r="O389" s="33"/>
      <c r="P389" s="33"/>
      <c r="Q389" s="33"/>
    </row>
    <row r="390" spans="1:17" s="34" customFormat="1" ht="69" customHeight="1" x14ac:dyDescent="0.2">
      <c r="A390" s="6"/>
      <c r="B390" s="48"/>
      <c r="C390" s="49"/>
      <c r="D390" s="197"/>
      <c r="E390" s="36"/>
      <c r="F390" s="200"/>
      <c r="G390" s="201"/>
      <c r="H390" s="254" t="s">
        <v>236</v>
      </c>
      <c r="I390" s="38">
        <f>[1]PLANEACION!F22</f>
        <v>175000000</v>
      </c>
      <c r="J390" s="38">
        <f>[1]PLANEACION!G22</f>
        <v>174444750</v>
      </c>
      <c r="K390" s="38">
        <f>[1]PLANEACION!H22</f>
        <v>174444750</v>
      </c>
      <c r="L390" s="38">
        <f>[1]PLANEACION!I22</f>
        <v>84660712</v>
      </c>
      <c r="M390" s="38">
        <f>[1]PLANEACION!J22</f>
        <v>84660712</v>
      </c>
      <c r="N390" s="234">
        <f t="shared" si="126"/>
        <v>0.99682714285714291</v>
      </c>
      <c r="O390" s="33"/>
      <c r="P390" s="33"/>
      <c r="Q390" s="33"/>
    </row>
    <row r="391" spans="1:17" s="34" customFormat="1" ht="69" customHeight="1" x14ac:dyDescent="0.2">
      <c r="A391" s="6"/>
      <c r="B391" s="48"/>
      <c r="C391" s="49"/>
      <c r="D391" s="197"/>
      <c r="E391" s="36"/>
      <c r="F391" s="200"/>
      <c r="G391" s="201"/>
      <c r="H391" s="255"/>
      <c r="I391" s="38">
        <f>[1]PLANEACION!F23</f>
        <v>40000000</v>
      </c>
      <c r="J391" s="38">
        <f>[1]PLANEACION!G23</f>
        <v>40000000</v>
      </c>
      <c r="K391" s="38">
        <f>[1]PLANEACION!H23</f>
        <v>40000000</v>
      </c>
      <c r="L391" s="38">
        <f>[1]PLANEACION!I23</f>
        <v>0</v>
      </c>
      <c r="M391" s="38">
        <f>[1]PLANEACION!J23</f>
        <v>0</v>
      </c>
      <c r="N391" s="234">
        <f t="shared" si="126"/>
        <v>1</v>
      </c>
      <c r="O391" s="33"/>
      <c r="P391" s="33"/>
      <c r="Q391" s="33"/>
    </row>
    <row r="392" spans="1:17" s="34" customFormat="1" ht="69" customHeight="1" x14ac:dyDescent="0.2">
      <c r="A392" s="6"/>
      <c r="B392" s="48"/>
      <c r="C392" s="49"/>
      <c r="D392" s="197"/>
      <c r="E392" s="36"/>
      <c r="F392" s="200"/>
      <c r="G392" s="201"/>
      <c r="H392" s="254" t="s">
        <v>237</v>
      </c>
      <c r="I392" s="38">
        <f>[1]PLANEACION!F24</f>
        <v>600000000</v>
      </c>
      <c r="J392" s="38">
        <f>[1]PLANEACION!G24</f>
        <v>499321700</v>
      </c>
      <c r="K392" s="38">
        <f>[1]PLANEACION!H24</f>
        <v>298321700</v>
      </c>
      <c r="L392" s="38">
        <f>[1]PLANEACION!I24</f>
        <v>181810650</v>
      </c>
      <c r="M392" s="38">
        <f>[1]PLANEACION!J24</f>
        <v>181810650</v>
      </c>
      <c r="N392" s="234">
        <f t="shared" si="126"/>
        <v>0.49720283333333332</v>
      </c>
      <c r="O392" s="33"/>
      <c r="P392" s="33"/>
      <c r="Q392" s="33"/>
    </row>
    <row r="393" spans="1:17" s="34" customFormat="1" ht="69" customHeight="1" x14ac:dyDescent="0.2">
      <c r="A393" s="6"/>
      <c r="B393" s="48"/>
      <c r="C393" s="49"/>
      <c r="D393" s="197"/>
      <c r="E393" s="36"/>
      <c r="F393" s="200"/>
      <c r="G393" s="201"/>
      <c r="H393" s="255"/>
      <c r="I393" s="38">
        <f>[1]PLANEACION!F25</f>
        <v>45000000</v>
      </c>
      <c r="J393" s="38">
        <f>[1]PLANEACION!G25</f>
        <v>45000000</v>
      </c>
      <c r="K393" s="38">
        <f>[1]PLANEACION!H25</f>
        <v>45000000</v>
      </c>
      <c r="L393" s="38">
        <f>[1]PLANEACION!I25</f>
        <v>0</v>
      </c>
      <c r="M393" s="38">
        <f>[1]PLANEACION!J25</f>
        <v>0</v>
      </c>
      <c r="N393" s="234">
        <f t="shared" si="126"/>
        <v>1</v>
      </c>
      <c r="O393" s="33"/>
      <c r="P393" s="33"/>
      <c r="Q393" s="33"/>
    </row>
    <row r="394" spans="1:17" s="34" customFormat="1" ht="69" customHeight="1" x14ac:dyDescent="0.2">
      <c r="A394" s="6"/>
      <c r="B394" s="48"/>
      <c r="C394" s="49"/>
      <c r="D394" s="197"/>
      <c r="E394" s="36"/>
      <c r="F394" s="200"/>
      <c r="G394" s="201"/>
      <c r="H394" s="254" t="s">
        <v>238</v>
      </c>
      <c r="I394" s="38">
        <f>[1]PLANEACION!F26</f>
        <v>16000000</v>
      </c>
      <c r="J394" s="38">
        <f>[1]PLANEACION!G26</f>
        <v>15840000</v>
      </c>
      <c r="K394" s="38">
        <f>[1]PLANEACION!H26</f>
        <v>15840000</v>
      </c>
      <c r="L394" s="38">
        <f>[1]PLANEACION!I26</f>
        <v>15840000</v>
      </c>
      <c r="M394" s="38">
        <f>[1]PLANEACION!J26</f>
        <v>15840000</v>
      </c>
      <c r="N394" s="234">
        <f t="shared" si="126"/>
        <v>0.99</v>
      </c>
      <c r="O394" s="33"/>
      <c r="P394" s="33"/>
      <c r="Q394" s="33"/>
    </row>
    <row r="395" spans="1:17" s="34" customFormat="1" ht="69" customHeight="1" x14ac:dyDescent="0.2">
      <c r="A395" s="6"/>
      <c r="B395" s="48"/>
      <c r="C395" s="49"/>
      <c r="D395" s="197"/>
      <c r="E395" s="36"/>
      <c r="F395" s="200"/>
      <c r="G395" s="201"/>
      <c r="H395" s="255"/>
      <c r="I395" s="202">
        <f>[1]PLANEACION!F27</f>
        <v>20000000</v>
      </c>
      <c r="J395" s="202">
        <f>[1]PLANEACION!G27</f>
        <v>16111333</v>
      </c>
      <c r="K395" s="202">
        <f>[1]PLANEACION!H27</f>
        <v>16111333</v>
      </c>
      <c r="L395" s="202">
        <f>[1]PLANEACION!I27</f>
        <v>3380000</v>
      </c>
      <c r="M395" s="202">
        <f>[1]PLANEACION!J27</f>
        <v>3380000</v>
      </c>
      <c r="N395" s="234">
        <f t="shared" si="126"/>
        <v>0.80556665000000005</v>
      </c>
      <c r="O395" s="33"/>
      <c r="P395" s="33"/>
      <c r="Q395" s="33"/>
    </row>
    <row r="396" spans="1:17" s="34" customFormat="1" ht="69" customHeight="1" x14ac:dyDescent="0.2">
      <c r="A396" s="6"/>
      <c r="B396" s="48"/>
      <c r="C396" s="49"/>
      <c r="D396" s="197"/>
      <c r="E396" s="36"/>
      <c r="F396" s="200"/>
      <c r="G396" s="201"/>
      <c r="H396" s="254" t="s">
        <v>239</v>
      </c>
      <c r="I396" s="38">
        <f>[1]PLANEACION!F28</f>
        <v>129300000</v>
      </c>
      <c r="J396" s="38">
        <f>[1]PLANEACION!G28</f>
        <v>91893693</v>
      </c>
      <c r="K396" s="38">
        <f>[1]PLANEACION!H28</f>
        <v>88393693</v>
      </c>
      <c r="L396" s="38">
        <f>[1]PLANEACION!I28</f>
        <v>56493693</v>
      </c>
      <c r="M396" s="38">
        <f>[1]PLANEACION!J28</f>
        <v>56493693</v>
      </c>
      <c r="N396" s="234">
        <f t="shared" si="126"/>
        <v>0.68363258313998454</v>
      </c>
      <c r="O396" s="33"/>
      <c r="P396" s="33"/>
      <c r="Q396" s="33"/>
    </row>
    <row r="397" spans="1:17" s="34" customFormat="1" ht="69" customHeight="1" x14ac:dyDescent="0.2">
      <c r="A397" s="6"/>
      <c r="B397" s="48"/>
      <c r="C397" s="49"/>
      <c r="D397" s="197"/>
      <c r="E397" s="36"/>
      <c r="F397" s="203"/>
      <c r="G397" s="92"/>
      <c r="H397" s="255"/>
      <c r="I397" s="38">
        <f>[1]PLANEACION!F29</f>
        <v>35000000</v>
      </c>
      <c r="J397" s="38">
        <f>[1]PLANEACION!G29</f>
        <v>34926666</v>
      </c>
      <c r="K397" s="38">
        <f>[1]PLANEACION!H29</f>
        <v>34926666</v>
      </c>
      <c r="L397" s="38">
        <f>[1]PLANEACION!I29</f>
        <v>13520000</v>
      </c>
      <c r="M397" s="38">
        <f>[1]PLANEACION!J29</f>
        <v>13520000</v>
      </c>
      <c r="N397" s="234">
        <f t="shared" si="126"/>
        <v>0.99790474285714281</v>
      </c>
      <c r="O397" s="33"/>
      <c r="P397" s="33"/>
      <c r="Q397" s="33"/>
    </row>
    <row r="398" spans="1:17" s="34" customFormat="1" ht="26.25" customHeight="1" x14ac:dyDescent="0.2">
      <c r="A398" s="6"/>
      <c r="B398" s="48"/>
      <c r="C398" s="49"/>
      <c r="D398" s="197"/>
      <c r="E398" s="36"/>
      <c r="F398" s="61">
        <v>88</v>
      </c>
      <c r="G398" s="196" t="s">
        <v>240</v>
      </c>
      <c r="H398" s="31"/>
      <c r="I398" s="32">
        <f>SUM(I399:I406)</f>
        <v>2230734367</v>
      </c>
      <c r="J398" s="32">
        <f t="shared" ref="J398:M398" si="127">SUM(J399:J406)</f>
        <v>1907575437</v>
      </c>
      <c r="K398" s="32">
        <f t="shared" si="127"/>
        <v>1843769937</v>
      </c>
      <c r="L398" s="32">
        <f t="shared" si="127"/>
        <v>973382946</v>
      </c>
      <c r="M398" s="32">
        <f t="shared" si="127"/>
        <v>973382946</v>
      </c>
      <c r="N398" s="233">
        <f t="shared" si="126"/>
        <v>0.82653047546830571</v>
      </c>
      <c r="O398" s="33"/>
      <c r="P398" s="33"/>
      <c r="Q398" s="33"/>
    </row>
    <row r="399" spans="1:17" s="34" customFormat="1" ht="52.5" customHeight="1" x14ac:dyDescent="0.2">
      <c r="A399" s="6"/>
      <c r="B399" s="48"/>
      <c r="C399" s="49"/>
      <c r="D399" s="197"/>
      <c r="E399" s="36"/>
      <c r="F399" s="198"/>
      <c r="G399" s="199"/>
      <c r="H399" s="251" t="s">
        <v>241</v>
      </c>
      <c r="I399" s="167">
        <f>[1]HACIENDA!F15</f>
        <v>5733586</v>
      </c>
      <c r="J399" s="167">
        <f>[1]HACIENDA!G15</f>
        <v>5633333</v>
      </c>
      <c r="K399" s="167">
        <f>[1]HACIENDA!H15</f>
        <v>5633333</v>
      </c>
      <c r="L399" s="167">
        <f>[1]HACIENDA!I15</f>
        <v>5633333</v>
      </c>
      <c r="M399" s="167">
        <f>[1]HACIENDA!J15</f>
        <v>5633333</v>
      </c>
      <c r="N399" s="234">
        <f t="shared" si="126"/>
        <v>0.98251478219738919</v>
      </c>
      <c r="O399" s="33"/>
      <c r="P399" s="33"/>
      <c r="Q399" s="33"/>
    </row>
    <row r="400" spans="1:17" s="34" customFormat="1" ht="52.5" customHeight="1" x14ac:dyDescent="0.2">
      <c r="A400" s="6"/>
      <c r="B400" s="48"/>
      <c r="C400" s="49"/>
      <c r="D400" s="197"/>
      <c r="E400" s="36"/>
      <c r="F400" s="200"/>
      <c r="G400" s="201"/>
      <c r="H400" s="253"/>
      <c r="I400" s="137">
        <f>[1]HACIENDA!F16</f>
        <v>44964149</v>
      </c>
      <c r="J400" s="137">
        <f>[1]HACIENDA!G16</f>
        <v>25980000</v>
      </c>
      <c r="K400" s="137">
        <f>[1]HACIENDA!H16</f>
        <v>25980000</v>
      </c>
      <c r="L400" s="137">
        <f>[1]HACIENDA!I16</f>
        <v>25980000</v>
      </c>
      <c r="M400" s="137">
        <f>[1]HACIENDA!J16</f>
        <v>25980000</v>
      </c>
      <c r="N400" s="234">
        <f t="shared" si="126"/>
        <v>0.57779365511843672</v>
      </c>
      <c r="O400" s="33"/>
      <c r="P400" s="33"/>
      <c r="Q400" s="33"/>
    </row>
    <row r="401" spans="1:23" s="34" customFormat="1" ht="52.5" customHeight="1" x14ac:dyDescent="0.2">
      <c r="A401" s="6"/>
      <c r="B401" s="48"/>
      <c r="C401" s="49"/>
      <c r="D401" s="197"/>
      <c r="E401" s="36"/>
      <c r="F401" s="200"/>
      <c r="G401" s="201"/>
      <c r="H401" s="253"/>
      <c r="I401" s="137">
        <f>[1]HACIENDA!F17</f>
        <v>1371200000</v>
      </c>
      <c r="J401" s="137">
        <f>[1]HACIENDA!G17</f>
        <v>1280647292</v>
      </c>
      <c r="K401" s="137">
        <f>[1]HACIENDA!H17</f>
        <v>1232359292</v>
      </c>
      <c r="L401" s="137">
        <f>[1]HACIENDA!I17</f>
        <v>581578613</v>
      </c>
      <c r="M401" s="137">
        <f>[1]HACIENDA!J17</f>
        <v>581578613</v>
      </c>
      <c r="N401" s="234">
        <f t="shared" si="126"/>
        <v>0.89874510793465578</v>
      </c>
      <c r="O401" s="33"/>
      <c r="P401" s="33"/>
      <c r="Q401" s="33"/>
    </row>
    <row r="402" spans="1:23" s="34" customFormat="1" ht="52.5" customHeight="1" x14ac:dyDescent="0.2">
      <c r="A402" s="6"/>
      <c r="B402" s="48"/>
      <c r="C402" s="49"/>
      <c r="D402" s="197"/>
      <c r="E402" s="36"/>
      <c r="F402" s="200"/>
      <c r="G402" s="201"/>
      <c r="H402" s="253"/>
      <c r="I402" s="137">
        <f>[1]HACIENDA!F18</f>
        <v>284641017</v>
      </c>
      <c r="J402" s="137">
        <f>[1]HACIENDA!G18</f>
        <v>220581160</v>
      </c>
      <c r="K402" s="137">
        <f>[1]HACIENDA!H18</f>
        <v>205415660</v>
      </c>
      <c r="L402" s="137">
        <f>[1]HACIENDA!I18</f>
        <v>136605000</v>
      </c>
      <c r="M402" s="137">
        <f>[1]HACIENDA!J18</f>
        <v>136605000</v>
      </c>
      <c r="N402" s="234">
        <f t="shared" si="126"/>
        <v>0.72166570427901466</v>
      </c>
      <c r="O402" s="33"/>
      <c r="P402" s="33"/>
      <c r="Q402" s="33"/>
    </row>
    <row r="403" spans="1:23" s="34" customFormat="1" ht="52.5" customHeight="1" x14ac:dyDescent="0.2">
      <c r="A403" s="6"/>
      <c r="B403" s="48"/>
      <c r="C403" s="49"/>
      <c r="D403" s="197"/>
      <c r="E403" s="36"/>
      <c r="F403" s="200"/>
      <c r="G403" s="201"/>
      <c r="H403" s="253"/>
      <c r="I403" s="137">
        <f>[1]HACIENDA!F19</f>
        <v>35332521</v>
      </c>
      <c r="J403" s="137">
        <f>[1]HACIENDA!G19</f>
        <v>0</v>
      </c>
      <c r="K403" s="137">
        <f>[1]HACIENDA!H19</f>
        <v>0</v>
      </c>
      <c r="L403" s="137">
        <f>[1]HACIENDA!I19</f>
        <v>0</v>
      </c>
      <c r="M403" s="137">
        <f>[1]HACIENDA!J19</f>
        <v>0</v>
      </c>
      <c r="N403" s="234">
        <f t="shared" si="126"/>
        <v>0</v>
      </c>
      <c r="O403" s="33"/>
      <c r="P403" s="33"/>
      <c r="Q403" s="33"/>
    </row>
    <row r="404" spans="1:23" s="34" customFormat="1" ht="52.5" customHeight="1" x14ac:dyDescent="0.2">
      <c r="A404" s="6"/>
      <c r="B404" s="48"/>
      <c r="C404" s="49"/>
      <c r="D404" s="197"/>
      <c r="E404" s="36"/>
      <c r="F404" s="200"/>
      <c r="G404" s="201"/>
      <c r="H404" s="252"/>
      <c r="I404" s="137">
        <f>[1]HACIENDA!F20</f>
        <v>114674563</v>
      </c>
      <c r="J404" s="137">
        <f>[1]HACIENDA!G20</f>
        <v>58210667</v>
      </c>
      <c r="K404" s="137">
        <f>[1]HACIENDA!H20</f>
        <v>58210667</v>
      </c>
      <c r="L404" s="137">
        <f>[1]HACIENDA!I20</f>
        <v>19200000</v>
      </c>
      <c r="M404" s="137">
        <f>[1]HACIENDA!J20</f>
        <v>19200000</v>
      </c>
      <c r="N404" s="234">
        <f t="shared" si="126"/>
        <v>0.50761620953375686</v>
      </c>
      <c r="O404" s="33"/>
      <c r="P404" s="33"/>
      <c r="Q404" s="33"/>
    </row>
    <row r="405" spans="1:23" s="34" customFormat="1" ht="52.5" customHeight="1" x14ac:dyDescent="0.2">
      <c r="A405" s="6"/>
      <c r="B405" s="48"/>
      <c r="C405" s="49"/>
      <c r="D405" s="197"/>
      <c r="E405" s="36"/>
      <c r="F405" s="200"/>
      <c r="G405" s="201"/>
      <c r="H405" s="251" t="s">
        <v>242</v>
      </c>
      <c r="I405" s="137">
        <f>[1]HACIENDA!F21</f>
        <v>308800000</v>
      </c>
      <c r="J405" s="137">
        <f>[1]HACIENDA!G21</f>
        <v>256364325</v>
      </c>
      <c r="K405" s="137">
        <f>[1]HACIENDA!H21</f>
        <v>256364325</v>
      </c>
      <c r="L405" s="137">
        <f>[1]HACIENDA!I21</f>
        <v>178760000</v>
      </c>
      <c r="M405" s="137">
        <f>[1]HACIENDA!J21</f>
        <v>178760000</v>
      </c>
      <c r="N405" s="234">
        <f t="shared" si="126"/>
        <v>0.8301953529792746</v>
      </c>
      <c r="O405" s="33"/>
      <c r="P405" s="33"/>
      <c r="Q405" s="33"/>
    </row>
    <row r="406" spans="1:23" s="34" customFormat="1" ht="52.5" customHeight="1" x14ac:dyDescent="0.2">
      <c r="A406" s="6"/>
      <c r="B406" s="48"/>
      <c r="C406" s="49"/>
      <c r="D406" s="197"/>
      <c r="E406" s="36"/>
      <c r="F406" s="203"/>
      <c r="G406" s="201"/>
      <c r="H406" s="252"/>
      <c r="I406" s="137">
        <f>[1]HACIENDA!F22</f>
        <v>65388531</v>
      </c>
      <c r="J406" s="137">
        <f>[1]HACIENDA!G22</f>
        <v>60158660</v>
      </c>
      <c r="K406" s="137">
        <f>[1]HACIENDA!H22</f>
        <v>59806660</v>
      </c>
      <c r="L406" s="137">
        <f>[1]HACIENDA!I22</f>
        <v>25626000</v>
      </c>
      <c r="M406" s="137">
        <f>[1]HACIENDA!J22</f>
        <v>25626000</v>
      </c>
      <c r="N406" s="234">
        <f t="shared" si="126"/>
        <v>0.91463532037445527</v>
      </c>
      <c r="O406" s="33"/>
      <c r="P406" s="33"/>
      <c r="Q406" s="33"/>
    </row>
    <row r="407" spans="1:23" s="34" customFormat="1" ht="32.25" customHeight="1" x14ac:dyDescent="0.2">
      <c r="A407" s="6"/>
      <c r="B407" s="48"/>
      <c r="C407" s="49"/>
      <c r="D407" s="6"/>
      <c r="E407" s="26"/>
      <c r="F407" s="61">
        <v>89</v>
      </c>
      <c r="G407" s="43" t="s">
        <v>243</v>
      </c>
      <c r="H407" s="31"/>
      <c r="I407" s="32">
        <f>SUM(I408:I415)</f>
        <v>3024152274</v>
      </c>
      <c r="J407" s="32">
        <f t="shared" ref="J407:M407" si="128">SUM(J408:J415)</f>
        <v>1267427142</v>
      </c>
      <c r="K407" s="32">
        <f t="shared" si="128"/>
        <v>980467856</v>
      </c>
      <c r="L407" s="32">
        <f t="shared" si="128"/>
        <v>514631000</v>
      </c>
      <c r="M407" s="32">
        <f t="shared" si="128"/>
        <v>514631000</v>
      </c>
      <c r="N407" s="233">
        <f t="shared" si="126"/>
        <v>0.32421246258977238</v>
      </c>
      <c r="O407" s="33"/>
      <c r="P407" s="33"/>
      <c r="Q407" s="33"/>
    </row>
    <row r="408" spans="1:23" ht="34.5" customHeight="1" x14ac:dyDescent="0.2">
      <c r="B408" s="204"/>
      <c r="C408" s="205"/>
      <c r="D408" s="206"/>
      <c r="E408" s="205"/>
      <c r="F408" s="207"/>
      <c r="G408" s="205"/>
      <c r="H408" s="184" t="s">
        <v>244</v>
      </c>
      <c r="I408" s="38">
        <f>[1]ADMINISTRATIVA!F15</f>
        <v>39000000</v>
      </c>
      <c r="J408" s="38">
        <f>[1]ADMINISTRATIVA!G15</f>
        <v>39000000</v>
      </c>
      <c r="K408" s="38">
        <f>[1]ADMINISTRATIVA!H15</f>
        <v>39000000</v>
      </c>
      <c r="L408" s="38">
        <f>[1]ADMINISTRATIVA!I15</f>
        <v>39000000</v>
      </c>
      <c r="M408" s="38">
        <f>[1]ADMINISTRATIVA!J15</f>
        <v>39000000</v>
      </c>
      <c r="N408" s="243">
        <f t="shared" si="126"/>
        <v>1</v>
      </c>
      <c r="R408" s="208"/>
      <c r="S408" s="208"/>
      <c r="T408" s="208"/>
      <c r="U408" s="208"/>
      <c r="V408" s="208"/>
      <c r="W408" s="208"/>
    </row>
    <row r="409" spans="1:23" ht="48.75" customHeight="1" x14ac:dyDescent="0.2">
      <c r="B409" s="204"/>
      <c r="C409" s="205"/>
      <c r="D409" s="206"/>
      <c r="E409" s="205"/>
      <c r="F409" s="209"/>
      <c r="G409" s="205"/>
      <c r="H409" s="210" t="s">
        <v>245</v>
      </c>
      <c r="I409" s="38">
        <f>[1]ADMINISTRATIVA!F16</f>
        <v>48317341</v>
      </c>
      <c r="J409" s="38">
        <f>[1]ADMINISTRATIVA!G16</f>
        <v>46760425</v>
      </c>
      <c r="K409" s="38">
        <f>[1]ADMINISTRATIVA!H16</f>
        <v>37501531</v>
      </c>
      <c r="L409" s="38">
        <f>[1]ADMINISTRATIVA!I16</f>
        <v>7500000</v>
      </c>
      <c r="M409" s="38">
        <f>[1]ADMINISTRATIVA!J16</f>
        <v>7500000</v>
      </c>
      <c r="N409" s="243">
        <f t="shared" si="126"/>
        <v>0.77615055431133928</v>
      </c>
      <c r="R409" s="208"/>
      <c r="S409" s="208"/>
      <c r="T409" s="208"/>
      <c r="U409" s="208"/>
      <c r="V409" s="208"/>
      <c r="W409" s="208"/>
    </row>
    <row r="410" spans="1:23" ht="34.5" customHeight="1" x14ac:dyDescent="0.2">
      <c r="B410" s="204"/>
      <c r="C410" s="205"/>
      <c r="D410" s="206"/>
      <c r="E410" s="205"/>
      <c r="F410" s="209"/>
      <c r="G410" s="205"/>
      <c r="H410" s="184" t="s">
        <v>246</v>
      </c>
      <c r="I410" s="38">
        <f>[1]ADMINISTRATIVA!F17</f>
        <v>70162427</v>
      </c>
      <c r="J410" s="38">
        <f>[1]ADMINISTRATIVA!G17</f>
        <v>0</v>
      </c>
      <c r="K410" s="38">
        <f>[1]ADMINISTRATIVA!H17</f>
        <v>0</v>
      </c>
      <c r="L410" s="38">
        <f>[1]ADMINISTRATIVA!I17</f>
        <v>0</v>
      </c>
      <c r="M410" s="38">
        <f>[1]ADMINISTRATIVA!J17</f>
        <v>0</v>
      </c>
      <c r="N410" s="243">
        <f t="shared" si="126"/>
        <v>0</v>
      </c>
      <c r="R410" s="208"/>
      <c r="S410" s="208"/>
      <c r="T410" s="208"/>
      <c r="U410" s="208"/>
      <c r="V410" s="208"/>
      <c r="W410" s="208"/>
    </row>
    <row r="411" spans="1:23" ht="48.75" customHeight="1" x14ac:dyDescent="0.2">
      <c r="B411" s="204"/>
      <c r="C411" s="205"/>
      <c r="D411" s="206"/>
      <c r="E411" s="205"/>
      <c r="F411" s="209"/>
      <c r="G411" s="205"/>
      <c r="H411" s="184" t="s">
        <v>247</v>
      </c>
      <c r="I411" s="38">
        <f>[1]ADMINISTRATIVA!F18</f>
        <v>59525000</v>
      </c>
      <c r="J411" s="38">
        <f>[1]ADMINISTRATIVA!G18</f>
        <v>59525000</v>
      </c>
      <c r="K411" s="38">
        <f>[1]ADMINISTRATIVA!H18</f>
        <v>59525000</v>
      </c>
      <c r="L411" s="38">
        <f>[1]ADMINISTRATIVA!I18</f>
        <v>44000000</v>
      </c>
      <c r="M411" s="38">
        <f>[1]ADMINISTRATIVA!J18</f>
        <v>44000000</v>
      </c>
      <c r="N411" s="243">
        <f t="shared" si="126"/>
        <v>1</v>
      </c>
      <c r="R411" s="208"/>
      <c r="S411" s="208"/>
      <c r="T411" s="208"/>
      <c r="U411" s="208"/>
      <c r="V411" s="208"/>
      <c r="W411" s="208"/>
    </row>
    <row r="412" spans="1:23" ht="41.25" customHeight="1" x14ac:dyDescent="0.2">
      <c r="B412" s="204"/>
      <c r="C412" s="205"/>
      <c r="D412" s="206"/>
      <c r="E412" s="205"/>
      <c r="F412" s="209"/>
      <c r="G412" s="205"/>
      <c r="H412" s="262" t="s">
        <v>248</v>
      </c>
      <c r="I412" s="38">
        <f>[1]ADMINISTRATIVA!F19</f>
        <v>337642633</v>
      </c>
      <c r="J412" s="38">
        <f>[1]ADMINISTRATIVA!G19</f>
        <v>326035717</v>
      </c>
      <c r="K412" s="38">
        <f>[1]ADMINISTRATIVA!H19</f>
        <v>92928333</v>
      </c>
      <c r="L412" s="38">
        <f>[1]ADMINISTRATIVA!I19</f>
        <v>55945000</v>
      </c>
      <c r="M412" s="38">
        <f>[1]ADMINISTRATIVA!J19</f>
        <v>55945000</v>
      </c>
      <c r="N412" s="243">
        <f t="shared" si="126"/>
        <v>0.27522689351850899</v>
      </c>
      <c r="R412" s="208"/>
      <c r="S412" s="208"/>
      <c r="T412" s="208"/>
      <c r="U412" s="208"/>
      <c r="V412" s="208"/>
      <c r="W412" s="208"/>
    </row>
    <row r="413" spans="1:23" ht="50.25" customHeight="1" x14ac:dyDescent="0.2">
      <c r="B413" s="204"/>
      <c r="C413" s="205"/>
      <c r="D413" s="206"/>
      <c r="E413" s="205"/>
      <c r="F413" s="209"/>
      <c r="G413" s="205"/>
      <c r="H413" s="264"/>
      <c r="I413" s="38">
        <f>[1]ADMINISTRATIVA!F20</f>
        <v>1600000000</v>
      </c>
      <c r="J413" s="38">
        <f>[1]ADMINISTRATIVA!G20</f>
        <v>0</v>
      </c>
      <c r="K413" s="38">
        <f>[1]ADMINISTRATIVA!H20</f>
        <v>0</v>
      </c>
      <c r="L413" s="38">
        <f>[1]ADMINISTRATIVA!I20</f>
        <v>0</v>
      </c>
      <c r="M413" s="38">
        <f>[1]ADMINISTRATIVA!J20</f>
        <v>0</v>
      </c>
      <c r="N413" s="243">
        <f t="shared" si="126"/>
        <v>0</v>
      </c>
      <c r="R413" s="208"/>
      <c r="S413" s="208"/>
      <c r="T413" s="208"/>
      <c r="U413" s="208"/>
      <c r="V413" s="208"/>
      <c r="W413" s="208"/>
    </row>
    <row r="414" spans="1:23" ht="42" customHeight="1" x14ac:dyDescent="0.2">
      <c r="B414" s="211"/>
      <c r="C414" s="212"/>
      <c r="D414" s="213"/>
      <c r="E414" s="212"/>
      <c r="F414" s="214"/>
      <c r="G414" s="212"/>
      <c r="H414" s="268" t="s">
        <v>249</v>
      </c>
      <c r="I414" s="183">
        <f>[1]PRIVADA!F19</f>
        <v>719504873</v>
      </c>
      <c r="J414" s="183">
        <f>[1]PRIVADA!G19</f>
        <v>658524000</v>
      </c>
      <c r="K414" s="183">
        <f>[1]PRIVADA!H19</f>
        <v>618074000</v>
      </c>
      <c r="L414" s="183">
        <f>[1]PRIVADA!I19</f>
        <v>332940000</v>
      </c>
      <c r="M414" s="183">
        <f>[1]PRIVADA!J19</f>
        <v>332940000</v>
      </c>
      <c r="N414" s="243">
        <f t="shared" si="126"/>
        <v>0.85902684358886894</v>
      </c>
    </row>
    <row r="415" spans="1:23" ht="42" customHeight="1" thickBot="1" x14ac:dyDescent="0.25">
      <c r="B415" s="204"/>
      <c r="C415" s="205"/>
      <c r="D415" s="206"/>
      <c r="E415" s="205"/>
      <c r="F415" s="209"/>
      <c r="G415" s="205"/>
      <c r="H415" s="274"/>
      <c r="I415" s="215">
        <f>[1]PRIVADA!F20</f>
        <v>150000000</v>
      </c>
      <c r="J415" s="215">
        <f>[1]PRIVADA!G20</f>
        <v>137582000</v>
      </c>
      <c r="K415" s="215">
        <f>[1]PRIVADA!H20</f>
        <v>133438992</v>
      </c>
      <c r="L415" s="215">
        <f>[1]PRIVADA!I20</f>
        <v>35246000</v>
      </c>
      <c r="M415" s="215">
        <f>[1]PRIVADA!J20</f>
        <v>35246000</v>
      </c>
      <c r="N415" s="245">
        <f t="shared" si="126"/>
        <v>0.88959328000000004</v>
      </c>
    </row>
    <row r="416" spans="1:23" s="216" customFormat="1" ht="24.75" customHeight="1" thickBot="1" x14ac:dyDescent="0.25">
      <c r="B416" s="217"/>
      <c r="C416" s="218"/>
      <c r="D416" s="218"/>
      <c r="E416" s="218"/>
      <c r="F416" s="218"/>
      <c r="G416" s="218"/>
      <c r="H416" s="219" t="s">
        <v>250</v>
      </c>
      <c r="I416" s="220">
        <f>I364+I338+I79+I26+I4</f>
        <v>249647369233.81</v>
      </c>
      <c r="J416" s="220">
        <f>J364+J338+J79+J26+J4</f>
        <v>184786915908.91995</v>
      </c>
      <c r="K416" s="220">
        <f>K364+K338+K79+K26+K4</f>
        <v>175439464357.70999</v>
      </c>
      <c r="L416" s="220">
        <f>L364+L338+L79+L26+L4</f>
        <v>138492416998.55002</v>
      </c>
      <c r="M416" s="220">
        <f>M364+M338+M79+M26+M4</f>
        <v>136498567767.55002</v>
      </c>
      <c r="N416" s="226">
        <f t="shared" si="126"/>
        <v>0.70274910124688805</v>
      </c>
      <c r="O416" s="221"/>
      <c r="P416" s="221"/>
      <c r="Q416" s="221"/>
    </row>
    <row r="417" spans="2:11" ht="12" customHeight="1" x14ac:dyDescent="0.2">
      <c r="B417" s="222"/>
      <c r="C417" s="222"/>
      <c r="D417" s="222"/>
      <c r="E417" s="222"/>
    </row>
    <row r="421" spans="2:11" x14ac:dyDescent="0.2">
      <c r="K421" s="4"/>
    </row>
  </sheetData>
  <sheetProtection password="EEEE" sheet="1" objects="1" scenarios="1"/>
  <mergeCells count="84">
    <mergeCell ref="H396:H397"/>
    <mergeCell ref="H399:H404"/>
    <mergeCell ref="H405:H406"/>
    <mergeCell ref="H412:H413"/>
    <mergeCell ref="H414:H415"/>
    <mergeCell ref="H383:H384"/>
    <mergeCell ref="H387:H388"/>
    <mergeCell ref="H390:H391"/>
    <mergeCell ref="H392:H393"/>
    <mergeCell ref="H394:H395"/>
    <mergeCell ref="H360:H361"/>
    <mergeCell ref="H368:H369"/>
    <mergeCell ref="H370:H371"/>
    <mergeCell ref="H378:H379"/>
    <mergeCell ref="H380:H381"/>
    <mergeCell ref="H332:H333"/>
    <mergeCell ref="H336:H337"/>
    <mergeCell ref="H341:H344"/>
    <mergeCell ref="H346:H347"/>
    <mergeCell ref="H352:H353"/>
    <mergeCell ref="H301:H304"/>
    <mergeCell ref="H306:H308"/>
    <mergeCell ref="H310:H312"/>
    <mergeCell ref="H314:H321"/>
    <mergeCell ref="H324:H330"/>
    <mergeCell ref="H282:H283"/>
    <mergeCell ref="H285:H286"/>
    <mergeCell ref="H288:H289"/>
    <mergeCell ref="H291:H292"/>
    <mergeCell ref="H295:H298"/>
    <mergeCell ref="H256:H257"/>
    <mergeCell ref="H260:H261"/>
    <mergeCell ref="H268:H269"/>
    <mergeCell ref="H271:H272"/>
    <mergeCell ref="H278:H279"/>
    <mergeCell ref="H213:H214"/>
    <mergeCell ref="H215:H216"/>
    <mergeCell ref="H221:H223"/>
    <mergeCell ref="H228:H242"/>
    <mergeCell ref="H247:H249"/>
    <mergeCell ref="H182:H190"/>
    <mergeCell ref="H191:H193"/>
    <mergeCell ref="H199:H203"/>
    <mergeCell ref="H205:H208"/>
    <mergeCell ref="H210:H211"/>
    <mergeCell ref="H159:H160"/>
    <mergeCell ref="H163:H164"/>
    <mergeCell ref="H166:H167"/>
    <mergeCell ref="H172:H173"/>
    <mergeCell ref="H175:H176"/>
    <mergeCell ref="H141:H145"/>
    <mergeCell ref="H147:H148"/>
    <mergeCell ref="H150:H152"/>
    <mergeCell ref="H155:H157"/>
    <mergeCell ref="H120:H121"/>
    <mergeCell ref="H122:H123"/>
    <mergeCell ref="H130:H133"/>
    <mergeCell ref="H135:H136"/>
    <mergeCell ref="H139:H140"/>
    <mergeCell ref="H93:H94"/>
    <mergeCell ref="H96:H101"/>
    <mergeCell ref="H104:H105"/>
    <mergeCell ref="H107:H110"/>
    <mergeCell ref="H112:H113"/>
    <mergeCell ref="H60:H63"/>
    <mergeCell ref="H66:H69"/>
    <mergeCell ref="H72:H76"/>
    <mergeCell ref="H77:H78"/>
    <mergeCell ref="H82:H91"/>
    <mergeCell ref="H44:H45"/>
    <mergeCell ref="H47:H48"/>
    <mergeCell ref="H50:H51"/>
    <mergeCell ref="H54:H55"/>
    <mergeCell ref="H57:H58"/>
    <mergeCell ref="H24:H25"/>
    <mergeCell ref="H31:H32"/>
    <mergeCell ref="H34:H35"/>
    <mergeCell ref="H39:H40"/>
    <mergeCell ref="H42:H43"/>
    <mergeCell ref="B1:N2"/>
    <mergeCell ref="H7:H8"/>
    <mergeCell ref="H10:H13"/>
    <mergeCell ref="H14:H15"/>
    <mergeCell ref="H22:H2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Proyectos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2018-03-01T19:59:37Z</dcterms:created>
  <dcterms:modified xsi:type="dcterms:W3CDTF">2018-03-01T21:07:20Z</dcterms:modified>
</cp:coreProperties>
</file>