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anny\Sgto Junio 2023\"/>
    </mc:Choice>
  </mc:AlternateContent>
  <bookViews>
    <workbookView xWindow="0" yWindow="0" windowWidth="24000" windowHeight="973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0" i="1" l="1"/>
  <c r="E200" i="1"/>
  <c r="D199" i="1"/>
  <c r="G199" i="1"/>
  <c r="E197" i="1"/>
  <c r="G197" i="1"/>
  <c r="F196" i="1"/>
  <c r="D193" i="1"/>
  <c r="G193" i="1"/>
  <c r="F194" i="1"/>
  <c r="E193" i="1"/>
  <c r="H192" i="1"/>
  <c r="H191" i="1"/>
  <c r="F191" i="1"/>
  <c r="E190" i="1"/>
  <c r="H188" i="1"/>
  <c r="H187" i="1"/>
  <c r="F187" i="1"/>
  <c r="F186" i="1"/>
  <c r="D185" i="1"/>
  <c r="D184" i="1" s="1"/>
  <c r="F183" i="1"/>
  <c r="D182" i="1"/>
  <c r="H181" i="1"/>
  <c r="F181" i="1"/>
  <c r="G179" i="1"/>
  <c r="E179" i="1"/>
  <c r="H180" i="1"/>
  <c r="F178" i="1"/>
  <c r="E175" i="1"/>
  <c r="H172" i="1"/>
  <c r="F172" i="1"/>
  <c r="H171" i="1"/>
  <c r="F171" i="1"/>
  <c r="H168" i="1"/>
  <c r="F168" i="1"/>
  <c r="H167" i="1"/>
  <c r="F167" i="1"/>
  <c r="H164" i="1"/>
  <c r="F164" i="1"/>
  <c r="H163" i="1"/>
  <c r="F163" i="1"/>
  <c r="H160" i="1"/>
  <c r="F160" i="1"/>
  <c r="H159" i="1"/>
  <c r="F159" i="1"/>
  <c r="H156" i="1"/>
  <c r="F156" i="1"/>
  <c r="H155" i="1"/>
  <c r="F155" i="1"/>
  <c r="D149" i="1"/>
  <c r="H149" i="1" s="1"/>
  <c r="H152" i="1"/>
  <c r="F152" i="1"/>
  <c r="H151" i="1"/>
  <c r="F151" i="1"/>
  <c r="G149" i="1"/>
  <c r="H146" i="1"/>
  <c r="F146" i="1"/>
  <c r="F145" i="1"/>
  <c r="D143" i="1"/>
  <c r="G140" i="1"/>
  <c r="F141" i="1"/>
  <c r="H141" i="1"/>
  <c r="D140" i="1"/>
  <c r="H139" i="1"/>
  <c r="H138" i="1"/>
  <c r="F138" i="1"/>
  <c r="F137" i="1"/>
  <c r="H134" i="1"/>
  <c r="F134" i="1"/>
  <c r="H133" i="1"/>
  <c r="F133" i="1"/>
  <c r="H130" i="1"/>
  <c r="F130" i="1"/>
  <c r="H129" i="1"/>
  <c r="F129" i="1"/>
  <c r="H126" i="1"/>
  <c r="F126" i="1"/>
  <c r="H125" i="1"/>
  <c r="F125" i="1"/>
  <c r="F124" i="1"/>
  <c r="F119" i="1"/>
  <c r="E118" i="1"/>
  <c r="D118" i="1"/>
  <c r="H116" i="1"/>
  <c r="F116" i="1"/>
  <c r="H115" i="1"/>
  <c r="F115" i="1"/>
  <c r="H112" i="1"/>
  <c r="F112" i="1"/>
  <c r="F111" i="1"/>
  <c r="D109" i="1"/>
  <c r="D108" i="1" s="1"/>
  <c r="D103" i="1"/>
  <c r="D102" i="1" s="1"/>
  <c r="H105" i="1"/>
  <c r="F105" i="1"/>
  <c r="H104" i="1"/>
  <c r="F104" i="1"/>
  <c r="H100" i="1"/>
  <c r="F100" i="1"/>
  <c r="H99" i="1"/>
  <c r="F99" i="1"/>
  <c r="D94" i="1"/>
  <c r="H96" i="1"/>
  <c r="F96" i="1"/>
  <c r="F95" i="1"/>
  <c r="F93" i="1"/>
  <c r="H92" i="1"/>
  <c r="F92" i="1"/>
  <c r="F91" i="1"/>
  <c r="F90" i="1"/>
  <c r="H89" i="1"/>
  <c r="F88" i="1"/>
  <c r="H87" i="1"/>
  <c r="H86" i="1"/>
  <c r="F86" i="1"/>
  <c r="F85" i="1"/>
  <c r="H84" i="1"/>
  <c r="F84" i="1"/>
  <c r="F83" i="1"/>
  <c r="H83" i="1"/>
  <c r="E81" i="1"/>
  <c r="D81" i="1"/>
  <c r="H79" i="1"/>
  <c r="F79" i="1"/>
  <c r="G73" i="1"/>
  <c r="G72" i="1" s="1"/>
  <c r="F78" i="1"/>
  <c r="H77" i="1"/>
  <c r="F77" i="1"/>
  <c r="F76" i="1"/>
  <c r="H76" i="1"/>
  <c r="F75" i="1"/>
  <c r="H74" i="1"/>
  <c r="F71" i="1"/>
  <c r="H71" i="1"/>
  <c r="E67" i="1"/>
  <c r="H69" i="1"/>
  <c r="G67" i="1"/>
  <c r="F68" i="1"/>
  <c r="D67" i="1"/>
  <c r="D66" i="1" s="1"/>
  <c r="H65" i="1"/>
  <c r="F65" i="1"/>
  <c r="G63" i="1"/>
  <c r="E63" i="1"/>
  <c r="H62" i="1"/>
  <c r="F62" i="1"/>
  <c r="F61" i="1"/>
  <c r="D60" i="1"/>
  <c r="F59" i="1"/>
  <c r="F58" i="1"/>
  <c r="F57" i="1"/>
  <c r="H57" i="1"/>
  <c r="F56" i="1"/>
  <c r="H55" i="1"/>
  <c r="F54" i="1"/>
  <c r="F53" i="1"/>
  <c r="H53" i="1"/>
  <c r="G51" i="1"/>
  <c r="F52" i="1"/>
  <c r="D51" i="1"/>
  <c r="E51" i="1"/>
  <c r="E46" i="1"/>
  <c r="H48" i="1"/>
  <c r="G46" i="1"/>
  <c r="F47" i="1"/>
  <c r="D46" i="1"/>
  <c r="F45" i="1"/>
  <c r="F44" i="1"/>
  <c r="H43" i="1"/>
  <c r="F42" i="1"/>
  <c r="F41" i="1"/>
  <c r="H41" i="1"/>
  <c r="H40" i="1"/>
  <c r="F40" i="1"/>
  <c r="G36" i="1"/>
  <c r="F38" i="1"/>
  <c r="E36" i="1"/>
  <c r="H37" i="1"/>
  <c r="H35" i="1"/>
  <c r="D32" i="1"/>
  <c r="G32" i="1"/>
  <c r="F29" i="1"/>
  <c r="F28" i="1"/>
  <c r="H28" i="1"/>
  <c r="F27" i="1"/>
  <c r="H27" i="1"/>
  <c r="H26" i="1"/>
  <c r="E23" i="1"/>
  <c r="H25" i="1"/>
  <c r="F24" i="1"/>
  <c r="F21" i="1"/>
  <c r="F20" i="1"/>
  <c r="D19" i="1"/>
  <c r="G19" i="1"/>
  <c r="H19" i="1" s="1"/>
  <c r="H17" i="1"/>
  <c r="F16" i="1"/>
  <c r="F15" i="1"/>
  <c r="H15" i="1"/>
  <c r="H14" i="1"/>
  <c r="F14" i="1"/>
  <c r="G10" i="1"/>
  <c r="F12" i="1"/>
  <c r="F11" i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E10" i="1"/>
  <c r="E9" i="1" s="1"/>
  <c r="H8" i="1"/>
  <c r="F7" i="1"/>
  <c r="H7" i="1"/>
  <c r="H6" i="1"/>
  <c r="F6" i="1"/>
  <c r="G4" i="1"/>
  <c r="D4" i="1"/>
  <c r="D3" i="1" s="1"/>
  <c r="G18" i="1" l="1"/>
  <c r="H199" i="1"/>
  <c r="D80" i="1"/>
  <c r="F67" i="1"/>
  <c r="E66" i="1"/>
  <c r="F66" i="1" s="1"/>
  <c r="G9" i="1"/>
  <c r="F46" i="1"/>
  <c r="F81" i="1"/>
  <c r="F193" i="1"/>
  <c r="F8" i="1"/>
  <c r="H12" i="1"/>
  <c r="F17" i="1"/>
  <c r="E19" i="1"/>
  <c r="E18" i="1" s="1"/>
  <c r="H21" i="1"/>
  <c r="F25" i="1"/>
  <c r="F26" i="1"/>
  <c r="F31" i="1"/>
  <c r="F34" i="1"/>
  <c r="H38" i="1"/>
  <c r="F43" i="1"/>
  <c r="F48" i="1"/>
  <c r="F49" i="1"/>
  <c r="F55" i="1"/>
  <c r="H58" i="1"/>
  <c r="H61" i="1"/>
  <c r="F69" i="1"/>
  <c r="F70" i="1"/>
  <c r="E73" i="1"/>
  <c r="F82" i="1"/>
  <c r="F89" i="1"/>
  <c r="H95" i="1"/>
  <c r="F98" i="1"/>
  <c r="F107" i="1"/>
  <c r="F110" i="1"/>
  <c r="H111" i="1"/>
  <c r="F114" i="1"/>
  <c r="F118" i="1"/>
  <c r="D121" i="1"/>
  <c r="D120" i="1" s="1"/>
  <c r="F123" i="1"/>
  <c r="F128" i="1"/>
  <c r="F132" i="1"/>
  <c r="F136" i="1"/>
  <c r="H137" i="1"/>
  <c r="E140" i="1"/>
  <c r="F140" i="1" s="1"/>
  <c r="F144" i="1"/>
  <c r="H145" i="1"/>
  <c r="F148" i="1"/>
  <c r="E150" i="1"/>
  <c r="F154" i="1"/>
  <c r="F158" i="1"/>
  <c r="F162" i="1"/>
  <c r="F166" i="1"/>
  <c r="F170" i="1"/>
  <c r="D175" i="1"/>
  <c r="F177" i="1"/>
  <c r="H178" i="1"/>
  <c r="H183" i="1"/>
  <c r="H186" i="1"/>
  <c r="F192" i="1"/>
  <c r="H195" i="1"/>
  <c r="H198" i="1"/>
  <c r="F51" i="1"/>
  <c r="H193" i="1"/>
  <c r="H13" i="1"/>
  <c r="D23" i="1"/>
  <c r="F23" i="1" s="1"/>
  <c r="G23" i="1"/>
  <c r="G22" i="1" s="1"/>
  <c r="E32" i="1"/>
  <c r="E22" i="1" s="1"/>
  <c r="H34" i="1"/>
  <c r="H39" i="1"/>
  <c r="H44" i="1"/>
  <c r="H49" i="1"/>
  <c r="H56" i="1"/>
  <c r="H59" i="1"/>
  <c r="G60" i="1"/>
  <c r="H60" i="1" s="1"/>
  <c r="H64" i="1"/>
  <c r="H70" i="1"/>
  <c r="H75" i="1"/>
  <c r="H78" i="1"/>
  <c r="G81" i="1"/>
  <c r="H81" i="1" s="1"/>
  <c r="H85" i="1"/>
  <c r="F87" i="1"/>
  <c r="H90" i="1"/>
  <c r="H93" i="1"/>
  <c r="G94" i="1"/>
  <c r="H94" i="1" s="1"/>
  <c r="F97" i="1"/>
  <c r="H98" i="1"/>
  <c r="F101" i="1"/>
  <c r="G103" i="1"/>
  <c r="H103" i="1" s="1"/>
  <c r="F106" i="1"/>
  <c r="H107" i="1"/>
  <c r="H110" i="1"/>
  <c r="F113" i="1"/>
  <c r="H114" i="1"/>
  <c r="F117" i="1"/>
  <c r="F122" i="1"/>
  <c r="H123" i="1"/>
  <c r="F127" i="1"/>
  <c r="H128" i="1"/>
  <c r="F131" i="1"/>
  <c r="H132" i="1"/>
  <c r="F135" i="1"/>
  <c r="H136" i="1"/>
  <c r="F139" i="1"/>
  <c r="E143" i="1"/>
  <c r="F143" i="1" s="1"/>
  <c r="H144" i="1"/>
  <c r="F147" i="1"/>
  <c r="H148" i="1"/>
  <c r="G150" i="1"/>
  <c r="F153" i="1"/>
  <c r="H154" i="1"/>
  <c r="F157" i="1"/>
  <c r="H158" i="1"/>
  <c r="F161" i="1"/>
  <c r="H162" i="1"/>
  <c r="F165" i="1"/>
  <c r="H166" i="1"/>
  <c r="F169" i="1"/>
  <c r="H170" i="1"/>
  <c r="F173" i="1"/>
  <c r="F176" i="1"/>
  <c r="H177" i="1"/>
  <c r="E182" i="1"/>
  <c r="E185" i="1"/>
  <c r="F185" i="1" s="1"/>
  <c r="F188" i="1"/>
  <c r="F195" i="1"/>
  <c r="H32" i="1"/>
  <c r="H140" i="1"/>
  <c r="F175" i="1"/>
  <c r="F5" i="1"/>
  <c r="D10" i="1"/>
  <c r="H10" i="1" s="1"/>
  <c r="F13" i="1"/>
  <c r="H16" i="1"/>
  <c r="H24" i="1"/>
  <c r="H33" i="1"/>
  <c r="F35" i="1"/>
  <c r="F39" i="1"/>
  <c r="H42" i="1"/>
  <c r="H46" i="1"/>
  <c r="H54" i="1"/>
  <c r="H88" i="1"/>
  <c r="H91" i="1"/>
  <c r="H97" i="1"/>
  <c r="H101" i="1"/>
  <c r="H106" i="1"/>
  <c r="E109" i="1"/>
  <c r="E108" i="1" s="1"/>
  <c r="F108" i="1" s="1"/>
  <c r="H113" i="1"/>
  <c r="H117" i="1"/>
  <c r="H124" i="1"/>
  <c r="H127" i="1"/>
  <c r="H131" i="1"/>
  <c r="H135" i="1"/>
  <c r="F142" i="1"/>
  <c r="G143" i="1"/>
  <c r="H143" i="1" s="1"/>
  <c r="H147" i="1"/>
  <c r="D150" i="1"/>
  <c r="H153" i="1"/>
  <c r="H157" i="1"/>
  <c r="H161" i="1"/>
  <c r="H165" i="1"/>
  <c r="H169" i="1"/>
  <c r="H173" i="1"/>
  <c r="H176" i="1"/>
  <c r="H23" i="1"/>
  <c r="E72" i="1"/>
  <c r="D9" i="1"/>
  <c r="F9" i="1" s="1"/>
  <c r="D18" i="1"/>
  <c r="H67" i="1"/>
  <c r="G66" i="1"/>
  <c r="H66" i="1" s="1"/>
  <c r="F32" i="1"/>
  <c r="H4" i="1"/>
  <c r="G3" i="1"/>
  <c r="F36" i="1"/>
  <c r="H51" i="1"/>
  <c r="G50" i="1"/>
  <c r="D36" i="1"/>
  <c r="D22" i="1" s="1"/>
  <c r="F37" i="1"/>
  <c r="H47" i="1"/>
  <c r="H52" i="1"/>
  <c r="E60" i="1"/>
  <c r="D63" i="1"/>
  <c r="H63" i="1" s="1"/>
  <c r="F64" i="1"/>
  <c r="H68" i="1"/>
  <c r="D73" i="1"/>
  <c r="D72" i="1" s="1"/>
  <c r="H72" i="1" s="1"/>
  <c r="F74" i="1"/>
  <c r="H82" i="1"/>
  <c r="E94" i="1"/>
  <c r="E103" i="1"/>
  <c r="G109" i="1"/>
  <c r="H11" i="1"/>
  <c r="H20" i="1"/>
  <c r="H29" i="1"/>
  <c r="E4" i="1"/>
  <c r="H5" i="1"/>
  <c r="F33" i="1"/>
  <c r="E121" i="1"/>
  <c r="G121" i="1"/>
  <c r="H122" i="1"/>
  <c r="F182" i="1"/>
  <c r="F197" i="1"/>
  <c r="G118" i="1"/>
  <c r="H118" i="1" s="1"/>
  <c r="H119" i="1"/>
  <c r="H142" i="1"/>
  <c r="G175" i="1"/>
  <c r="D179" i="1"/>
  <c r="D174" i="1" s="1"/>
  <c r="F180" i="1"/>
  <c r="G182" i="1"/>
  <c r="H182" i="1" s="1"/>
  <c r="G185" i="1"/>
  <c r="G190" i="1"/>
  <c r="H194" i="1"/>
  <c r="D197" i="1"/>
  <c r="H197" i="1" s="1"/>
  <c r="F198" i="1"/>
  <c r="E199" i="1"/>
  <c r="F199" i="1" s="1"/>
  <c r="D200" i="1"/>
  <c r="F200" i="1" s="1"/>
  <c r="F201" i="1"/>
  <c r="E149" i="1"/>
  <c r="F149" i="1" s="1"/>
  <c r="E174" i="1"/>
  <c r="E189" i="1"/>
  <c r="D190" i="1"/>
  <c r="D189" i="1" s="1"/>
  <c r="H201" i="1"/>
  <c r="F190" i="1" l="1"/>
  <c r="E184" i="1"/>
  <c r="F184" i="1" s="1"/>
  <c r="H150" i="1"/>
  <c r="F150" i="1"/>
  <c r="F109" i="1"/>
  <c r="F72" i="1"/>
  <c r="F73" i="1"/>
  <c r="F18" i="1"/>
  <c r="F19" i="1"/>
  <c r="F10" i="1"/>
  <c r="H200" i="1"/>
  <c r="G80" i="1"/>
  <c r="H80" i="1" s="1"/>
  <c r="H36" i="1"/>
  <c r="G102" i="1"/>
  <c r="H102" i="1" s="1"/>
  <c r="H121" i="1"/>
  <c r="G120" i="1"/>
  <c r="H120" i="1" s="1"/>
  <c r="G174" i="1"/>
  <c r="H174" i="1" s="1"/>
  <c r="H175" i="1"/>
  <c r="G108" i="1"/>
  <c r="H108" i="1" s="1"/>
  <c r="H109" i="1"/>
  <c r="H9" i="1"/>
  <c r="E102" i="1"/>
  <c r="F102" i="1" s="1"/>
  <c r="F103" i="1"/>
  <c r="E50" i="1"/>
  <c r="F60" i="1"/>
  <c r="H18" i="1"/>
  <c r="F63" i="1"/>
  <c r="H22" i="1"/>
  <c r="F174" i="1"/>
  <c r="G189" i="1"/>
  <c r="H189" i="1" s="1"/>
  <c r="H190" i="1"/>
  <c r="H179" i="1"/>
  <c r="H3" i="1"/>
  <c r="F22" i="1"/>
  <c r="G184" i="1"/>
  <c r="H184" i="1" s="1"/>
  <c r="H185" i="1"/>
  <c r="F179" i="1"/>
  <c r="E120" i="1"/>
  <c r="F120" i="1" s="1"/>
  <c r="F121" i="1"/>
  <c r="F189" i="1"/>
  <c r="F4" i="1"/>
  <c r="E3" i="1"/>
  <c r="E80" i="1"/>
  <c r="F80" i="1" s="1"/>
  <c r="F94" i="1"/>
  <c r="H73" i="1"/>
  <c r="D50" i="1"/>
  <c r="D202" i="1" s="1"/>
  <c r="H50" i="1" l="1"/>
  <c r="E202" i="1"/>
  <c r="F202" i="1" s="1"/>
  <c r="F3" i="1"/>
  <c r="G202" i="1"/>
  <c r="H202" i="1" s="1"/>
  <c r="F50" i="1"/>
</calcChain>
</file>

<file path=xl/sharedStrings.xml><?xml version="1.0" encoding="utf-8"?>
<sst xmlns="http://schemas.openxmlformats.org/spreadsheetml/2006/main" count="217" uniqueCount="191">
  <si>
    <t>PLAN OPERATIVO ANUAL DE INVERSIONES POAI  2023
PLAN DE DESARROLLO 2020-2023 "TÚ Y YO SOMOS QUINDIO"
RELACIÓN PROYECTOS DE INVERSION EN EJECUCIÓN
II TRIMESTRE 2023</t>
  </si>
  <si>
    <t>Número</t>
  </si>
  <si>
    <t>CÓDIGO BPIN</t>
  </si>
  <si>
    <t>NOMBRE DEL PROYECTO</t>
  </si>
  <si>
    <t>PRESUPUESTO</t>
  </si>
  <si>
    <t>COMPROMISOS</t>
  </si>
  <si>
    <t>% COMPROMISOS</t>
  </si>
  <si>
    <t>OBLIGACIONES</t>
  </si>
  <si>
    <t>% OBLIGACIONES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</si>
  <si>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</si>
  <si>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</si>
  <si>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</si>
  <si>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</si>
  <si>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</si>
  <si>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</si>
  <si>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</si>
  <si>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</si>
  <si>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</si>
  <si>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</si>
  <si>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</si>
  <si>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</si>
  <si>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</si>
  <si>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</si>
  <si>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</si>
  <si>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</si>
  <si>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</si>
  <si>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</si>
  <si>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</si>
  <si>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</si>
  <si>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</si>
  <si>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</si>
  <si>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</si>
  <si>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</si>
  <si>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</si>
  <si>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</si>
  <si>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</si>
  <si>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</si>
  <si>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</si>
  <si>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</si>
  <si>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</si>
  <si>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</si>
  <si>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</si>
  <si>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</si>
  <si>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</si>
  <si>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</si>
  <si>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</si>
  <si>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</si>
  <si>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</si>
  <si>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</si>
  <si>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</si>
  <si>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</si>
  <si>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</si>
  <si>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</si>
  <si>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</si>
  <si>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</si>
  <si>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</si>
  <si>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</si>
  <si>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</si>
  <si>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</si>
  <si>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</si>
  <si>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</si>
  <si>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</si>
  <si>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</si>
  <si>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</si>
  <si>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</si>
  <si>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</si>
  <si>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</si>
  <si>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</si>
  <si>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</si>
  <si>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</si>
  <si>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</si>
  <si>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</si>
  <si>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</si>
  <si>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</si>
  <si>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</si>
  <si>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</si>
  <si>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</si>
  <si>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</si>
  <si>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</si>
  <si>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</si>
  <si>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</si>
  <si>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</si>
  <si>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</si>
  <si>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</si>
  <si>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</si>
  <si>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</si>
  <si>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</si>
  <si>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</si>
  <si>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</si>
  <si>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</si>
  <si>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</si>
  <si>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</si>
  <si>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</si>
  <si>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</si>
  <si>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</si>
  <si>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</si>
  <si>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</si>
  <si>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</si>
  <si>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</si>
  <si>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</si>
  <si>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</si>
  <si>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</si>
  <si>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</si>
  <si>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</si>
  <si>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</si>
  <si>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</si>
  <si>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</si>
  <si>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</si>
  <si>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</si>
  <si>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</si>
  <si>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</si>
  <si>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</si>
  <si>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</si>
  <si>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</si>
  <si>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</si>
  <si>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</si>
  <si>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</si>
  <si>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</si>
  <si>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</si>
  <si>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</si>
  <si>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</si>
  <si>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</si>
  <si>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</si>
  <si>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</si>
  <si>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</si>
  <si>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</si>
  <si>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</si>
  <si>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</si>
  <si>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</si>
  <si>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</si>
  <si>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</si>
  <si>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</si>
  <si>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</si>
  <si>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</si>
  <si>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</si>
  <si>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</si>
  <si>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</si>
  <si>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</si>
  <si>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</si>
  <si>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</si>
  <si>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</si>
  <si>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</si>
  <si>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</si>
  <si>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</si>
  <si>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</si>
  <si>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</si>
  <si>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</si>
  <si>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</si>
  <si>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</si>
  <si>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</si>
  <si>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</si>
  <si>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</si>
  <si>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</si>
  <si>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</si>
  <si>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</si>
  <si>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</si>
  <si>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</si>
  <si>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</si>
  <si>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</si>
  <si>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</si>
  <si>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</si>
  <si>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</si>
  <si>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</si>
  <si>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</si>
  <si>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</si>
  <si>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</si>
  <si>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</si>
  <si>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</si>
  <si>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</si>
  <si>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</si>
  <si>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</si>
  <si>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</si>
  <si>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</si>
  <si>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</si>
  <si>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</si>
  <si>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</si>
  <si>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</si>
  <si>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</si>
  <si>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</si>
  <si>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</si>
  <si>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</si>
  <si>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</si>
  <si>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</si>
  <si>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</si>
  <si>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</si>
  <si>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SEMAFORO CUMPLIMIENTO</t>
  </si>
  <si>
    <t xml:space="preserve">Sobresaliente  (Entre 80%-100%) </t>
  </si>
  <si>
    <t>Satisfactorio (Entre 70% -79%)</t>
  </si>
  <si>
    <t>Medio (Entre 60%-69%)</t>
  </si>
  <si>
    <t>Bajo (Entre 40% - 59%)</t>
  </si>
  <si>
    <t>Critico (Entre 0% - 39%)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</si>
</sst>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[$$-240A]\ * #,##0.00_);_([$$-240A]\ * \(#,##0.00\);_([$$-240A]\ * &quot;-&quot;??_);_(@_)"/>
    <numFmt numFmtId="165" formatCode="_(* #,##0_);_(* \(#,##0\);_(* &quot;-&quot;??_);_(@_)"/>
    <numFmt numFmtId="166" formatCode="_-* #,##0.00_-;\-* #,##0.00_-;_-* &quot;-&quot;??_-;_-@_-"/>
    <numFmt numFmtId="167" formatCode="_ [$€-2]\ * #,##0.00_ ;_ [$€-2]\ * \-#,##0.00_ ;_ [$€-2]\ * &quot;-&quot;??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164" fontId="0" fillId="0" borderId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/>
  </cellStyleXfs>
  <cellXfs count="125">
    <xf numFmtId="164" fontId="0" fillId="0" borderId="0" xfId="0"/>
    <xf numFmtId="164" fontId="3" fillId="0" borderId="0" xfId="0" applyFont="1"/>
    <xf numFmtId="164" fontId="2" fillId="2" borderId="3" xfId="0" applyFont="1" applyFill="1" applyBorder="1" applyAlignment="1">
      <alignment horizontal="center" vertical="center" wrapText="1"/>
    </xf>
    <xf numFmtId="164" fontId="2" fillId="2" borderId="4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5" fontId="5" fillId="2" borderId="6" xfId="2" applyNumberFormat="1" applyFont="1" applyFill="1" applyBorder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6" fontId="2" fillId="3" borderId="8" xfId="1" applyFont="1" applyFill="1" applyBorder="1" applyAlignment="1">
      <alignment vertical="center" wrapText="1"/>
    </xf>
    <xf numFmtId="166" fontId="2" fillId="3" borderId="3" xfId="1" applyFont="1" applyFill="1" applyBorder="1" applyAlignment="1">
      <alignment vertical="center" wrapText="1"/>
    </xf>
    <xf numFmtId="10" fontId="6" fillId="4" borderId="3" xfId="0" applyNumberFormat="1" applyFont="1" applyFill="1" applyBorder="1" applyAlignment="1" applyProtection="1">
      <alignment horizontal="center" vertical="center"/>
      <protection locked="0"/>
    </xf>
    <xf numFmtId="166" fontId="2" fillId="3" borderId="7" xfId="1" applyFont="1" applyFill="1" applyBorder="1" applyAlignment="1">
      <alignment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166" fontId="2" fillId="5" borderId="11" xfId="1" applyFont="1" applyFill="1" applyBorder="1" applyAlignment="1">
      <alignment vertical="center" wrapText="1"/>
    </xf>
    <xf numFmtId="166" fontId="2" fillId="5" borderId="12" xfId="1" applyFont="1" applyFill="1" applyBorder="1" applyAlignment="1">
      <alignment vertical="center" wrapText="1"/>
    </xf>
    <xf numFmtId="166" fontId="2" fillId="5" borderId="13" xfId="1" applyFont="1" applyFill="1" applyBorder="1" applyAlignment="1">
      <alignment vertical="center" wrapText="1"/>
    </xf>
    <xf numFmtId="10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>
      <alignment horizontal="center" vertical="center"/>
    </xf>
    <xf numFmtId="1" fontId="7" fillId="6" borderId="12" xfId="1" applyNumberFormat="1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justify" vertical="center" wrapText="1"/>
    </xf>
    <xf numFmtId="166" fontId="7" fillId="0" borderId="14" xfId="1" applyFont="1" applyBorder="1" applyAlignment="1">
      <alignment vertical="center"/>
    </xf>
    <xf numFmtId="166" fontId="7" fillId="0" borderId="6" xfId="1" applyFont="1" applyBorder="1" applyAlignment="1">
      <alignment vertical="center"/>
    </xf>
    <xf numFmtId="166" fontId="7" fillId="0" borderId="15" xfId="1" applyFont="1" applyBorder="1" applyAlignment="1">
      <alignment vertical="center"/>
    </xf>
    <xf numFmtId="10" fontId="6" fillId="4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>
      <alignment horizontal="center" vertical="center"/>
    </xf>
    <xf numFmtId="1" fontId="7" fillId="6" borderId="6" xfId="1" applyNumberFormat="1" applyFont="1" applyFill="1" applyBorder="1" applyAlignment="1">
      <alignment horizontal="center" vertical="center" wrapText="1"/>
    </xf>
    <xf numFmtId="164" fontId="7" fillId="6" borderId="6" xfId="0" applyFont="1" applyFill="1" applyBorder="1" applyAlignment="1">
      <alignment horizontal="justify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64" fontId="7" fillId="0" borderId="6" xfId="0" applyFont="1" applyBorder="1" applyAlignment="1">
      <alignment horizontal="justify" vertical="center" wrapText="1"/>
    </xf>
    <xf numFmtId="166" fontId="7" fillId="0" borderId="13" xfId="1" applyFont="1" applyBorder="1" applyAlignment="1">
      <alignment vertical="center"/>
    </xf>
    <xf numFmtId="0" fontId="3" fillId="0" borderId="17" xfId="0" applyNumberFormat="1" applyFont="1" applyBorder="1" applyAlignment="1">
      <alignment horizontal="center" vertical="center"/>
    </xf>
    <xf numFmtId="1" fontId="7" fillId="0" borderId="18" xfId="1" applyNumberFormat="1" applyFont="1" applyBorder="1" applyAlignment="1">
      <alignment horizontal="center" vertical="center" wrapText="1"/>
    </xf>
    <xf numFmtId="164" fontId="7" fillId="0" borderId="19" xfId="0" applyFont="1" applyBorder="1" applyAlignment="1">
      <alignment horizontal="justify" vertical="center" wrapText="1"/>
    </xf>
    <xf numFmtId="166" fontId="7" fillId="0" borderId="20" xfId="1" applyFont="1" applyBorder="1" applyAlignment="1">
      <alignment vertical="center"/>
    </xf>
    <xf numFmtId="166" fontId="7" fillId="0" borderId="21" xfId="1" applyFont="1" applyBorder="1" applyAlignment="1">
      <alignment vertical="center"/>
    </xf>
    <xf numFmtId="166" fontId="7" fillId="0" borderId="22" xfId="1" applyFont="1" applyBorder="1" applyAlignment="1">
      <alignment vertical="center"/>
    </xf>
    <xf numFmtId="10" fontId="6" fillId="4" borderId="21" xfId="0" applyNumberFormat="1" applyFont="1" applyFill="1" applyBorder="1" applyAlignment="1" applyProtection="1">
      <alignment horizontal="center" vertical="center"/>
      <protection locked="0"/>
    </xf>
    <xf numFmtId="166" fontId="2" fillId="3" borderId="8" xfId="1" applyFont="1" applyFill="1" applyBorder="1" applyAlignment="1">
      <alignment vertical="center"/>
    </xf>
    <xf numFmtId="166" fontId="2" fillId="3" borderId="3" xfId="1" applyFont="1" applyFill="1" applyBorder="1" applyAlignment="1">
      <alignment vertical="center"/>
    </xf>
    <xf numFmtId="166" fontId="2" fillId="3" borderId="7" xfId="1" applyFont="1" applyFill="1" applyBorder="1" applyAlignment="1">
      <alignment vertical="center"/>
    </xf>
    <xf numFmtId="0" fontId="2" fillId="5" borderId="26" xfId="0" applyNumberFormat="1" applyFont="1" applyFill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 wrapText="1"/>
    </xf>
    <xf numFmtId="1" fontId="7" fillId="0" borderId="21" xfId="1" applyNumberFormat="1" applyFont="1" applyBorder="1" applyAlignment="1">
      <alignment horizontal="center" vertical="center" wrapText="1"/>
    </xf>
    <xf numFmtId="164" fontId="7" fillId="6" borderId="21" xfId="0" applyFont="1" applyFill="1" applyBorder="1" applyAlignment="1">
      <alignment horizontal="justify" vertical="center" wrapText="1"/>
    </xf>
    <xf numFmtId="166" fontId="2" fillId="3" borderId="27" xfId="1" applyFont="1" applyFill="1" applyBorder="1" applyAlignment="1">
      <alignment vertical="center"/>
    </xf>
    <xf numFmtId="164" fontId="7" fillId="0" borderId="12" xfId="0" applyFont="1" applyBorder="1" applyAlignment="1">
      <alignment horizontal="justify" vertical="center" wrapText="1"/>
    </xf>
    <xf numFmtId="0" fontId="3" fillId="0" borderId="28" xfId="0" applyNumberFormat="1" applyFont="1" applyBorder="1" applyAlignment="1">
      <alignment horizontal="center" vertical="center"/>
    </xf>
    <xf numFmtId="164" fontId="7" fillId="0" borderId="21" xfId="0" applyFont="1" applyBorder="1" applyAlignment="1">
      <alignment horizontal="justify" vertical="center" wrapText="1"/>
    </xf>
    <xf numFmtId="166" fontId="7" fillId="0" borderId="14" xfId="1" applyFont="1" applyFill="1" applyBorder="1" applyAlignment="1">
      <alignment vertical="center"/>
    </xf>
    <xf numFmtId="164" fontId="3" fillId="0" borderId="6" xfId="0" applyFont="1" applyBorder="1"/>
    <xf numFmtId="166" fontId="7" fillId="0" borderId="0" xfId="1" applyFont="1" applyBorder="1" applyAlignment="1">
      <alignment vertical="center"/>
    </xf>
    <xf numFmtId="0" fontId="2" fillId="5" borderId="16" xfId="0" applyNumberFormat="1" applyFont="1" applyFill="1" applyBorder="1" applyAlignment="1">
      <alignment horizontal="center" vertical="center" wrapText="1"/>
    </xf>
    <xf numFmtId="166" fontId="2" fillId="5" borderId="6" xfId="1" applyFont="1" applyFill="1" applyBorder="1" applyAlignment="1">
      <alignment vertical="center" wrapText="1"/>
    </xf>
    <xf numFmtId="166" fontId="2" fillId="5" borderId="31" xfId="1" applyFont="1" applyFill="1" applyBorder="1" applyAlignment="1">
      <alignment vertical="center" wrapText="1"/>
    </xf>
    <xf numFmtId="166" fontId="7" fillId="0" borderId="20" xfId="1" applyFont="1" applyFill="1" applyBorder="1" applyAlignment="1">
      <alignment vertical="center"/>
    </xf>
    <xf numFmtId="166" fontId="7" fillId="0" borderId="6" xfId="1" applyFont="1" applyFill="1" applyBorder="1" applyAlignment="1">
      <alignment vertical="center"/>
    </xf>
    <xf numFmtId="166" fontId="7" fillId="0" borderId="15" xfId="1" applyFont="1" applyFill="1" applyBorder="1" applyAlignment="1">
      <alignment vertical="center"/>
    </xf>
    <xf numFmtId="166" fontId="7" fillId="0" borderId="21" xfId="1" applyFont="1" applyFill="1" applyBorder="1" applyAlignment="1">
      <alignment vertical="center"/>
    </xf>
    <xf numFmtId="49" fontId="7" fillId="6" borderId="12" xfId="0" applyNumberFormat="1" applyFont="1" applyFill="1" applyBorder="1" applyAlignment="1">
      <alignment horizontal="justify" vertical="center" wrapText="1"/>
    </xf>
    <xf numFmtId="166" fontId="7" fillId="0" borderId="32" xfId="1" applyFont="1" applyBorder="1" applyAlignment="1">
      <alignment vertical="center"/>
    </xf>
    <xf numFmtId="1" fontId="7" fillId="0" borderId="33" xfId="1" applyNumberFormat="1" applyFont="1" applyBorder="1" applyAlignment="1">
      <alignment horizontal="center" vertical="center" wrapText="1"/>
    </xf>
    <xf numFmtId="164" fontId="7" fillId="6" borderId="34" xfId="0" applyFont="1" applyFill="1" applyBorder="1" applyAlignment="1">
      <alignment horizontal="justify" vertical="center" wrapText="1"/>
    </xf>
    <xf numFmtId="166" fontId="7" fillId="0" borderId="35" xfId="1" applyFont="1" applyFill="1" applyBorder="1" applyAlignment="1">
      <alignment vertical="center"/>
    </xf>
    <xf numFmtId="1" fontId="7" fillId="0" borderId="36" xfId="1" applyNumberFormat="1" applyFont="1" applyBorder="1" applyAlignment="1">
      <alignment horizontal="center" vertical="center" wrapText="1"/>
    </xf>
    <xf numFmtId="164" fontId="7" fillId="0" borderId="37" xfId="0" applyFont="1" applyBorder="1" applyAlignment="1">
      <alignment horizontal="justify" vertical="center" wrapText="1"/>
    </xf>
    <xf numFmtId="164" fontId="7" fillId="6" borderId="37" xfId="0" applyFont="1" applyFill="1" applyBorder="1" applyAlignment="1">
      <alignment horizontal="justify" vertical="center" wrapText="1"/>
    </xf>
    <xf numFmtId="166" fontId="7" fillId="0" borderId="35" xfId="1" applyFont="1" applyBorder="1" applyAlignment="1">
      <alignment vertical="center"/>
    </xf>
    <xf numFmtId="1" fontId="7" fillId="0" borderId="38" xfId="1" applyNumberFormat="1" applyFont="1" applyBorder="1" applyAlignment="1">
      <alignment horizontal="center" vertical="center" wrapText="1"/>
    </xf>
    <xf numFmtId="164" fontId="7" fillId="6" borderId="39" xfId="0" applyFont="1" applyFill="1" applyBorder="1" applyAlignment="1">
      <alignment horizontal="justify" vertical="center" wrapText="1"/>
    </xf>
    <xf numFmtId="166" fontId="7" fillId="0" borderId="40" xfId="1" applyFont="1" applyBorder="1" applyAlignment="1">
      <alignment vertical="center"/>
    </xf>
    <xf numFmtId="164" fontId="7" fillId="0" borderId="34" xfId="0" applyFont="1" applyBorder="1" applyAlignment="1">
      <alignment horizontal="justify" vertical="center" wrapText="1"/>
    </xf>
    <xf numFmtId="164" fontId="7" fillId="0" borderId="39" xfId="0" applyFont="1" applyBorder="1" applyAlignment="1">
      <alignment horizontal="justify" vertical="center" wrapText="1"/>
    </xf>
    <xf numFmtId="0" fontId="3" fillId="0" borderId="41" xfId="0" applyNumberFormat="1" applyFont="1" applyBorder="1" applyAlignment="1">
      <alignment horizontal="center" vertical="center"/>
    </xf>
    <xf numFmtId="1" fontId="7" fillId="0" borderId="42" xfId="1" applyNumberFormat="1" applyFont="1" applyBorder="1" applyAlignment="1">
      <alignment horizontal="center" vertical="center" wrapText="1"/>
    </xf>
    <xf numFmtId="164" fontId="7" fillId="0" borderId="36" xfId="0" applyFont="1" applyBorder="1" applyAlignment="1">
      <alignment horizontal="justify" vertical="center" wrapText="1"/>
    </xf>
    <xf numFmtId="0" fontId="3" fillId="0" borderId="6" xfId="0" applyNumberFormat="1" applyFont="1" applyBorder="1" applyAlignment="1">
      <alignment horizontal="center" vertical="center"/>
    </xf>
    <xf numFmtId="164" fontId="7" fillId="0" borderId="38" xfId="0" applyFont="1" applyBorder="1" applyAlignment="1">
      <alignment horizontal="justify" vertical="center" wrapText="1"/>
    </xf>
    <xf numFmtId="164" fontId="7" fillId="0" borderId="43" xfId="0" applyFont="1" applyBorder="1" applyAlignment="1">
      <alignment horizontal="justify" vertical="center" wrapText="1"/>
    </xf>
    <xf numFmtId="166" fontId="7" fillId="0" borderId="44" xfId="1" applyFont="1" applyBorder="1" applyAlignment="1">
      <alignment vertical="center"/>
    </xf>
    <xf numFmtId="166" fontId="7" fillId="0" borderId="19" xfId="1" applyFont="1" applyBorder="1" applyAlignment="1">
      <alignment vertical="center"/>
    </xf>
    <xf numFmtId="166" fontId="2" fillId="7" borderId="46" xfId="1" applyFont="1" applyFill="1" applyBorder="1" applyAlignment="1">
      <alignment vertical="center"/>
    </xf>
    <xf numFmtId="166" fontId="2" fillId="7" borderId="3" xfId="1" applyFont="1" applyFill="1" applyBorder="1" applyAlignment="1">
      <alignment vertical="center"/>
    </xf>
    <xf numFmtId="166" fontId="2" fillId="7" borderId="7" xfId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166" fontId="8" fillId="0" borderId="0" xfId="1" applyFont="1"/>
    <xf numFmtId="166" fontId="3" fillId="0" borderId="0" xfId="1" applyFont="1"/>
    <xf numFmtId="164" fontId="3" fillId="0" borderId="0" xfId="0" applyFont="1" applyAlignment="1">
      <alignment horizontal="center"/>
    </xf>
    <xf numFmtId="164" fontId="9" fillId="0" borderId="0" xfId="0" applyFont="1" applyAlignment="1">
      <alignment horizontal="center"/>
    </xf>
    <xf numFmtId="166" fontId="8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0" fontId="12" fillId="0" borderId="0" xfId="3" applyNumberFormat="1" applyFont="1" applyBorder="1" applyAlignment="1">
      <alignment horizontal="center" vertical="center" wrapText="1"/>
    </xf>
    <xf numFmtId="0" fontId="13" fillId="9" borderId="16" xfId="3" applyNumberFormat="1" applyFont="1" applyFill="1" applyBorder="1" applyAlignment="1">
      <alignment horizontal="left" vertical="center" wrapText="1"/>
    </xf>
    <xf numFmtId="0" fontId="13" fillId="9" borderId="6" xfId="3" applyNumberFormat="1" applyFont="1" applyFill="1" applyBorder="1" applyAlignment="1">
      <alignment horizontal="left" vertical="center" wrapText="1"/>
    </xf>
    <xf numFmtId="0" fontId="13" fillId="10" borderId="16" xfId="3" applyNumberFormat="1" applyFont="1" applyFill="1" applyBorder="1" applyAlignment="1">
      <alignment horizontal="left" vertical="center" wrapText="1"/>
    </xf>
    <xf numFmtId="0" fontId="13" fillId="10" borderId="6" xfId="3" applyNumberFormat="1" applyFont="1" applyFill="1" applyBorder="1" applyAlignment="1">
      <alignment horizontal="left" vertical="center" wrapText="1"/>
    </xf>
    <xf numFmtId="0" fontId="13" fillId="11" borderId="16" xfId="3" applyNumberFormat="1" applyFont="1" applyFill="1" applyBorder="1" applyAlignment="1">
      <alignment horizontal="left" vertical="center" wrapText="1"/>
    </xf>
    <xf numFmtId="0" fontId="13" fillId="11" borderId="6" xfId="3" applyNumberFormat="1" applyFont="1" applyFill="1" applyBorder="1" applyAlignment="1">
      <alignment horizontal="left" vertical="center" wrapText="1"/>
    </xf>
    <xf numFmtId="0" fontId="13" fillId="12" borderId="16" xfId="3" applyNumberFormat="1" applyFont="1" applyFill="1" applyBorder="1" applyAlignment="1">
      <alignment horizontal="left" vertical="center" wrapText="1"/>
    </xf>
    <xf numFmtId="0" fontId="13" fillId="12" borderId="6" xfId="3" applyNumberFormat="1" applyFont="1" applyFill="1" applyBorder="1" applyAlignment="1">
      <alignment horizontal="left" vertical="center" wrapText="1"/>
    </xf>
    <xf numFmtId="164" fontId="3" fillId="0" borderId="0" xfId="0" applyFont="1" applyAlignment="1">
      <alignment horizontal="center"/>
    </xf>
    <xf numFmtId="164" fontId="10" fillId="0" borderId="0" xfId="0" applyFont="1" applyAlignment="1">
      <alignment horizontal="left" vertical="center" wrapText="1"/>
    </xf>
    <xf numFmtId="164" fontId="11" fillId="0" borderId="0" xfId="0" applyFont="1" applyAlignment="1">
      <alignment horizontal="left" vertical="center"/>
    </xf>
    <xf numFmtId="164" fontId="11" fillId="0" borderId="0" xfId="0" applyFont="1" applyAlignment="1">
      <alignment horizontal="left" vertical="center" wrapText="1"/>
    </xf>
    <xf numFmtId="0" fontId="12" fillId="0" borderId="26" xfId="3" applyNumberFormat="1" applyFont="1" applyBorder="1" applyAlignment="1">
      <alignment horizontal="center" vertical="center" wrapText="1"/>
    </xf>
    <xf numFmtId="0" fontId="12" fillId="0" borderId="47" xfId="3" applyNumberFormat="1" applyFont="1" applyBorder="1" applyAlignment="1">
      <alignment horizontal="center" vertical="center" wrapText="1"/>
    </xf>
    <xf numFmtId="0" fontId="13" fillId="8" borderId="16" xfId="3" applyNumberFormat="1" applyFont="1" applyFill="1" applyBorder="1" applyAlignment="1">
      <alignment horizontal="left" vertical="center" wrapText="1"/>
    </xf>
    <xf numFmtId="0" fontId="13" fillId="8" borderId="6" xfId="3" applyNumberFormat="1" applyFont="1" applyFill="1" applyBorder="1" applyAlignment="1">
      <alignment horizontal="left" vertical="center" wrapText="1"/>
    </xf>
    <xf numFmtId="164" fontId="2" fillId="5" borderId="6" xfId="0" applyFont="1" applyFill="1" applyBorder="1" applyAlignment="1">
      <alignment horizontal="left" vertical="center" wrapText="1"/>
    </xf>
    <xf numFmtId="164" fontId="2" fillId="3" borderId="8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3" borderId="7" xfId="0" applyFont="1" applyFill="1" applyBorder="1" applyAlignment="1">
      <alignment horizontal="center" vertical="center" wrapText="1"/>
    </xf>
    <xf numFmtId="164" fontId="2" fillId="5" borderId="12" xfId="0" applyFont="1" applyFill="1" applyBorder="1" applyAlignment="1">
      <alignment horizontal="left" vertical="center" wrapText="1"/>
    </xf>
    <xf numFmtId="164" fontId="2" fillId="2" borderId="8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45" xfId="0" applyFont="1" applyFill="1" applyBorder="1" applyAlignment="1">
      <alignment horizontal="center" vertical="center" wrapText="1"/>
    </xf>
    <xf numFmtId="164" fontId="2" fillId="3" borderId="23" xfId="0" applyFont="1" applyFill="1" applyBorder="1" applyAlignment="1">
      <alignment horizontal="center" vertical="center" wrapText="1"/>
    </xf>
    <xf numFmtId="164" fontId="2" fillId="3" borderId="24" xfId="0" applyFont="1" applyFill="1" applyBorder="1" applyAlignment="1">
      <alignment horizontal="center" vertical="center" wrapText="1"/>
    </xf>
    <xf numFmtId="164" fontId="2" fillId="3" borderId="25" xfId="0" applyFont="1" applyFill="1" applyBorder="1" applyAlignment="1">
      <alignment horizontal="center" vertical="center" wrapText="1"/>
    </xf>
    <xf numFmtId="164" fontId="2" fillId="5" borderId="29" xfId="0" applyFont="1" applyFill="1" applyBorder="1" applyAlignment="1">
      <alignment horizontal="left" vertical="center" wrapText="1"/>
    </xf>
    <xf numFmtId="164" fontId="2" fillId="5" borderId="30" xfId="0" applyFont="1" applyFill="1" applyBorder="1" applyAlignment="1">
      <alignment horizontal="left" vertical="center" wrapText="1"/>
    </xf>
    <xf numFmtId="164" fontId="2" fillId="5" borderId="10" xfId="0" applyFont="1" applyFill="1" applyBorder="1" applyAlignment="1">
      <alignment horizontal="left" vertical="center" wrapText="1"/>
    </xf>
    <xf numFmtId="164" fontId="2" fillId="5" borderId="11" xfId="0" applyFont="1" applyFill="1" applyBorder="1" applyAlignment="1">
      <alignment horizontal="left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2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22"/>
  <sheetViews>
    <sheetView showGridLines="0" tabSelected="1" zoomScale="80" zoomScaleNormal="80" workbookViewId="0">
      <selection activeCell="A35" sqref="A35"/>
    </sheetView>
  </sheetViews>
  <sheetFormatPr baseColWidth="10" defaultColWidth="11.42578125" defaultRowHeight="12.75" x14ac:dyDescent="0.2"/>
  <cols>
    <col min="1" max="1" width="11.42578125" style="83"/>
    <col min="2" max="2" width="17.85546875" style="1" customWidth="1"/>
    <col min="3" max="3" width="54.7109375" style="1" customWidth="1"/>
    <col min="4" max="4" width="24.140625" style="1" customWidth="1"/>
    <col min="5" max="6" width="23" style="1" customWidth="1"/>
    <col min="7" max="7" width="22.140625" style="1" customWidth="1"/>
    <col min="8" max="8" width="15.140625" style="1" customWidth="1"/>
    <col min="9" max="16384" width="11.42578125" style="1"/>
  </cols>
  <sheetData>
    <row r="1" spans="1:8" ht="71.25" customHeight="1" thickBot="1" x14ac:dyDescent="0.25">
      <c r="A1" s="123" t="s">
        <v>0</v>
      </c>
      <c r="B1" s="124"/>
      <c r="C1" s="124"/>
      <c r="D1" s="124"/>
      <c r="E1" s="124"/>
      <c r="F1" s="124"/>
      <c r="G1" s="124"/>
      <c r="H1" s="124"/>
    </row>
    <row r="2" spans="1:8" ht="30" customHeight="1" thickBot="1" x14ac:dyDescent="0.2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5" t="s">
        <v>6</v>
      </c>
      <c r="G2" s="6" t="s">
        <v>7</v>
      </c>
      <c r="H2" s="7" t="s">
        <v>8</v>
      </c>
    </row>
    <row r="3" spans="1:8" ht="30" customHeight="1" thickBot="1" x14ac:dyDescent="0.25">
      <c r="A3" s="109" t="s">
        <v>9</v>
      </c>
      <c r="B3" s="110"/>
      <c r="C3" s="111"/>
      <c r="D3" s="8">
        <f>D4</f>
        <v>14299509202</v>
      </c>
      <c r="E3" s="9">
        <f>E4</f>
        <v>5216889594</v>
      </c>
      <c r="F3" s="10">
        <f>E3/D3</f>
        <v>0.36482997565191538</v>
      </c>
      <c r="G3" s="11">
        <f>G4</f>
        <v>4515745031</v>
      </c>
      <c r="H3" s="10">
        <f t="shared" ref="H3:H29" si="0">G3/D3</f>
        <v>0.3157972044500944</v>
      </c>
    </row>
    <row r="4" spans="1:8" ht="30" customHeight="1" thickBot="1" x14ac:dyDescent="0.25">
      <c r="A4" s="12">
        <v>4</v>
      </c>
      <c r="B4" s="121" t="s">
        <v>10</v>
      </c>
      <c r="C4" s="122"/>
      <c r="D4" s="13">
        <f>SUM(D5:D8)</f>
        <v>14299509202</v>
      </c>
      <c r="E4" s="14">
        <f>SUM(E5:E8)</f>
        <v>5216889594</v>
      </c>
      <c r="F4" s="10">
        <f t="shared" ref="F4:F67" si="1">E4/D4</f>
        <v>0.36482997565191538</v>
      </c>
      <c r="G4" s="15">
        <f>SUM(G5:G8)</f>
        <v>4515745031</v>
      </c>
      <c r="H4" s="16">
        <f t="shared" si="0"/>
        <v>0.3157972044500944</v>
      </c>
    </row>
    <row r="5" spans="1:8" ht="66" customHeight="1" thickBot="1" x14ac:dyDescent="0.25">
      <c r="A5" s="17">
        <v>1</v>
      </c>
      <c r="B5" s="18">
        <v>2020003630006</v>
      </c>
      <c r="C5" s="19" t="s">
        <v>11</v>
      </c>
      <c r="D5" s="20">
        <v>1109720500</v>
      </c>
      <c r="E5" s="21">
        <v>694901865</v>
      </c>
      <c r="F5" s="10">
        <f t="shared" si="1"/>
        <v>0.62619539334454033</v>
      </c>
      <c r="G5" s="22">
        <v>512067532</v>
      </c>
      <c r="H5" s="23">
        <f t="shared" si="0"/>
        <v>0.4614382918942202</v>
      </c>
    </row>
    <row r="6" spans="1:8" ht="66" customHeight="1" thickBot="1" x14ac:dyDescent="0.25">
      <c r="A6" s="24">
        <v>2</v>
      </c>
      <c r="B6" s="25">
        <v>2020003630007</v>
      </c>
      <c r="C6" s="26" t="s">
        <v>12</v>
      </c>
      <c r="D6" s="20">
        <v>663878702</v>
      </c>
      <c r="E6" s="21">
        <v>358325066</v>
      </c>
      <c r="F6" s="10">
        <f t="shared" si="1"/>
        <v>0.53974478307635176</v>
      </c>
      <c r="G6" s="22">
        <v>290814066</v>
      </c>
      <c r="H6" s="23">
        <f t="shared" si="0"/>
        <v>0.43805301348558701</v>
      </c>
    </row>
    <row r="7" spans="1:8" ht="66" customHeight="1" thickBot="1" x14ac:dyDescent="0.25">
      <c r="A7" s="24">
        <v>3</v>
      </c>
      <c r="B7" s="27">
        <v>2020003630005</v>
      </c>
      <c r="C7" s="28" t="s">
        <v>13</v>
      </c>
      <c r="D7" s="20">
        <v>125910000</v>
      </c>
      <c r="E7" s="21">
        <v>86404933</v>
      </c>
      <c r="F7" s="10">
        <f t="shared" si="1"/>
        <v>0.68624361051544758</v>
      </c>
      <c r="G7" s="29">
        <v>65334933</v>
      </c>
      <c r="H7" s="23">
        <f t="shared" si="0"/>
        <v>0.51890185847033599</v>
      </c>
    </row>
    <row r="8" spans="1:8" ht="66" customHeight="1" thickBot="1" x14ac:dyDescent="0.25">
      <c r="A8" s="30">
        <v>4</v>
      </c>
      <c r="B8" s="31">
        <v>2022003630011</v>
      </c>
      <c r="C8" s="32" t="s">
        <v>14</v>
      </c>
      <c r="D8" s="33">
        <v>12400000000</v>
      </c>
      <c r="E8" s="34">
        <v>4077257730</v>
      </c>
      <c r="F8" s="10">
        <f t="shared" si="1"/>
        <v>0.32881110725806451</v>
      </c>
      <c r="G8" s="35">
        <v>3647528500</v>
      </c>
      <c r="H8" s="36">
        <f t="shared" si="0"/>
        <v>0.2941555241935484</v>
      </c>
    </row>
    <row r="9" spans="1:8" ht="30" customHeight="1" thickBot="1" x14ac:dyDescent="0.25">
      <c r="A9" s="116" t="s">
        <v>15</v>
      </c>
      <c r="B9" s="117"/>
      <c r="C9" s="118"/>
      <c r="D9" s="37">
        <f>D10</f>
        <v>1257064026</v>
      </c>
      <c r="E9" s="38">
        <f>E10</f>
        <v>740285049</v>
      </c>
      <c r="F9" s="10">
        <f t="shared" si="1"/>
        <v>0.58890003507267652</v>
      </c>
      <c r="G9" s="39">
        <f>G10</f>
        <v>463968382</v>
      </c>
      <c r="H9" s="10">
        <f t="shared" si="0"/>
        <v>0.3690889027159226</v>
      </c>
    </row>
    <row r="10" spans="1:8" ht="30" customHeight="1" thickBot="1" x14ac:dyDescent="0.25">
      <c r="A10" s="40">
        <v>4</v>
      </c>
      <c r="B10" s="121" t="s">
        <v>10</v>
      </c>
      <c r="C10" s="122"/>
      <c r="D10" s="13">
        <f>SUM(D11:D17)</f>
        <v>1257064026</v>
      </c>
      <c r="E10" s="14">
        <f>SUM(E11:E17)</f>
        <v>740285049</v>
      </c>
      <c r="F10" s="10">
        <f t="shared" si="1"/>
        <v>0.58890003507267652</v>
      </c>
      <c r="G10" s="15">
        <f>SUM(G11:G17)</f>
        <v>463968382</v>
      </c>
      <c r="H10" s="16">
        <f t="shared" si="0"/>
        <v>0.3690889027159226</v>
      </c>
    </row>
    <row r="11" spans="1:8" ht="66" customHeight="1" thickBot="1" x14ac:dyDescent="0.25">
      <c r="A11" s="17">
        <f>A8+1</f>
        <v>5</v>
      </c>
      <c r="B11" s="41">
        <v>2020003630042</v>
      </c>
      <c r="C11" s="19" t="s">
        <v>16</v>
      </c>
      <c r="D11" s="20">
        <v>140000000</v>
      </c>
      <c r="E11" s="21">
        <v>43000000</v>
      </c>
      <c r="F11" s="10">
        <f t="shared" si="1"/>
        <v>0.30714285714285716</v>
      </c>
      <c r="G11" s="22">
        <v>0</v>
      </c>
      <c r="H11" s="23">
        <f t="shared" si="0"/>
        <v>0</v>
      </c>
    </row>
    <row r="12" spans="1:8" ht="66" customHeight="1" thickBot="1" x14ac:dyDescent="0.25">
      <c r="A12" s="24">
        <f t="shared" ref="A12:A17" si="2">A11+1</f>
        <v>6</v>
      </c>
      <c r="B12" s="27">
        <v>2020003630043</v>
      </c>
      <c r="C12" s="28" t="s">
        <v>17</v>
      </c>
      <c r="D12" s="20">
        <v>55000000</v>
      </c>
      <c r="E12" s="21">
        <v>21973333</v>
      </c>
      <c r="F12" s="10">
        <f t="shared" si="1"/>
        <v>0.39951514545454547</v>
      </c>
      <c r="G12" s="22">
        <v>13973333</v>
      </c>
      <c r="H12" s="23">
        <f t="shared" si="0"/>
        <v>0.25406060000000003</v>
      </c>
    </row>
    <row r="13" spans="1:8" ht="66" customHeight="1" thickBot="1" x14ac:dyDescent="0.25">
      <c r="A13" s="24">
        <f t="shared" si="2"/>
        <v>7</v>
      </c>
      <c r="B13" s="27">
        <v>2020003630044</v>
      </c>
      <c r="C13" s="28" t="s">
        <v>18</v>
      </c>
      <c r="D13" s="20">
        <v>248549126</v>
      </c>
      <c r="E13" s="21">
        <v>107481680</v>
      </c>
      <c r="F13" s="10">
        <f t="shared" si="1"/>
        <v>0.4324363627011909</v>
      </c>
      <c r="G13" s="22">
        <v>79131680</v>
      </c>
      <c r="H13" s="23">
        <f t="shared" si="0"/>
        <v>0.31837440458350275</v>
      </c>
    </row>
    <row r="14" spans="1:8" ht="66" customHeight="1" thickBot="1" x14ac:dyDescent="0.25">
      <c r="A14" s="24">
        <f t="shared" si="2"/>
        <v>8</v>
      </c>
      <c r="B14" s="27">
        <v>2020003630045</v>
      </c>
      <c r="C14" s="26" t="s">
        <v>19</v>
      </c>
      <c r="D14" s="20">
        <v>89067200</v>
      </c>
      <c r="E14" s="21">
        <v>75626679</v>
      </c>
      <c r="F14" s="10">
        <f t="shared" si="1"/>
        <v>0.84909685046796124</v>
      </c>
      <c r="G14" s="22">
        <v>43626679</v>
      </c>
      <c r="H14" s="23">
        <f t="shared" si="0"/>
        <v>0.48981756471518134</v>
      </c>
    </row>
    <row r="15" spans="1:8" ht="66" customHeight="1" thickBot="1" x14ac:dyDescent="0.25">
      <c r="A15" s="24">
        <f t="shared" si="2"/>
        <v>9</v>
      </c>
      <c r="B15" s="27">
        <v>2020003630046</v>
      </c>
      <c r="C15" s="26" t="s">
        <v>20</v>
      </c>
      <c r="D15" s="20">
        <v>453230700</v>
      </c>
      <c r="E15" s="21">
        <v>297360000</v>
      </c>
      <c r="F15" s="10">
        <f t="shared" si="1"/>
        <v>0.65608971325199283</v>
      </c>
      <c r="G15" s="22">
        <v>205260000</v>
      </c>
      <c r="H15" s="23">
        <f t="shared" si="0"/>
        <v>0.45288194290457379</v>
      </c>
    </row>
    <row r="16" spans="1:8" ht="66" customHeight="1" thickBot="1" x14ac:dyDescent="0.25">
      <c r="A16" s="24">
        <f t="shared" si="2"/>
        <v>10</v>
      </c>
      <c r="B16" s="27">
        <v>2020003630047</v>
      </c>
      <c r="C16" s="28" t="s">
        <v>21</v>
      </c>
      <c r="D16" s="20">
        <v>190035000</v>
      </c>
      <c r="E16" s="21">
        <v>142373357</v>
      </c>
      <c r="F16" s="10">
        <f t="shared" si="1"/>
        <v>0.7491954482069092</v>
      </c>
      <c r="G16" s="22">
        <v>80306690</v>
      </c>
      <c r="H16" s="23">
        <f t="shared" si="0"/>
        <v>0.42258894414186859</v>
      </c>
    </row>
    <row r="17" spans="1:8" ht="66" customHeight="1" thickBot="1" x14ac:dyDescent="0.25">
      <c r="A17" s="24">
        <f t="shared" si="2"/>
        <v>11</v>
      </c>
      <c r="B17" s="42">
        <v>2020003630008</v>
      </c>
      <c r="C17" s="43" t="s">
        <v>22</v>
      </c>
      <c r="D17" s="33">
        <v>81182000</v>
      </c>
      <c r="E17" s="34">
        <v>52470000</v>
      </c>
      <c r="F17" s="10">
        <f t="shared" si="1"/>
        <v>0.64632554014436694</v>
      </c>
      <c r="G17" s="22">
        <v>41670000</v>
      </c>
      <c r="H17" s="36">
        <f t="shared" si="0"/>
        <v>0.51329112364809937</v>
      </c>
    </row>
    <row r="18" spans="1:8" ht="30" customHeight="1" thickBot="1" x14ac:dyDescent="0.25">
      <c r="A18" s="116" t="s">
        <v>23</v>
      </c>
      <c r="B18" s="117"/>
      <c r="C18" s="118"/>
      <c r="D18" s="38">
        <f>D19</f>
        <v>5178695734</v>
      </c>
      <c r="E18" s="38">
        <f>E19</f>
        <v>3039477332</v>
      </c>
      <c r="F18" s="10">
        <f t="shared" si="1"/>
        <v>0.58691946546400442</v>
      </c>
      <c r="G18" s="44">
        <f>G19</f>
        <v>1552920149.54</v>
      </c>
      <c r="H18" s="10">
        <f t="shared" si="0"/>
        <v>0.29986703782277085</v>
      </c>
    </row>
    <row r="19" spans="1:8" ht="30" customHeight="1" thickBot="1" x14ac:dyDescent="0.25">
      <c r="A19" s="40">
        <v>4</v>
      </c>
      <c r="B19" s="121" t="s">
        <v>10</v>
      </c>
      <c r="C19" s="122"/>
      <c r="D19" s="13">
        <f>SUM(D20:D21)</f>
        <v>5178695734</v>
      </c>
      <c r="E19" s="14">
        <f>SUM(E20:E21)</f>
        <v>3039477332</v>
      </c>
      <c r="F19" s="10">
        <f t="shared" si="1"/>
        <v>0.58691946546400442</v>
      </c>
      <c r="G19" s="15">
        <f>SUM(G20:G21)</f>
        <v>1552920149.54</v>
      </c>
      <c r="H19" s="16">
        <f t="shared" si="0"/>
        <v>0.29986703782277085</v>
      </c>
    </row>
    <row r="20" spans="1:8" ht="66" customHeight="1" thickBot="1" x14ac:dyDescent="0.25">
      <c r="A20" s="17">
        <f>A17+1</f>
        <v>12</v>
      </c>
      <c r="B20" s="41">
        <v>2020003630048</v>
      </c>
      <c r="C20" s="45" t="s">
        <v>24</v>
      </c>
      <c r="D20" s="20">
        <v>3508695734</v>
      </c>
      <c r="E20" s="21">
        <v>2265330666</v>
      </c>
      <c r="F20" s="10">
        <f t="shared" si="1"/>
        <v>0.64563326025920942</v>
      </c>
      <c r="G20" s="22">
        <v>1030133483.54</v>
      </c>
      <c r="H20" s="23">
        <f t="shared" si="0"/>
        <v>0.29359441844950812</v>
      </c>
    </row>
    <row r="21" spans="1:8" ht="66" customHeight="1" thickBot="1" x14ac:dyDescent="0.25">
      <c r="A21" s="46">
        <f>A20+1</f>
        <v>13</v>
      </c>
      <c r="B21" s="42">
        <v>2020003630049</v>
      </c>
      <c r="C21" s="47" t="s">
        <v>25</v>
      </c>
      <c r="D21" s="33">
        <v>1670000000</v>
      </c>
      <c r="E21" s="34">
        <v>774146666</v>
      </c>
      <c r="F21" s="10">
        <f t="shared" si="1"/>
        <v>0.46356087784431138</v>
      </c>
      <c r="G21" s="22">
        <v>522786666</v>
      </c>
      <c r="H21" s="36">
        <f t="shared" si="0"/>
        <v>0.31304590778443114</v>
      </c>
    </row>
    <row r="22" spans="1:8" ht="30" customHeight="1" thickBot="1" x14ac:dyDescent="0.25">
      <c r="A22" s="116" t="s">
        <v>26</v>
      </c>
      <c r="B22" s="117"/>
      <c r="C22" s="118"/>
      <c r="D22" s="38">
        <f>D23+D32+D36+D46</f>
        <v>95388090512.459991</v>
      </c>
      <c r="E22" s="38">
        <f>E23+E32+E36+E46</f>
        <v>15148419495.950001</v>
      </c>
      <c r="F22" s="10">
        <f t="shared" si="1"/>
        <v>0.15880828953139858</v>
      </c>
      <c r="G22" s="44">
        <f>G23+G32+G36+G46</f>
        <v>2967830684.1300001</v>
      </c>
      <c r="H22" s="10">
        <f t="shared" si="0"/>
        <v>3.1113220405039239E-2</v>
      </c>
    </row>
    <row r="23" spans="1:8" ht="30" customHeight="1" thickBot="1" x14ac:dyDescent="0.25">
      <c r="A23" s="40">
        <v>1</v>
      </c>
      <c r="B23" s="119" t="s">
        <v>27</v>
      </c>
      <c r="C23" s="120"/>
      <c r="D23" s="13">
        <f>SUM(D24:D31)</f>
        <v>36681014664.099998</v>
      </c>
      <c r="E23" s="14">
        <f>SUM(E24:E31)</f>
        <v>2075871966</v>
      </c>
      <c r="F23" s="10">
        <f t="shared" si="1"/>
        <v>5.6592544808518407E-2</v>
      </c>
      <c r="G23" s="15">
        <f>SUM(G24:G31)</f>
        <v>807804997</v>
      </c>
      <c r="H23" s="16">
        <f t="shared" si="0"/>
        <v>2.2022427798067571E-2</v>
      </c>
    </row>
    <row r="24" spans="1:8" ht="66" customHeight="1" thickBot="1" x14ac:dyDescent="0.25">
      <c r="A24" s="17">
        <f>A21+1</f>
        <v>14</v>
      </c>
      <c r="B24" s="41">
        <v>2020003630017</v>
      </c>
      <c r="C24" s="45" t="s">
        <v>28</v>
      </c>
      <c r="D24" s="48">
        <v>82327300</v>
      </c>
      <c r="E24" s="21">
        <v>9800000</v>
      </c>
      <c r="F24" s="10">
        <f t="shared" si="1"/>
        <v>0.1190370630398422</v>
      </c>
      <c r="G24" s="22">
        <v>9800000</v>
      </c>
      <c r="H24" s="23">
        <f t="shared" si="0"/>
        <v>0.1190370630398422</v>
      </c>
    </row>
    <row r="25" spans="1:8" ht="66" customHeight="1" thickBot="1" x14ac:dyDescent="0.25">
      <c r="A25" s="24">
        <f>A24+1</f>
        <v>15</v>
      </c>
      <c r="B25" s="27">
        <v>2020003630050</v>
      </c>
      <c r="C25" s="28" t="s">
        <v>29</v>
      </c>
      <c r="D25" s="48">
        <v>3017024296</v>
      </c>
      <c r="E25" s="21">
        <v>1226075584</v>
      </c>
      <c r="F25" s="10">
        <f t="shared" si="1"/>
        <v>0.40638571775028226</v>
      </c>
      <c r="G25" s="22">
        <v>571325832</v>
      </c>
      <c r="H25" s="23">
        <f t="shared" si="0"/>
        <v>0.18936732884699314</v>
      </c>
    </row>
    <row r="26" spans="1:8" ht="66" customHeight="1" thickBot="1" x14ac:dyDescent="0.25">
      <c r="A26" s="24">
        <f>A25+1</f>
        <v>16</v>
      </c>
      <c r="B26" s="27">
        <v>2021003630001</v>
      </c>
      <c r="C26" s="28" t="s">
        <v>30</v>
      </c>
      <c r="D26" s="48">
        <v>73966912</v>
      </c>
      <c r="E26" s="21">
        <v>26950000</v>
      </c>
      <c r="F26" s="10">
        <f t="shared" si="1"/>
        <v>0.3643521038163659</v>
      </c>
      <c r="G26" s="22">
        <v>500000</v>
      </c>
      <c r="H26" s="23">
        <f t="shared" si="0"/>
        <v>6.7597792915837828E-3</v>
      </c>
    </row>
    <row r="27" spans="1:8" ht="66" customHeight="1" thickBot="1" x14ac:dyDescent="0.25">
      <c r="A27" s="24">
        <f>A26+1</f>
        <v>17</v>
      </c>
      <c r="B27" s="27">
        <v>2021003630017</v>
      </c>
      <c r="C27" s="28" t="s">
        <v>31</v>
      </c>
      <c r="D27" s="48">
        <v>2650000000</v>
      </c>
      <c r="E27" s="21">
        <v>0</v>
      </c>
      <c r="F27" s="10">
        <f t="shared" si="1"/>
        <v>0</v>
      </c>
      <c r="G27" s="22">
        <v>0</v>
      </c>
      <c r="H27" s="23">
        <f t="shared" si="0"/>
        <v>0</v>
      </c>
    </row>
    <row r="28" spans="1:8" ht="66" customHeight="1" thickBot="1" x14ac:dyDescent="0.25">
      <c r="A28" s="24">
        <f>A27+1</f>
        <v>18</v>
      </c>
      <c r="B28" s="27">
        <v>2022003630007</v>
      </c>
      <c r="C28" s="28" t="s">
        <v>32</v>
      </c>
      <c r="D28" s="48">
        <v>3179932867</v>
      </c>
      <c r="E28" s="21">
        <v>207928700</v>
      </c>
      <c r="F28" s="10">
        <f t="shared" si="1"/>
        <v>6.5387764049296832E-2</v>
      </c>
      <c r="G28" s="22">
        <v>0</v>
      </c>
      <c r="H28" s="23">
        <f t="shared" si="0"/>
        <v>0</v>
      </c>
    </row>
    <row r="29" spans="1:8" ht="66" customHeight="1" thickBot="1" x14ac:dyDescent="0.25">
      <c r="A29" s="24">
        <f>A28+1</f>
        <v>19</v>
      </c>
      <c r="B29" s="27">
        <v>2020003630052</v>
      </c>
      <c r="C29" s="28" t="s">
        <v>33</v>
      </c>
      <c r="D29" s="48">
        <v>6065563289.1000004</v>
      </c>
      <c r="E29" s="21">
        <v>605117682</v>
      </c>
      <c r="F29" s="10">
        <f t="shared" si="1"/>
        <v>9.9762817261739675E-2</v>
      </c>
      <c r="G29" s="22">
        <v>226179165</v>
      </c>
      <c r="H29" s="23">
        <f t="shared" si="0"/>
        <v>3.7289061908965776E-2</v>
      </c>
    </row>
    <row r="30" spans="1:8" ht="66" customHeight="1" thickBot="1" x14ac:dyDescent="0.25">
      <c r="A30" s="46"/>
      <c r="B30" s="42">
        <v>2022000040007</v>
      </c>
      <c r="C30" s="47" t="s">
        <v>34</v>
      </c>
      <c r="D30" s="48">
        <v>0</v>
      </c>
      <c r="E30" s="21">
        <v>0</v>
      </c>
      <c r="F30" s="49"/>
      <c r="G30" s="50">
        <v>0</v>
      </c>
      <c r="H30" s="49"/>
    </row>
    <row r="31" spans="1:8" ht="66" customHeight="1" thickBot="1" x14ac:dyDescent="0.25">
      <c r="A31" s="46">
        <f>A29+1</f>
        <v>20</v>
      </c>
      <c r="B31" s="42">
        <v>2023003630002</v>
      </c>
      <c r="C31" s="47" t="s">
        <v>34</v>
      </c>
      <c r="D31" s="48">
        <v>21612200000</v>
      </c>
      <c r="E31" s="21">
        <v>0</v>
      </c>
      <c r="F31" s="10">
        <f t="shared" si="1"/>
        <v>0</v>
      </c>
      <c r="G31" s="35">
        <v>0</v>
      </c>
      <c r="H31" s="23"/>
    </row>
    <row r="32" spans="1:8" ht="30" customHeight="1" thickBot="1" x14ac:dyDescent="0.25">
      <c r="A32" s="51">
        <v>2</v>
      </c>
      <c r="B32" s="108" t="s">
        <v>35</v>
      </c>
      <c r="C32" s="108"/>
      <c r="D32" s="52">
        <f>SUM(D33:D35)</f>
        <v>441000000</v>
      </c>
      <c r="E32" s="52">
        <f>SUM(E33:E35)</f>
        <v>430900000</v>
      </c>
      <c r="F32" s="10">
        <f t="shared" si="1"/>
        <v>0.97709750566893427</v>
      </c>
      <c r="G32" s="52">
        <f>SUM(G33:G35)</f>
        <v>5900000</v>
      </c>
      <c r="H32" s="23">
        <f t="shared" ref="H32:H44" si="3">G32/D32</f>
        <v>1.3378684807256236E-2</v>
      </c>
    </row>
    <row r="33" spans="1:8" ht="39.75" customHeight="1" thickBot="1" x14ac:dyDescent="0.25">
      <c r="A33" s="17">
        <f>A31+1</f>
        <v>21</v>
      </c>
      <c r="B33" s="41">
        <v>2021003630018</v>
      </c>
      <c r="C33" s="45" t="s">
        <v>36</v>
      </c>
      <c r="D33" s="48">
        <v>1000000</v>
      </c>
      <c r="E33" s="21">
        <v>0</v>
      </c>
      <c r="F33" s="10">
        <f t="shared" si="1"/>
        <v>0</v>
      </c>
      <c r="G33" s="22">
        <v>0</v>
      </c>
      <c r="H33" s="23">
        <f t="shared" si="3"/>
        <v>0</v>
      </c>
    </row>
    <row r="34" spans="1:8" ht="66" customHeight="1" thickBot="1" x14ac:dyDescent="0.25">
      <c r="A34" s="17">
        <f>A33+1</f>
        <v>22</v>
      </c>
      <c r="B34" s="41">
        <v>2021003630019</v>
      </c>
      <c r="C34" s="45" t="s">
        <v>37</v>
      </c>
      <c r="D34" s="48">
        <v>40000000</v>
      </c>
      <c r="E34" s="21">
        <v>30900000</v>
      </c>
      <c r="F34" s="10">
        <f t="shared" si="1"/>
        <v>0.77249999999999996</v>
      </c>
      <c r="G34" s="22">
        <v>5900000</v>
      </c>
      <c r="H34" s="23">
        <f t="shared" si="3"/>
        <v>0.14749999999999999</v>
      </c>
    </row>
    <row r="35" spans="1:8" ht="66" customHeight="1" thickBot="1" x14ac:dyDescent="0.25">
      <c r="A35" s="17">
        <f>A34+1</f>
        <v>23</v>
      </c>
      <c r="B35" s="41">
        <v>2023003630004</v>
      </c>
      <c r="C35" s="45" t="s">
        <v>38</v>
      </c>
      <c r="D35" s="48">
        <v>400000000</v>
      </c>
      <c r="E35" s="21">
        <v>400000000</v>
      </c>
      <c r="F35" s="10">
        <f t="shared" si="1"/>
        <v>1</v>
      </c>
      <c r="G35" s="35">
        <v>0</v>
      </c>
      <c r="H35" s="23">
        <f t="shared" si="3"/>
        <v>0</v>
      </c>
    </row>
    <row r="36" spans="1:8" ht="28.5" customHeight="1" thickBot="1" x14ac:dyDescent="0.25">
      <c r="A36" s="51">
        <v>3</v>
      </c>
      <c r="B36" s="108" t="s">
        <v>39</v>
      </c>
      <c r="C36" s="108"/>
      <c r="D36" s="52">
        <f>SUM(D37:D45)</f>
        <v>57068455828.360001</v>
      </c>
      <c r="E36" s="52">
        <f>SUM(E37:E45)</f>
        <v>12096044448</v>
      </c>
      <c r="F36" s="10">
        <f t="shared" si="1"/>
        <v>0.21195675040481657</v>
      </c>
      <c r="G36" s="53">
        <f>SUM(G37:G45)</f>
        <v>2136325687.1300001</v>
      </c>
      <c r="H36" s="23">
        <f t="shared" si="3"/>
        <v>3.7434440026820552E-2</v>
      </c>
    </row>
    <row r="37" spans="1:8" ht="66" customHeight="1" thickBot="1" x14ac:dyDescent="0.25">
      <c r="A37" s="24">
        <f>A35+1</f>
        <v>24</v>
      </c>
      <c r="B37" s="27">
        <v>2020003630053</v>
      </c>
      <c r="C37" s="28" t="s">
        <v>40</v>
      </c>
      <c r="D37" s="48">
        <v>33599023338.52</v>
      </c>
      <c r="E37" s="21">
        <v>1190442228</v>
      </c>
      <c r="F37" s="10">
        <f t="shared" si="1"/>
        <v>3.5430858093878081E-2</v>
      </c>
      <c r="G37" s="22">
        <v>286627451.13</v>
      </c>
      <c r="H37" s="23">
        <f t="shared" si="3"/>
        <v>8.5308268708332528E-3</v>
      </c>
    </row>
    <row r="38" spans="1:8" ht="66" customHeight="1" thickBot="1" x14ac:dyDescent="0.25">
      <c r="A38" s="24">
        <f t="shared" ref="A38:A45" si="4">A37+1</f>
        <v>25</v>
      </c>
      <c r="B38" s="27">
        <v>2018000040059</v>
      </c>
      <c r="C38" s="28" t="s">
        <v>41</v>
      </c>
      <c r="D38" s="48">
        <v>6536661612</v>
      </c>
      <c r="E38" s="21">
        <v>6536661612</v>
      </c>
      <c r="F38" s="10">
        <f t="shared" si="1"/>
        <v>1</v>
      </c>
      <c r="G38" s="22">
        <v>0</v>
      </c>
      <c r="H38" s="23">
        <f t="shared" si="3"/>
        <v>0</v>
      </c>
    </row>
    <row r="39" spans="1:8" ht="66" customHeight="1" thickBot="1" x14ac:dyDescent="0.25">
      <c r="A39" s="24">
        <f t="shared" si="4"/>
        <v>26</v>
      </c>
      <c r="B39" s="27">
        <v>2022003630010</v>
      </c>
      <c r="C39" s="28" t="s">
        <v>42</v>
      </c>
      <c r="D39" s="48">
        <v>9133426135</v>
      </c>
      <c r="E39" s="21">
        <v>0</v>
      </c>
      <c r="F39" s="10">
        <f t="shared" si="1"/>
        <v>0</v>
      </c>
      <c r="G39" s="22">
        <v>0</v>
      </c>
      <c r="H39" s="23">
        <f t="shared" si="3"/>
        <v>0</v>
      </c>
    </row>
    <row r="40" spans="1:8" ht="66" customHeight="1" thickBot="1" x14ac:dyDescent="0.25">
      <c r="A40" s="24">
        <f t="shared" si="4"/>
        <v>27</v>
      </c>
      <c r="B40" s="27">
        <v>2020003630054</v>
      </c>
      <c r="C40" s="28" t="s">
        <v>43</v>
      </c>
      <c r="D40" s="48">
        <v>102514047</v>
      </c>
      <c r="E40" s="21">
        <v>62514047</v>
      </c>
      <c r="F40" s="10">
        <f t="shared" si="1"/>
        <v>0.60980957078009024</v>
      </c>
      <c r="G40" s="22">
        <v>0</v>
      </c>
      <c r="H40" s="23">
        <f t="shared" si="3"/>
        <v>0</v>
      </c>
    </row>
    <row r="41" spans="1:8" ht="66" customHeight="1" thickBot="1" x14ac:dyDescent="0.25">
      <c r="A41" s="24">
        <f t="shared" si="4"/>
        <v>28</v>
      </c>
      <c r="B41" s="27">
        <v>2021003630004</v>
      </c>
      <c r="C41" s="28" t="s">
        <v>44</v>
      </c>
      <c r="D41" s="48">
        <v>735000000</v>
      </c>
      <c r="E41" s="21">
        <v>0</v>
      </c>
      <c r="F41" s="10">
        <f t="shared" si="1"/>
        <v>0</v>
      </c>
      <c r="G41" s="22">
        <v>0</v>
      </c>
      <c r="H41" s="23">
        <f t="shared" si="3"/>
        <v>0</v>
      </c>
    </row>
    <row r="42" spans="1:8" ht="66" customHeight="1" thickBot="1" x14ac:dyDescent="0.25">
      <c r="A42" s="24">
        <f t="shared" si="4"/>
        <v>29</v>
      </c>
      <c r="B42" s="27">
        <v>2021003630002</v>
      </c>
      <c r="C42" s="28" t="s">
        <v>45</v>
      </c>
      <c r="D42" s="48">
        <v>1105000000</v>
      </c>
      <c r="E42" s="21">
        <v>86030000</v>
      </c>
      <c r="F42" s="10">
        <f t="shared" si="1"/>
        <v>7.7855203619909497E-2</v>
      </c>
      <c r="G42" s="22">
        <v>13400000</v>
      </c>
      <c r="H42" s="23">
        <f t="shared" si="3"/>
        <v>1.2126696832579185E-2</v>
      </c>
    </row>
    <row r="43" spans="1:8" ht="66" customHeight="1" thickBot="1" x14ac:dyDescent="0.25">
      <c r="A43" s="24">
        <f t="shared" si="4"/>
        <v>30</v>
      </c>
      <c r="B43" s="27">
        <v>2020003630057</v>
      </c>
      <c r="C43" s="28" t="s">
        <v>46</v>
      </c>
      <c r="D43" s="48">
        <v>350000000</v>
      </c>
      <c r="E43" s="21">
        <v>350000000</v>
      </c>
      <c r="F43" s="10">
        <f t="shared" si="1"/>
        <v>1</v>
      </c>
      <c r="G43" s="22">
        <v>0</v>
      </c>
      <c r="H43" s="23">
        <f t="shared" si="3"/>
        <v>0</v>
      </c>
    </row>
    <row r="44" spans="1:8" ht="66" customHeight="1" thickBot="1" x14ac:dyDescent="0.25">
      <c r="A44" s="24">
        <f t="shared" si="4"/>
        <v>31</v>
      </c>
      <c r="B44" s="27">
        <v>2020003630014</v>
      </c>
      <c r="C44" s="26" t="s">
        <v>47</v>
      </c>
      <c r="D44" s="48">
        <v>5216830695.8400002</v>
      </c>
      <c r="E44" s="21">
        <v>3870396561</v>
      </c>
      <c r="F44" s="10">
        <f t="shared" si="1"/>
        <v>0.74190572526847143</v>
      </c>
      <c r="G44" s="22">
        <v>1836298236</v>
      </c>
      <c r="H44" s="23">
        <f t="shared" si="3"/>
        <v>0.35199498374833194</v>
      </c>
    </row>
    <row r="45" spans="1:8" ht="66" customHeight="1" thickBot="1" x14ac:dyDescent="0.25">
      <c r="A45" s="24">
        <f t="shared" si="4"/>
        <v>32</v>
      </c>
      <c r="B45" s="27">
        <v>2022003630009</v>
      </c>
      <c r="C45" s="26" t="s">
        <v>48</v>
      </c>
      <c r="D45" s="48">
        <v>290000000</v>
      </c>
      <c r="E45" s="21">
        <v>0</v>
      </c>
      <c r="F45" s="10">
        <f t="shared" si="1"/>
        <v>0</v>
      </c>
      <c r="G45" s="35">
        <v>0</v>
      </c>
      <c r="H45" s="23"/>
    </row>
    <row r="46" spans="1:8" ht="28.5" customHeight="1" thickBot="1" x14ac:dyDescent="0.25">
      <c r="A46" s="51">
        <v>4</v>
      </c>
      <c r="B46" s="108" t="s">
        <v>10</v>
      </c>
      <c r="C46" s="108"/>
      <c r="D46" s="52">
        <f>SUM(D47:D49)</f>
        <v>1197620020</v>
      </c>
      <c r="E46" s="52">
        <f>SUM(E47:E49)</f>
        <v>545603081.95000005</v>
      </c>
      <c r="F46" s="10">
        <f t="shared" si="1"/>
        <v>0.45557278004587803</v>
      </c>
      <c r="G46" s="53">
        <f>SUM(G47:G49)</f>
        <v>17800000</v>
      </c>
      <c r="H46" s="23">
        <f t="shared" ref="H46:H109" si="5">G46/D46</f>
        <v>1.4862810994091431E-2</v>
      </c>
    </row>
    <row r="47" spans="1:8" ht="66" customHeight="1" thickBot="1" x14ac:dyDescent="0.25">
      <c r="A47" s="24">
        <f>A45+1</f>
        <v>33</v>
      </c>
      <c r="B47" s="27">
        <v>2021003630003</v>
      </c>
      <c r="C47" s="28" t="s">
        <v>49</v>
      </c>
      <c r="D47" s="48">
        <v>573000000</v>
      </c>
      <c r="E47" s="21">
        <v>54100000</v>
      </c>
      <c r="F47" s="10">
        <f t="shared" si="1"/>
        <v>9.4415357766143113E-2</v>
      </c>
      <c r="G47" s="22">
        <v>9800000</v>
      </c>
      <c r="H47" s="23">
        <f t="shared" si="5"/>
        <v>1.7102966841186736E-2</v>
      </c>
    </row>
    <row r="48" spans="1:8" ht="66" customHeight="1" thickBot="1" x14ac:dyDescent="0.25">
      <c r="A48" s="46">
        <f>A47+1</f>
        <v>34</v>
      </c>
      <c r="B48" s="42">
        <v>2022003630008</v>
      </c>
      <c r="C48" s="47" t="s">
        <v>50</v>
      </c>
      <c r="D48" s="48">
        <v>499979386</v>
      </c>
      <c r="E48" s="21">
        <v>445853081.94999999</v>
      </c>
      <c r="F48" s="10">
        <f t="shared" si="1"/>
        <v>0.89174292867746352</v>
      </c>
      <c r="G48" s="22">
        <v>0</v>
      </c>
      <c r="H48" s="23">
        <f t="shared" si="5"/>
        <v>0</v>
      </c>
    </row>
    <row r="49" spans="1:8" ht="66" customHeight="1" thickBot="1" x14ac:dyDescent="0.25">
      <c r="A49" s="46">
        <f>A48+1</f>
        <v>35</v>
      </c>
      <c r="B49" s="42">
        <v>2021003630006</v>
      </c>
      <c r="C49" s="47" t="s">
        <v>51</v>
      </c>
      <c r="D49" s="54">
        <v>124640634</v>
      </c>
      <c r="E49" s="34">
        <v>45650000</v>
      </c>
      <c r="F49" s="10">
        <f t="shared" si="1"/>
        <v>0.36625295086352017</v>
      </c>
      <c r="G49" s="22">
        <v>8000000</v>
      </c>
      <c r="H49" s="36">
        <f t="shared" si="5"/>
        <v>6.4184525890649755E-2</v>
      </c>
    </row>
    <row r="50" spans="1:8" ht="30" customHeight="1" thickBot="1" x14ac:dyDescent="0.25">
      <c r="A50" s="116" t="s">
        <v>52</v>
      </c>
      <c r="B50" s="117"/>
      <c r="C50" s="118"/>
      <c r="D50" s="38">
        <f>D51+D60+D63</f>
        <v>9659166049.1399994</v>
      </c>
      <c r="E50" s="38">
        <f>E51+E60+E63</f>
        <v>3294897866.3499999</v>
      </c>
      <c r="F50" s="10">
        <f t="shared" si="1"/>
        <v>0.34111618431524532</v>
      </c>
      <c r="G50" s="44">
        <f>G51+G60+G63</f>
        <v>2055132717.3299999</v>
      </c>
      <c r="H50" s="10">
        <f t="shared" si="5"/>
        <v>0.21276502618080345</v>
      </c>
    </row>
    <row r="51" spans="1:8" ht="30" customHeight="1" thickBot="1" x14ac:dyDescent="0.25">
      <c r="A51" s="40">
        <v>1</v>
      </c>
      <c r="B51" s="119" t="s">
        <v>27</v>
      </c>
      <c r="C51" s="120"/>
      <c r="D51" s="13">
        <f>SUM(D52:D59)</f>
        <v>8238492735.1399994</v>
      </c>
      <c r="E51" s="14">
        <f>SUM(E52:E59)</f>
        <v>2405182995.3499999</v>
      </c>
      <c r="F51" s="10">
        <f t="shared" si="1"/>
        <v>0.29194454285200361</v>
      </c>
      <c r="G51" s="15">
        <f>SUM(G52:G59)</f>
        <v>1580088064.3299999</v>
      </c>
      <c r="H51" s="16">
        <f t="shared" si="5"/>
        <v>0.19179334316705554</v>
      </c>
    </row>
    <row r="52" spans="1:8" ht="66" customHeight="1" thickBot="1" x14ac:dyDescent="0.25">
      <c r="A52" s="17">
        <f>A49+1</f>
        <v>36</v>
      </c>
      <c r="B52" s="41">
        <v>2020003630060</v>
      </c>
      <c r="C52" s="19" t="s">
        <v>53</v>
      </c>
      <c r="D52" s="20">
        <v>139000000</v>
      </c>
      <c r="E52" s="21">
        <v>102344999</v>
      </c>
      <c r="F52" s="10">
        <f t="shared" si="1"/>
        <v>0.73629495683453239</v>
      </c>
      <c r="G52" s="22">
        <v>54348499</v>
      </c>
      <c r="H52" s="23">
        <f t="shared" si="5"/>
        <v>0.39099639568345324</v>
      </c>
    </row>
    <row r="53" spans="1:8" ht="66" customHeight="1" thickBot="1" x14ac:dyDescent="0.25">
      <c r="A53" s="24">
        <f>A52+1</f>
        <v>37</v>
      </c>
      <c r="B53" s="27">
        <v>2020003630061</v>
      </c>
      <c r="C53" s="26" t="s">
        <v>54</v>
      </c>
      <c r="D53" s="20">
        <v>67000000</v>
      </c>
      <c r="E53" s="21">
        <v>38820833</v>
      </c>
      <c r="F53" s="10">
        <f t="shared" si="1"/>
        <v>0.57941541791044782</v>
      </c>
      <c r="G53" s="22">
        <v>24550000</v>
      </c>
      <c r="H53" s="23">
        <f t="shared" si="5"/>
        <v>0.36641791044776117</v>
      </c>
    </row>
    <row r="54" spans="1:8" ht="66" customHeight="1" thickBot="1" x14ac:dyDescent="0.25">
      <c r="A54" s="24">
        <f t="shared" ref="A54:A65" si="6">A53+1</f>
        <v>38</v>
      </c>
      <c r="B54" s="27">
        <v>2020003630062</v>
      </c>
      <c r="C54" s="26" t="s">
        <v>55</v>
      </c>
      <c r="D54" s="20">
        <v>67000000</v>
      </c>
      <c r="E54" s="21">
        <v>48729165</v>
      </c>
      <c r="F54" s="10">
        <f t="shared" si="1"/>
        <v>0.72730097014925377</v>
      </c>
      <c r="G54" s="22">
        <v>29609167</v>
      </c>
      <c r="H54" s="23">
        <f t="shared" si="5"/>
        <v>0.44192786567164177</v>
      </c>
    </row>
    <row r="55" spans="1:8" ht="66" customHeight="1" thickBot="1" x14ac:dyDescent="0.25">
      <c r="A55" s="24">
        <f t="shared" si="6"/>
        <v>39</v>
      </c>
      <c r="B55" s="27">
        <v>2020003630063</v>
      </c>
      <c r="C55" s="28" t="s">
        <v>56</v>
      </c>
      <c r="D55" s="20">
        <v>118089677</v>
      </c>
      <c r="E55" s="21">
        <v>91693011</v>
      </c>
      <c r="F55" s="10">
        <f t="shared" si="1"/>
        <v>0.77646931831306476</v>
      </c>
      <c r="G55" s="22">
        <v>63146345</v>
      </c>
      <c r="H55" s="23">
        <f t="shared" si="5"/>
        <v>0.53473213412210452</v>
      </c>
    </row>
    <row r="56" spans="1:8" ht="66" customHeight="1" thickBot="1" x14ac:dyDescent="0.25">
      <c r="A56" s="24">
        <f t="shared" si="6"/>
        <v>40</v>
      </c>
      <c r="B56" s="27">
        <v>2020003630064</v>
      </c>
      <c r="C56" s="28" t="s">
        <v>57</v>
      </c>
      <c r="D56" s="20">
        <v>441626497</v>
      </c>
      <c r="E56" s="21">
        <v>298753930</v>
      </c>
      <c r="F56" s="10">
        <f t="shared" si="1"/>
        <v>0.67648551893841646</v>
      </c>
      <c r="G56" s="22">
        <v>147151266</v>
      </c>
      <c r="H56" s="23">
        <f t="shared" si="5"/>
        <v>0.33320298260998593</v>
      </c>
    </row>
    <row r="57" spans="1:8" ht="66" customHeight="1" thickBot="1" x14ac:dyDescent="0.25">
      <c r="A57" s="24">
        <f t="shared" si="6"/>
        <v>41</v>
      </c>
      <c r="B57" s="27">
        <v>2020003630065</v>
      </c>
      <c r="C57" s="28" t="s">
        <v>58</v>
      </c>
      <c r="D57" s="20">
        <v>35500000</v>
      </c>
      <c r="E57" s="21">
        <v>28000000</v>
      </c>
      <c r="F57" s="10">
        <f t="shared" si="1"/>
        <v>0.78873239436619713</v>
      </c>
      <c r="G57" s="22">
        <v>21689000</v>
      </c>
      <c r="H57" s="23">
        <f t="shared" si="5"/>
        <v>0.61095774647887324</v>
      </c>
    </row>
    <row r="58" spans="1:8" ht="66" customHeight="1" thickBot="1" x14ac:dyDescent="0.25">
      <c r="A58" s="24">
        <f t="shared" si="6"/>
        <v>42</v>
      </c>
      <c r="B58" s="27">
        <v>2020003630066</v>
      </c>
      <c r="C58" s="28" t="s">
        <v>59</v>
      </c>
      <c r="D58" s="20">
        <v>7293276561.1399994</v>
      </c>
      <c r="E58" s="21">
        <v>1740947724.3499999</v>
      </c>
      <c r="F58" s="10">
        <f t="shared" si="1"/>
        <v>0.23870584225834915</v>
      </c>
      <c r="G58" s="22">
        <v>1189067121.3299999</v>
      </c>
      <c r="H58" s="23">
        <f t="shared" si="5"/>
        <v>0.16303606634987375</v>
      </c>
    </row>
    <row r="59" spans="1:8" ht="53.25" customHeight="1" thickBot="1" x14ac:dyDescent="0.25">
      <c r="A59" s="24">
        <f>A58+1</f>
        <v>43</v>
      </c>
      <c r="B59" s="27">
        <v>2020003630068</v>
      </c>
      <c r="C59" s="28" t="s">
        <v>60</v>
      </c>
      <c r="D59" s="20">
        <v>77000000</v>
      </c>
      <c r="E59" s="21">
        <v>55893333</v>
      </c>
      <c r="F59" s="10">
        <f t="shared" si="1"/>
        <v>0.72588744155844154</v>
      </c>
      <c r="G59" s="22">
        <v>50526666</v>
      </c>
      <c r="H59" s="23">
        <f t="shared" si="5"/>
        <v>0.65619046753246757</v>
      </c>
    </row>
    <row r="60" spans="1:8" ht="36" customHeight="1" thickBot="1" x14ac:dyDescent="0.25">
      <c r="A60" s="51">
        <v>3</v>
      </c>
      <c r="B60" s="108" t="s">
        <v>39</v>
      </c>
      <c r="C60" s="108"/>
      <c r="D60" s="52">
        <f>SUM(D61:D62)</f>
        <v>686951482</v>
      </c>
      <c r="E60" s="52">
        <f>SUM(E61:E62)</f>
        <v>417144651</v>
      </c>
      <c r="F60" s="10">
        <f t="shared" si="1"/>
        <v>0.60724033928206889</v>
      </c>
      <c r="G60" s="53">
        <f>SUM(G61:G62)</f>
        <v>227661653</v>
      </c>
      <c r="H60" s="23">
        <f t="shared" si="5"/>
        <v>0.33140863505699519</v>
      </c>
    </row>
    <row r="61" spans="1:8" ht="66" customHeight="1" thickBot="1" x14ac:dyDescent="0.25">
      <c r="A61" s="24">
        <f>A59+1</f>
        <v>44</v>
      </c>
      <c r="B61" s="27">
        <v>2020003630069</v>
      </c>
      <c r="C61" s="28" t="s">
        <v>61</v>
      </c>
      <c r="D61" s="20">
        <v>135975832</v>
      </c>
      <c r="E61" s="21">
        <v>115959999</v>
      </c>
      <c r="F61" s="10">
        <f t="shared" si="1"/>
        <v>0.85279859879805697</v>
      </c>
      <c r="G61" s="22">
        <v>70281666</v>
      </c>
      <c r="H61" s="23">
        <f t="shared" si="5"/>
        <v>0.51686880650967448</v>
      </c>
    </row>
    <row r="62" spans="1:8" ht="66" customHeight="1" thickBot="1" x14ac:dyDescent="0.25">
      <c r="A62" s="24">
        <f t="shared" si="6"/>
        <v>45</v>
      </c>
      <c r="B62" s="27">
        <v>2020003630070</v>
      </c>
      <c r="C62" s="28" t="s">
        <v>62</v>
      </c>
      <c r="D62" s="20">
        <v>550975650</v>
      </c>
      <c r="E62" s="21">
        <v>301184652</v>
      </c>
      <c r="F62" s="10">
        <f t="shared" si="1"/>
        <v>0.54663877069703537</v>
      </c>
      <c r="G62" s="22">
        <v>157379987</v>
      </c>
      <c r="H62" s="23">
        <f t="shared" si="5"/>
        <v>0.28563873376255378</v>
      </c>
    </row>
    <row r="63" spans="1:8" ht="31.5" customHeight="1" thickBot="1" x14ac:dyDescent="0.25">
      <c r="A63" s="51">
        <v>4</v>
      </c>
      <c r="B63" s="108" t="s">
        <v>10</v>
      </c>
      <c r="C63" s="108"/>
      <c r="D63" s="52">
        <f>SUM(D64:D65)</f>
        <v>733721832</v>
      </c>
      <c r="E63" s="52">
        <f>SUM(E64:E65)</f>
        <v>472570220</v>
      </c>
      <c r="F63" s="10">
        <f t="shared" si="1"/>
        <v>0.64407272537039628</v>
      </c>
      <c r="G63" s="53">
        <f>SUM(G64:G65)</f>
        <v>247383000</v>
      </c>
      <c r="H63" s="23">
        <f t="shared" si="5"/>
        <v>0.33716183601307914</v>
      </c>
    </row>
    <row r="64" spans="1:8" ht="66" customHeight="1" thickBot="1" x14ac:dyDescent="0.25">
      <c r="A64" s="24">
        <f>A62+1</f>
        <v>46</v>
      </c>
      <c r="B64" s="27">
        <v>2020003630067</v>
      </c>
      <c r="C64" s="26" t="s">
        <v>63</v>
      </c>
      <c r="D64" s="20">
        <v>131735499</v>
      </c>
      <c r="E64" s="21">
        <v>99296332</v>
      </c>
      <c r="F64" s="10">
        <f t="shared" si="1"/>
        <v>0.75375531085967951</v>
      </c>
      <c r="G64" s="22">
        <v>63421333</v>
      </c>
      <c r="H64" s="23">
        <f t="shared" si="5"/>
        <v>0.48142932984221665</v>
      </c>
    </row>
    <row r="65" spans="1:8" ht="66" customHeight="1" thickBot="1" x14ac:dyDescent="0.25">
      <c r="A65" s="46">
        <f t="shared" si="6"/>
        <v>47</v>
      </c>
      <c r="B65" s="42">
        <v>2020003630071</v>
      </c>
      <c r="C65" s="43" t="s">
        <v>64</v>
      </c>
      <c r="D65" s="33">
        <v>601986333</v>
      </c>
      <c r="E65" s="34">
        <v>373273888</v>
      </c>
      <c r="F65" s="10">
        <f t="shared" si="1"/>
        <v>0.62007036960422157</v>
      </c>
      <c r="G65" s="22">
        <v>183961667</v>
      </c>
      <c r="H65" s="36">
        <f t="shared" si="5"/>
        <v>0.30559110218204905</v>
      </c>
    </row>
    <row r="66" spans="1:8" ht="30" customHeight="1" thickBot="1" x14ac:dyDescent="0.25">
      <c r="A66" s="116" t="s">
        <v>65</v>
      </c>
      <c r="B66" s="117"/>
      <c r="C66" s="118"/>
      <c r="D66" s="38">
        <f>D67</f>
        <v>4901071565.04</v>
      </c>
      <c r="E66" s="38">
        <f>E67</f>
        <v>1476832985.3699999</v>
      </c>
      <c r="F66" s="10">
        <f t="shared" si="1"/>
        <v>0.30132859024227426</v>
      </c>
      <c r="G66" s="44">
        <f>G67</f>
        <v>786104413.67000008</v>
      </c>
      <c r="H66" s="10">
        <f t="shared" si="5"/>
        <v>0.16039439604950642</v>
      </c>
    </row>
    <row r="67" spans="1:8" ht="30" customHeight="1" thickBot="1" x14ac:dyDescent="0.25">
      <c r="A67" s="40">
        <v>1</v>
      </c>
      <c r="B67" s="119" t="s">
        <v>27</v>
      </c>
      <c r="C67" s="120"/>
      <c r="D67" s="13">
        <f>SUM(D68:D71)</f>
        <v>4901071565.04</v>
      </c>
      <c r="E67" s="14">
        <f>SUM(E68:E71)</f>
        <v>1476832985.3699999</v>
      </c>
      <c r="F67" s="10">
        <f t="shared" si="1"/>
        <v>0.30132859024227426</v>
      </c>
      <c r="G67" s="15">
        <f>SUM(G68:G71)</f>
        <v>786104413.67000008</v>
      </c>
      <c r="H67" s="16">
        <f t="shared" si="5"/>
        <v>0.16039439604950642</v>
      </c>
    </row>
    <row r="68" spans="1:8" ht="66" customHeight="1" thickBot="1" x14ac:dyDescent="0.25">
      <c r="A68" s="17">
        <f>A65+1</f>
        <v>48</v>
      </c>
      <c r="B68" s="41">
        <v>2020003630021</v>
      </c>
      <c r="C68" s="45" t="s">
        <v>66</v>
      </c>
      <c r="D68" s="20">
        <v>3503874526.3099999</v>
      </c>
      <c r="E68" s="21">
        <v>839659318.37</v>
      </c>
      <c r="F68" s="10">
        <f t="shared" ref="F68:F131" si="7">E68/D68</f>
        <v>0.23963738200815712</v>
      </c>
      <c r="G68" s="22">
        <v>458751346.67000002</v>
      </c>
      <c r="H68" s="23">
        <f t="shared" si="5"/>
        <v>0.13092687629802777</v>
      </c>
    </row>
    <row r="69" spans="1:8" ht="66" customHeight="1" thickBot="1" x14ac:dyDescent="0.25">
      <c r="A69" s="24">
        <f>A68+1</f>
        <v>49</v>
      </c>
      <c r="B69" s="27">
        <v>2020003630020</v>
      </c>
      <c r="C69" s="28" t="s">
        <v>67</v>
      </c>
      <c r="D69" s="20">
        <v>710754138.18000007</v>
      </c>
      <c r="E69" s="21">
        <v>382361667</v>
      </c>
      <c r="F69" s="10">
        <f t="shared" si="7"/>
        <v>0.53796614955925315</v>
      </c>
      <c r="G69" s="22">
        <v>232001067</v>
      </c>
      <c r="H69" s="23">
        <f t="shared" si="5"/>
        <v>0.32641535875411987</v>
      </c>
    </row>
    <row r="70" spans="1:8" ht="66" customHeight="1" thickBot="1" x14ac:dyDescent="0.25">
      <c r="A70" s="24">
        <f>A69+1</f>
        <v>50</v>
      </c>
      <c r="B70" s="27">
        <v>2020003630072</v>
      </c>
      <c r="C70" s="26" t="s">
        <v>68</v>
      </c>
      <c r="D70" s="20">
        <v>369583478.55000001</v>
      </c>
      <c r="E70" s="21">
        <v>14420000</v>
      </c>
      <c r="F70" s="10">
        <f t="shared" si="7"/>
        <v>3.9016895605221584E-2</v>
      </c>
      <c r="G70" s="22">
        <v>8120000</v>
      </c>
      <c r="H70" s="23">
        <f t="shared" si="5"/>
        <v>2.1970679078668464E-2</v>
      </c>
    </row>
    <row r="71" spans="1:8" ht="66" customHeight="1" thickBot="1" x14ac:dyDescent="0.25">
      <c r="A71" s="46">
        <f>A70+1</f>
        <v>51</v>
      </c>
      <c r="B71" s="42">
        <v>2020003630073</v>
      </c>
      <c r="C71" s="43" t="s">
        <v>69</v>
      </c>
      <c r="D71" s="33">
        <v>316859422</v>
      </c>
      <c r="E71" s="34">
        <v>240392000</v>
      </c>
      <c r="F71" s="10">
        <f t="shared" si="7"/>
        <v>0.75867082784743578</v>
      </c>
      <c r="G71" s="22">
        <v>87232000</v>
      </c>
      <c r="H71" s="36">
        <f t="shared" si="5"/>
        <v>0.27530189712963626</v>
      </c>
    </row>
    <row r="72" spans="1:8" ht="30" customHeight="1" thickBot="1" x14ac:dyDescent="0.25">
      <c r="A72" s="116" t="s">
        <v>70</v>
      </c>
      <c r="B72" s="117"/>
      <c r="C72" s="118"/>
      <c r="D72" s="38">
        <f>D73</f>
        <v>4131910173.9000001</v>
      </c>
      <c r="E72" s="38">
        <f>E73</f>
        <v>1982149993</v>
      </c>
      <c r="F72" s="10">
        <f t="shared" si="7"/>
        <v>0.47971759055185398</v>
      </c>
      <c r="G72" s="44">
        <f>G73</f>
        <v>941412396.00999999</v>
      </c>
      <c r="H72" s="10">
        <f t="shared" si="5"/>
        <v>0.22783951160328006</v>
      </c>
    </row>
    <row r="73" spans="1:8" ht="30" customHeight="1" thickBot="1" x14ac:dyDescent="0.25">
      <c r="A73" s="51">
        <v>2</v>
      </c>
      <c r="B73" s="108" t="s">
        <v>35</v>
      </c>
      <c r="C73" s="108"/>
      <c r="D73" s="14">
        <f>SUM(D74:D79)</f>
        <v>4131910173.9000001</v>
      </c>
      <c r="E73" s="14">
        <f>SUM(E74:E79)</f>
        <v>1982149993</v>
      </c>
      <c r="F73" s="10">
        <f t="shared" si="7"/>
        <v>0.47971759055185398</v>
      </c>
      <c r="G73" s="53">
        <f>SUM(G74:G79)</f>
        <v>941412396.00999999</v>
      </c>
      <c r="H73" s="16">
        <f t="shared" si="5"/>
        <v>0.22783951160328006</v>
      </c>
    </row>
    <row r="74" spans="1:8" ht="66" customHeight="1" thickBot="1" x14ac:dyDescent="0.25">
      <c r="A74" s="17">
        <f>A71+1</f>
        <v>52</v>
      </c>
      <c r="B74" s="41">
        <v>2020003630074</v>
      </c>
      <c r="C74" s="19" t="s">
        <v>71</v>
      </c>
      <c r="D74" s="20">
        <v>135100000</v>
      </c>
      <c r="E74" s="21">
        <v>93000000</v>
      </c>
      <c r="F74" s="10">
        <f t="shared" si="7"/>
        <v>0.68837897853441898</v>
      </c>
      <c r="G74" s="22">
        <v>80000000</v>
      </c>
      <c r="H74" s="23">
        <f t="shared" si="5"/>
        <v>0.59215396002960774</v>
      </c>
    </row>
    <row r="75" spans="1:8" ht="66" customHeight="1" thickBot="1" x14ac:dyDescent="0.25">
      <c r="A75" s="24">
        <f>A74+1</f>
        <v>53</v>
      </c>
      <c r="B75" s="27">
        <v>2020003630075</v>
      </c>
      <c r="C75" s="28" t="s">
        <v>72</v>
      </c>
      <c r="D75" s="20">
        <v>225560072</v>
      </c>
      <c r="E75" s="21">
        <v>158889999</v>
      </c>
      <c r="F75" s="10">
        <f t="shared" si="7"/>
        <v>0.70442431406920281</v>
      </c>
      <c r="G75" s="22">
        <v>70556666</v>
      </c>
      <c r="H75" s="23">
        <f t="shared" si="5"/>
        <v>0.31280654139886954</v>
      </c>
    </row>
    <row r="76" spans="1:8" ht="66" customHeight="1" thickBot="1" x14ac:dyDescent="0.25">
      <c r="A76" s="24">
        <f>A75+1</f>
        <v>54</v>
      </c>
      <c r="B76" s="27">
        <v>2020003630076</v>
      </c>
      <c r="C76" s="28" t="s">
        <v>73</v>
      </c>
      <c r="D76" s="20">
        <v>985964738</v>
      </c>
      <c r="E76" s="21">
        <v>549984996</v>
      </c>
      <c r="F76" s="10">
        <f t="shared" si="7"/>
        <v>0.55781406251467791</v>
      </c>
      <c r="G76" s="22">
        <v>122876665</v>
      </c>
      <c r="H76" s="23">
        <f t="shared" si="5"/>
        <v>0.12462582105040759</v>
      </c>
    </row>
    <row r="77" spans="1:8" ht="66" customHeight="1" thickBot="1" x14ac:dyDescent="0.25">
      <c r="A77" s="24">
        <f>A76+1</f>
        <v>55</v>
      </c>
      <c r="B77" s="27">
        <v>2020003630077</v>
      </c>
      <c r="C77" s="26" t="s">
        <v>74</v>
      </c>
      <c r="D77" s="20">
        <v>1846383530.9000001</v>
      </c>
      <c r="E77" s="21">
        <v>880186665</v>
      </c>
      <c r="F77" s="10">
        <f t="shared" si="7"/>
        <v>0.47670846834891467</v>
      </c>
      <c r="G77" s="22">
        <v>561012398.00999999</v>
      </c>
      <c r="H77" s="23">
        <f t="shared" si="5"/>
        <v>0.30384391358632862</v>
      </c>
    </row>
    <row r="78" spans="1:8" ht="66" customHeight="1" thickBot="1" x14ac:dyDescent="0.25">
      <c r="A78" s="46">
        <f>A77+1</f>
        <v>56</v>
      </c>
      <c r="B78" s="42">
        <v>2020003630078</v>
      </c>
      <c r="C78" s="43" t="s">
        <v>75</v>
      </c>
      <c r="D78" s="20">
        <v>794796833</v>
      </c>
      <c r="E78" s="21">
        <v>155983333</v>
      </c>
      <c r="F78" s="10">
        <f t="shared" si="7"/>
        <v>0.19625560460681907</v>
      </c>
      <c r="G78" s="22">
        <v>106966667</v>
      </c>
      <c r="H78" s="23">
        <f t="shared" si="5"/>
        <v>0.13458366032517899</v>
      </c>
    </row>
    <row r="79" spans="1:8" ht="66" customHeight="1" thickBot="1" x14ac:dyDescent="0.25">
      <c r="A79" s="46">
        <f>A78+1</f>
        <v>57</v>
      </c>
      <c r="B79" s="42">
        <v>2022003630013</v>
      </c>
      <c r="C79" s="43" t="s">
        <v>76</v>
      </c>
      <c r="D79" s="33">
        <v>144105000</v>
      </c>
      <c r="E79" s="34">
        <v>144105000</v>
      </c>
      <c r="F79" s="10">
        <f t="shared" si="7"/>
        <v>1</v>
      </c>
      <c r="G79" s="22">
        <v>0</v>
      </c>
      <c r="H79" s="36">
        <f t="shared" si="5"/>
        <v>0</v>
      </c>
    </row>
    <row r="80" spans="1:8" ht="30" customHeight="1" thickBot="1" x14ac:dyDescent="0.25">
      <c r="A80" s="116" t="s">
        <v>77</v>
      </c>
      <c r="B80" s="117"/>
      <c r="C80" s="118"/>
      <c r="D80" s="38">
        <f>D81+D94</f>
        <v>5810194939</v>
      </c>
      <c r="E80" s="38">
        <f>E81+E94</f>
        <v>1819452285</v>
      </c>
      <c r="F80" s="10">
        <f t="shared" si="7"/>
        <v>0.31314823411297593</v>
      </c>
      <c r="G80" s="44">
        <f>G81+G94</f>
        <v>643024991</v>
      </c>
      <c r="H80" s="10">
        <f t="shared" si="5"/>
        <v>0.1106718445337863</v>
      </c>
    </row>
    <row r="81" spans="1:8" ht="30" customHeight="1" thickBot="1" x14ac:dyDescent="0.25">
      <c r="A81" s="51">
        <v>2</v>
      </c>
      <c r="B81" s="108" t="s">
        <v>35</v>
      </c>
      <c r="C81" s="108"/>
      <c r="D81" s="14">
        <f>SUM(D82:D93)</f>
        <v>2211220666.6700001</v>
      </c>
      <c r="E81" s="14">
        <f>SUM(E82:E93)</f>
        <v>1080984944</v>
      </c>
      <c r="F81" s="10">
        <f t="shared" si="7"/>
        <v>0.48886344103680762</v>
      </c>
      <c r="G81" s="53">
        <f>SUM(G82:G93)</f>
        <v>370856660</v>
      </c>
      <c r="H81" s="16">
        <f t="shared" si="5"/>
        <v>0.16771580764867472</v>
      </c>
    </row>
    <row r="82" spans="1:8" ht="66" customHeight="1" thickBot="1" x14ac:dyDescent="0.25">
      <c r="A82" s="17">
        <f>A79+1</f>
        <v>58</v>
      </c>
      <c r="B82" s="41">
        <v>2020003630079</v>
      </c>
      <c r="C82" s="45" t="s">
        <v>78</v>
      </c>
      <c r="D82" s="48">
        <v>656002372</v>
      </c>
      <c r="E82" s="55">
        <v>461616378</v>
      </c>
      <c r="F82" s="10">
        <f t="shared" si="7"/>
        <v>0.70368095864141178</v>
      </c>
      <c r="G82" s="56">
        <v>98103333</v>
      </c>
      <c r="H82" s="23">
        <f t="shared" si="5"/>
        <v>0.14954722297863887</v>
      </c>
    </row>
    <row r="83" spans="1:8" ht="66" customHeight="1" thickBot="1" x14ac:dyDescent="0.25">
      <c r="A83" s="24">
        <f>A82+1</f>
        <v>59</v>
      </c>
      <c r="B83" s="27">
        <v>2020003630023</v>
      </c>
      <c r="C83" s="28" t="s">
        <v>79</v>
      </c>
      <c r="D83" s="48">
        <v>518445000</v>
      </c>
      <c r="E83" s="55">
        <v>171781952</v>
      </c>
      <c r="F83" s="10">
        <f t="shared" si="7"/>
        <v>0.33134074395548224</v>
      </c>
      <c r="G83" s="56">
        <v>78411664</v>
      </c>
      <c r="H83" s="23">
        <f t="shared" si="5"/>
        <v>0.1512439390870777</v>
      </c>
    </row>
    <row r="84" spans="1:8" ht="66" customHeight="1" thickBot="1" x14ac:dyDescent="0.25">
      <c r="A84" s="24">
        <f t="shared" ref="A84:A101" si="8">A83+1</f>
        <v>60</v>
      </c>
      <c r="B84" s="27">
        <v>2020003630080</v>
      </c>
      <c r="C84" s="28" t="s">
        <v>80</v>
      </c>
      <c r="D84" s="48">
        <v>110180000</v>
      </c>
      <c r="E84" s="55">
        <v>64396666</v>
      </c>
      <c r="F84" s="10">
        <f t="shared" si="7"/>
        <v>0.58446783445271377</v>
      </c>
      <c r="G84" s="56">
        <v>32746666</v>
      </c>
      <c r="H84" s="23">
        <f t="shared" si="5"/>
        <v>0.29721061898711199</v>
      </c>
    </row>
    <row r="85" spans="1:8" ht="66" customHeight="1" thickBot="1" x14ac:dyDescent="0.25">
      <c r="A85" s="24">
        <f t="shared" si="8"/>
        <v>61</v>
      </c>
      <c r="B85" s="27">
        <v>2020003630022</v>
      </c>
      <c r="C85" s="28" t="s">
        <v>81</v>
      </c>
      <c r="D85" s="48">
        <v>151466666.67000002</v>
      </c>
      <c r="E85" s="55">
        <v>53773332</v>
      </c>
      <c r="F85" s="10">
        <f t="shared" si="7"/>
        <v>0.35501759682317297</v>
      </c>
      <c r="G85" s="56">
        <v>34573332</v>
      </c>
      <c r="H85" s="23">
        <f t="shared" si="5"/>
        <v>0.22825703344568093</v>
      </c>
    </row>
    <row r="86" spans="1:8" ht="66" customHeight="1" thickBot="1" x14ac:dyDescent="0.25">
      <c r="A86" s="24">
        <f t="shared" si="8"/>
        <v>62</v>
      </c>
      <c r="B86" s="27">
        <v>2020003630081</v>
      </c>
      <c r="C86" s="28" t="s">
        <v>82</v>
      </c>
      <c r="D86" s="48">
        <v>27000000</v>
      </c>
      <c r="E86" s="55">
        <v>18716666</v>
      </c>
      <c r="F86" s="10">
        <f t="shared" si="7"/>
        <v>0.6932098518518518</v>
      </c>
      <c r="G86" s="56">
        <v>7916666</v>
      </c>
      <c r="H86" s="23">
        <f t="shared" si="5"/>
        <v>0.29320985185185183</v>
      </c>
    </row>
    <row r="87" spans="1:8" ht="66" customHeight="1" thickBot="1" x14ac:dyDescent="0.25">
      <c r="A87" s="24">
        <f t="shared" si="8"/>
        <v>63</v>
      </c>
      <c r="B87" s="27">
        <v>2020003630082</v>
      </c>
      <c r="C87" s="28" t="s">
        <v>83</v>
      </c>
      <c r="D87" s="48">
        <v>61807909</v>
      </c>
      <c r="E87" s="55">
        <v>6400000</v>
      </c>
      <c r="F87" s="10">
        <f t="shared" si="7"/>
        <v>0.10354661892865523</v>
      </c>
      <c r="G87" s="56">
        <v>6400000</v>
      </c>
      <c r="H87" s="23">
        <f t="shared" si="5"/>
        <v>0.10354661892865523</v>
      </c>
    </row>
    <row r="88" spans="1:8" ht="66" customHeight="1" thickBot="1" x14ac:dyDescent="0.25">
      <c r="A88" s="24">
        <f t="shared" si="8"/>
        <v>64</v>
      </c>
      <c r="B88" s="27">
        <v>2020003630025</v>
      </c>
      <c r="C88" s="28" t="s">
        <v>84</v>
      </c>
      <c r="D88" s="48">
        <v>162072092.67000002</v>
      </c>
      <c r="E88" s="55">
        <v>71566666</v>
      </c>
      <c r="F88" s="10">
        <f t="shared" si="7"/>
        <v>0.44157303593110936</v>
      </c>
      <c r="G88" s="56">
        <v>36166666</v>
      </c>
      <c r="H88" s="23">
        <f t="shared" si="5"/>
        <v>0.22315171849875515</v>
      </c>
    </row>
    <row r="89" spans="1:8" ht="66" customHeight="1" thickBot="1" x14ac:dyDescent="0.25">
      <c r="A89" s="24">
        <f t="shared" si="8"/>
        <v>65</v>
      </c>
      <c r="B89" s="27">
        <v>2020003630083</v>
      </c>
      <c r="C89" s="28" t="s">
        <v>85</v>
      </c>
      <c r="D89" s="48">
        <v>106000000</v>
      </c>
      <c r="E89" s="55">
        <v>103000000</v>
      </c>
      <c r="F89" s="10">
        <f t="shared" si="7"/>
        <v>0.97169811320754718</v>
      </c>
      <c r="G89" s="56">
        <v>0</v>
      </c>
      <c r="H89" s="23">
        <f t="shared" si="5"/>
        <v>0</v>
      </c>
    </row>
    <row r="90" spans="1:8" ht="66" customHeight="1" thickBot="1" x14ac:dyDescent="0.25">
      <c r="A90" s="24">
        <f t="shared" si="8"/>
        <v>66</v>
      </c>
      <c r="B90" s="27">
        <v>2020003630084</v>
      </c>
      <c r="C90" s="28" t="s">
        <v>86</v>
      </c>
      <c r="D90" s="48">
        <v>70925000</v>
      </c>
      <c r="E90" s="55">
        <v>16203333</v>
      </c>
      <c r="F90" s="10">
        <f t="shared" si="7"/>
        <v>0.22845728586535072</v>
      </c>
      <c r="G90" s="56">
        <v>16203333</v>
      </c>
      <c r="H90" s="23">
        <f t="shared" si="5"/>
        <v>0.22845728586535072</v>
      </c>
    </row>
    <row r="91" spans="1:8" ht="66" customHeight="1" thickBot="1" x14ac:dyDescent="0.25">
      <c r="A91" s="24">
        <f t="shared" si="8"/>
        <v>67</v>
      </c>
      <c r="B91" s="27">
        <v>2020003630026</v>
      </c>
      <c r="C91" s="28" t="s">
        <v>87</v>
      </c>
      <c r="D91" s="48">
        <v>83358333.329999998</v>
      </c>
      <c r="E91" s="55">
        <v>35335000</v>
      </c>
      <c r="F91" s="10">
        <f t="shared" si="7"/>
        <v>0.42389283216730556</v>
      </c>
      <c r="G91" s="56">
        <v>24535000</v>
      </c>
      <c r="H91" s="23">
        <f t="shared" si="5"/>
        <v>0.29433170050162277</v>
      </c>
    </row>
    <row r="92" spans="1:8" ht="66" customHeight="1" thickBot="1" x14ac:dyDescent="0.25">
      <c r="A92" s="24">
        <f t="shared" si="8"/>
        <v>68</v>
      </c>
      <c r="B92" s="27">
        <v>2020003630024</v>
      </c>
      <c r="C92" s="28" t="s">
        <v>88</v>
      </c>
      <c r="D92" s="48">
        <v>142676627</v>
      </c>
      <c r="E92" s="55">
        <v>31194951</v>
      </c>
      <c r="F92" s="10">
        <f t="shared" si="7"/>
        <v>0.21864093408936561</v>
      </c>
      <c r="G92" s="56">
        <v>0</v>
      </c>
      <c r="H92" s="23">
        <f t="shared" si="5"/>
        <v>0</v>
      </c>
    </row>
    <row r="93" spans="1:8" ht="66" customHeight="1" thickBot="1" x14ac:dyDescent="0.25">
      <c r="A93" s="24">
        <f t="shared" si="8"/>
        <v>69</v>
      </c>
      <c r="B93" s="27">
        <v>2020003630085</v>
      </c>
      <c r="C93" s="28" t="s">
        <v>89</v>
      </c>
      <c r="D93" s="48">
        <v>121286666</v>
      </c>
      <c r="E93" s="55">
        <v>47000000</v>
      </c>
      <c r="F93" s="10">
        <f t="shared" si="7"/>
        <v>0.38751168244660961</v>
      </c>
      <c r="G93" s="56">
        <v>35800000</v>
      </c>
      <c r="H93" s="23">
        <f t="shared" si="5"/>
        <v>0.29516847301252391</v>
      </c>
    </row>
    <row r="94" spans="1:8" ht="26.25" customHeight="1" thickBot="1" x14ac:dyDescent="0.25">
      <c r="A94" s="51">
        <v>3</v>
      </c>
      <c r="B94" s="108" t="s">
        <v>39</v>
      </c>
      <c r="C94" s="108"/>
      <c r="D94" s="52">
        <f>SUM(D95:D101)</f>
        <v>3598974272.3299999</v>
      </c>
      <c r="E94" s="52">
        <f>SUM(E95:E101)</f>
        <v>738467341</v>
      </c>
      <c r="F94" s="10">
        <f t="shared" si="7"/>
        <v>0.20518828008234449</v>
      </c>
      <c r="G94" s="53">
        <f>SUM(G95:G101)</f>
        <v>272168331</v>
      </c>
      <c r="H94" s="23">
        <f t="shared" si="5"/>
        <v>7.5623861246386856E-2</v>
      </c>
    </row>
    <row r="95" spans="1:8" ht="66" customHeight="1" thickBot="1" x14ac:dyDescent="0.25">
      <c r="A95" s="24">
        <f>A93+1</f>
        <v>70</v>
      </c>
      <c r="B95" s="27">
        <v>2020003630027</v>
      </c>
      <c r="C95" s="26" t="s">
        <v>90</v>
      </c>
      <c r="D95" s="48">
        <v>212655000</v>
      </c>
      <c r="E95" s="55">
        <v>25853333</v>
      </c>
      <c r="F95" s="10">
        <f t="shared" si="7"/>
        <v>0.12157406597540617</v>
      </c>
      <c r="G95" s="56">
        <v>20153333</v>
      </c>
      <c r="H95" s="23">
        <f t="shared" si="5"/>
        <v>9.477008770073593E-2</v>
      </c>
    </row>
    <row r="96" spans="1:8" ht="66" customHeight="1" thickBot="1" x14ac:dyDescent="0.25">
      <c r="A96" s="24">
        <f t="shared" si="8"/>
        <v>71</v>
      </c>
      <c r="B96" s="27">
        <v>2020003630086</v>
      </c>
      <c r="C96" s="28" t="s">
        <v>91</v>
      </c>
      <c r="D96" s="48">
        <v>2585430691</v>
      </c>
      <c r="E96" s="55">
        <v>421145677</v>
      </c>
      <c r="F96" s="10">
        <f t="shared" si="7"/>
        <v>0.16289188430617266</v>
      </c>
      <c r="G96" s="56">
        <v>175746667</v>
      </c>
      <c r="H96" s="23">
        <f t="shared" si="5"/>
        <v>6.7975779668657144E-2</v>
      </c>
    </row>
    <row r="97" spans="1:8" ht="66" customHeight="1" thickBot="1" x14ac:dyDescent="0.25">
      <c r="A97" s="24">
        <f t="shared" si="8"/>
        <v>72</v>
      </c>
      <c r="B97" s="27">
        <v>2020003630028</v>
      </c>
      <c r="C97" s="28" t="s">
        <v>92</v>
      </c>
      <c r="D97" s="48">
        <v>76350000</v>
      </c>
      <c r="E97" s="55">
        <v>14503333</v>
      </c>
      <c r="F97" s="10">
        <f t="shared" si="7"/>
        <v>0.18995851997380483</v>
      </c>
      <c r="G97" s="56">
        <v>5003333</v>
      </c>
      <c r="H97" s="23">
        <f t="shared" si="5"/>
        <v>6.5531538965291417E-2</v>
      </c>
    </row>
    <row r="98" spans="1:8" ht="66" customHeight="1" thickBot="1" x14ac:dyDescent="0.25">
      <c r="A98" s="24">
        <f t="shared" si="8"/>
        <v>73</v>
      </c>
      <c r="B98" s="27">
        <v>2020003630087</v>
      </c>
      <c r="C98" s="28" t="s">
        <v>93</v>
      </c>
      <c r="D98" s="48">
        <v>203450000</v>
      </c>
      <c r="E98" s="55">
        <v>37063332</v>
      </c>
      <c r="F98" s="10">
        <f t="shared" si="7"/>
        <v>0.18217415581223889</v>
      </c>
      <c r="G98" s="56">
        <v>35063332</v>
      </c>
      <c r="H98" s="23">
        <f t="shared" si="5"/>
        <v>0.17234373064635045</v>
      </c>
    </row>
    <row r="99" spans="1:8" ht="66" customHeight="1" thickBot="1" x14ac:dyDescent="0.25">
      <c r="A99" s="24">
        <f t="shared" si="8"/>
        <v>74</v>
      </c>
      <c r="B99" s="27">
        <v>2020003630029</v>
      </c>
      <c r="C99" s="28" t="s">
        <v>94</v>
      </c>
      <c r="D99" s="48">
        <v>198000000</v>
      </c>
      <c r="E99" s="55">
        <v>63820000</v>
      </c>
      <c r="F99" s="10">
        <f t="shared" si="7"/>
        <v>0.32232323232323234</v>
      </c>
      <c r="G99" s="56">
        <v>18820000</v>
      </c>
      <c r="H99" s="23">
        <f t="shared" si="5"/>
        <v>9.5050505050505052E-2</v>
      </c>
    </row>
    <row r="100" spans="1:8" ht="66" customHeight="1" thickBot="1" x14ac:dyDescent="0.25">
      <c r="A100" s="24">
        <f t="shared" si="8"/>
        <v>75</v>
      </c>
      <c r="B100" s="27">
        <v>2020003630030</v>
      </c>
      <c r="C100" s="28" t="s">
        <v>95</v>
      </c>
      <c r="D100" s="48">
        <v>94584007.329999998</v>
      </c>
      <c r="E100" s="55">
        <v>66328333</v>
      </c>
      <c r="F100" s="10">
        <f t="shared" si="7"/>
        <v>0.70126372176834262</v>
      </c>
      <c r="G100" s="56">
        <v>4328333</v>
      </c>
      <c r="H100" s="23">
        <f t="shared" si="5"/>
        <v>4.5761784916752479E-2</v>
      </c>
    </row>
    <row r="101" spans="1:8" ht="66" customHeight="1" thickBot="1" x14ac:dyDescent="0.25">
      <c r="A101" s="46">
        <f t="shared" si="8"/>
        <v>76</v>
      </c>
      <c r="B101" s="42">
        <v>2020003630088</v>
      </c>
      <c r="C101" s="47" t="s">
        <v>96</v>
      </c>
      <c r="D101" s="54">
        <v>228504574</v>
      </c>
      <c r="E101" s="57">
        <v>109753333</v>
      </c>
      <c r="F101" s="10">
        <f t="shared" si="7"/>
        <v>0.48031131753187573</v>
      </c>
      <c r="G101" s="56">
        <v>13053333</v>
      </c>
      <c r="H101" s="36">
        <f t="shared" si="5"/>
        <v>5.7125040306632985E-2</v>
      </c>
    </row>
    <row r="102" spans="1:8" ht="30" customHeight="1" thickBot="1" x14ac:dyDescent="0.25">
      <c r="A102" s="116" t="s">
        <v>97</v>
      </c>
      <c r="B102" s="117"/>
      <c r="C102" s="118"/>
      <c r="D102" s="38">
        <f>D103</f>
        <v>4178243430</v>
      </c>
      <c r="E102" s="38">
        <f>E103</f>
        <v>1870538832.6700001</v>
      </c>
      <c r="F102" s="10">
        <f t="shared" si="7"/>
        <v>0.4476854601719556</v>
      </c>
      <c r="G102" s="44">
        <f>G103</f>
        <v>921959732.66999996</v>
      </c>
      <c r="H102" s="10">
        <f t="shared" si="5"/>
        <v>0.22065725659981472</v>
      </c>
    </row>
    <row r="103" spans="1:8" ht="30" customHeight="1" thickBot="1" x14ac:dyDescent="0.25">
      <c r="A103" s="51">
        <v>4</v>
      </c>
      <c r="B103" s="108" t="s">
        <v>10</v>
      </c>
      <c r="C103" s="108"/>
      <c r="D103" s="14">
        <f>SUM(D104:D107)</f>
        <v>4178243430</v>
      </c>
      <c r="E103" s="14">
        <f>SUM(E104:E107)</f>
        <v>1870538832.6700001</v>
      </c>
      <c r="F103" s="10">
        <f t="shared" si="7"/>
        <v>0.4476854601719556</v>
      </c>
      <c r="G103" s="53">
        <f>SUM(G104:G107)</f>
        <v>921959732.66999996</v>
      </c>
      <c r="H103" s="16">
        <f t="shared" si="5"/>
        <v>0.22065725659981472</v>
      </c>
    </row>
    <row r="104" spans="1:8" ht="89.25" customHeight="1" thickBot="1" x14ac:dyDescent="0.25">
      <c r="A104" s="17">
        <f>A101+1</f>
        <v>77</v>
      </c>
      <c r="B104" s="41">
        <v>2021003630005</v>
      </c>
      <c r="C104" s="58" t="s">
        <v>98</v>
      </c>
      <c r="D104" s="20">
        <v>640243430</v>
      </c>
      <c r="E104" s="21">
        <v>418825097</v>
      </c>
      <c r="F104" s="10">
        <f t="shared" si="7"/>
        <v>0.65416539612128466</v>
      </c>
      <c r="G104" s="22">
        <v>203606497</v>
      </c>
      <c r="H104" s="23">
        <f t="shared" si="5"/>
        <v>0.31801419188323415</v>
      </c>
    </row>
    <row r="105" spans="1:8" ht="66" customHeight="1" thickBot="1" x14ac:dyDescent="0.25">
      <c r="A105" s="24">
        <f>A104+1</f>
        <v>78</v>
      </c>
      <c r="B105" s="27">
        <v>2020003630090</v>
      </c>
      <c r="C105" s="26" t="s">
        <v>99</v>
      </c>
      <c r="D105" s="20">
        <v>2343000000</v>
      </c>
      <c r="E105" s="21">
        <v>727679164.67000008</v>
      </c>
      <c r="F105" s="10">
        <f t="shared" si="7"/>
        <v>0.31057582785744775</v>
      </c>
      <c r="G105" s="22">
        <v>465634164.66999996</v>
      </c>
      <c r="H105" s="23">
        <f t="shared" si="5"/>
        <v>0.19873417186086212</v>
      </c>
    </row>
    <row r="106" spans="1:8" ht="66" customHeight="1" thickBot="1" x14ac:dyDescent="0.25">
      <c r="A106" s="46">
        <f>A105+1</f>
        <v>79</v>
      </c>
      <c r="B106" s="42">
        <v>2020003630031</v>
      </c>
      <c r="C106" s="47" t="s">
        <v>100</v>
      </c>
      <c r="D106" s="20">
        <v>795000000</v>
      </c>
      <c r="E106" s="21">
        <v>395471571</v>
      </c>
      <c r="F106" s="10">
        <f t="shared" si="7"/>
        <v>0.49744851698113207</v>
      </c>
      <c r="G106" s="35">
        <v>252719071</v>
      </c>
      <c r="H106" s="23">
        <f t="shared" si="5"/>
        <v>0.31788562389937108</v>
      </c>
    </row>
    <row r="107" spans="1:8" ht="66" customHeight="1" thickBot="1" x14ac:dyDescent="0.25">
      <c r="A107" s="46">
        <f>A106+1</f>
        <v>80</v>
      </c>
      <c r="B107" s="42">
        <v>2022003630012</v>
      </c>
      <c r="C107" s="32" t="s">
        <v>101</v>
      </c>
      <c r="D107" s="33">
        <v>400000000</v>
      </c>
      <c r="E107" s="34">
        <v>328563000</v>
      </c>
      <c r="F107" s="10">
        <f t="shared" si="7"/>
        <v>0.82140749999999996</v>
      </c>
      <c r="G107" s="59">
        <v>0</v>
      </c>
      <c r="H107" s="36">
        <f t="shared" si="5"/>
        <v>0</v>
      </c>
    </row>
    <row r="108" spans="1:8" ht="30" customHeight="1" thickBot="1" x14ac:dyDescent="0.25">
      <c r="A108" s="116" t="s">
        <v>102</v>
      </c>
      <c r="B108" s="117"/>
      <c r="C108" s="118"/>
      <c r="D108" s="38">
        <f>D109+D118</f>
        <v>219306432852.87</v>
      </c>
      <c r="E108" s="38">
        <f>E109+E118</f>
        <v>105187552527.06001</v>
      </c>
      <c r="F108" s="10">
        <f t="shared" si="7"/>
        <v>0.4796373328347785</v>
      </c>
      <c r="G108" s="44">
        <f>G109+G118</f>
        <v>90867531122.220016</v>
      </c>
      <c r="H108" s="10">
        <f t="shared" si="5"/>
        <v>0.41434047300920684</v>
      </c>
    </row>
    <row r="109" spans="1:8" ht="26.25" customHeight="1" thickBot="1" x14ac:dyDescent="0.25">
      <c r="A109" s="40">
        <v>1</v>
      </c>
      <c r="B109" s="119" t="s">
        <v>27</v>
      </c>
      <c r="C109" s="120"/>
      <c r="D109" s="13">
        <f>SUM(D110:D117)</f>
        <v>219273918174.87</v>
      </c>
      <c r="E109" s="14">
        <f>SUM(E110:E117)</f>
        <v>105155042027.06001</v>
      </c>
      <c r="F109" s="10">
        <f t="shared" si="7"/>
        <v>0.47956019075282508</v>
      </c>
      <c r="G109" s="15">
        <f>SUM(G110:G117)</f>
        <v>90850020622.220016</v>
      </c>
      <c r="H109" s="16">
        <f t="shared" si="5"/>
        <v>0.41432205607676292</v>
      </c>
    </row>
    <row r="110" spans="1:8" ht="66" customHeight="1" thickBot="1" x14ac:dyDescent="0.25">
      <c r="A110" s="17">
        <f>A107+1</f>
        <v>81</v>
      </c>
      <c r="B110" s="41">
        <v>2020003630091</v>
      </c>
      <c r="C110" s="19" t="s">
        <v>103</v>
      </c>
      <c r="D110" s="48">
        <v>21537328761.82</v>
      </c>
      <c r="E110" s="55">
        <v>14150431434.74</v>
      </c>
      <c r="F110" s="10">
        <f t="shared" si="7"/>
        <v>0.65701887133863046</v>
      </c>
      <c r="G110" s="56">
        <v>6709780108.1499996</v>
      </c>
      <c r="H110" s="23">
        <f t="shared" ref="H110:H173" si="9">G110/D110</f>
        <v>0.3115418900065578</v>
      </c>
    </row>
    <row r="111" spans="1:8" ht="66" customHeight="1" thickBot="1" x14ac:dyDescent="0.25">
      <c r="A111" s="24">
        <f>A110+1</f>
        <v>82</v>
      </c>
      <c r="B111" s="27">
        <v>2020003630092</v>
      </c>
      <c r="C111" s="26" t="s">
        <v>104</v>
      </c>
      <c r="D111" s="48">
        <v>24000000</v>
      </c>
      <c r="E111" s="55">
        <v>14400000</v>
      </c>
      <c r="F111" s="10">
        <f t="shared" si="7"/>
        <v>0.6</v>
      </c>
      <c r="G111" s="56">
        <v>14400000</v>
      </c>
      <c r="H111" s="23">
        <f t="shared" si="9"/>
        <v>0.6</v>
      </c>
    </row>
    <row r="112" spans="1:8" ht="66" customHeight="1" thickBot="1" x14ac:dyDescent="0.25">
      <c r="A112" s="24">
        <f t="shared" ref="A112:A117" si="10">A111+1</f>
        <v>83</v>
      </c>
      <c r="B112" s="27">
        <v>2020003630093</v>
      </c>
      <c r="C112" s="26" t="s">
        <v>105</v>
      </c>
      <c r="D112" s="48">
        <v>208527157</v>
      </c>
      <c r="E112" s="55">
        <v>128203289</v>
      </c>
      <c r="F112" s="10">
        <f t="shared" si="7"/>
        <v>0.61480380226926512</v>
      </c>
      <c r="G112" s="56">
        <v>77953289</v>
      </c>
      <c r="H112" s="23">
        <f t="shared" si="9"/>
        <v>0.37382799497909042</v>
      </c>
    </row>
    <row r="113" spans="1:8" ht="66" customHeight="1" thickBot="1" x14ac:dyDescent="0.25">
      <c r="A113" s="24">
        <f t="shared" si="10"/>
        <v>84</v>
      </c>
      <c r="B113" s="27">
        <v>2020003630016</v>
      </c>
      <c r="C113" s="26" t="s">
        <v>106</v>
      </c>
      <c r="D113" s="48">
        <v>196580820119.04999</v>
      </c>
      <c r="E113" s="55">
        <v>90195556167.100006</v>
      </c>
      <c r="F113" s="10">
        <f t="shared" si="7"/>
        <v>0.45882175134113939</v>
      </c>
      <c r="G113" s="56">
        <v>83951316284.070023</v>
      </c>
      <c r="H113" s="23">
        <f t="shared" si="9"/>
        <v>0.42705751371486206</v>
      </c>
    </row>
    <row r="114" spans="1:8" ht="66" customHeight="1" thickBot="1" x14ac:dyDescent="0.25">
      <c r="A114" s="24">
        <f t="shared" si="10"/>
        <v>85</v>
      </c>
      <c r="B114" s="27">
        <v>2020003630094</v>
      </c>
      <c r="C114" s="26" t="s">
        <v>107</v>
      </c>
      <c r="D114" s="48">
        <v>630824680</v>
      </c>
      <c r="E114" s="55">
        <v>459680195.22000003</v>
      </c>
      <c r="F114" s="10">
        <f t="shared" si="7"/>
        <v>0.72869722728666864</v>
      </c>
      <c r="G114" s="56">
        <v>14400000</v>
      </c>
      <c r="H114" s="23">
        <f t="shared" si="9"/>
        <v>2.2827261609358721E-2</v>
      </c>
    </row>
    <row r="115" spans="1:8" ht="66" customHeight="1" thickBot="1" x14ac:dyDescent="0.25">
      <c r="A115" s="24">
        <f t="shared" si="10"/>
        <v>86</v>
      </c>
      <c r="B115" s="27">
        <v>2020003630015</v>
      </c>
      <c r="C115" s="26" t="s">
        <v>108</v>
      </c>
      <c r="D115" s="48">
        <v>25000000</v>
      </c>
      <c r="E115" s="55">
        <v>15000000</v>
      </c>
      <c r="F115" s="10">
        <f t="shared" si="7"/>
        <v>0.6</v>
      </c>
      <c r="G115" s="56">
        <v>0</v>
      </c>
      <c r="H115" s="23">
        <f t="shared" si="9"/>
        <v>0</v>
      </c>
    </row>
    <row r="116" spans="1:8" ht="66" customHeight="1" thickBot="1" x14ac:dyDescent="0.25">
      <c r="A116" s="24">
        <f t="shared" si="10"/>
        <v>87</v>
      </c>
      <c r="B116" s="27">
        <v>2020003630095</v>
      </c>
      <c r="C116" s="26" t="s">
        <v>109</v>
      </c>
      <c r="D116" s="48">
        <v>50684457</v>
      </c>
      <c r="E116" s="55">
        <v>21973332</v>
      </c>
      <c r="F116" s="10">
        <f t="shared" si="7"/>
        <v>0.43353196030096564</v>
      </c>
      <c r="G116" s="56">
        <v>21973332</v>
      </c>
      <c r="H116" s="23">
        <f t="shared" si="9"/>
        <v>0.43353196030096564</v>
      </c>
    </row>
    <row r="117" spans="1:8" ht="66" customHeight="1" thickBot="1" x14ac:dyDescent="0.25">
      <c r="A117" s="24">
        <f t="shared" si="10"/>
        <v>88</v>
      </c>
      <c r="B117" s="27">
        <v>2020003630096</v>
      </c>
      <c r="C117" s="28" t="s">
        <v>110</v>
      </c>
      <c r="D117" s="48">
        <v>216733000</v>
      </c>
      <c r="E117" s="55">
        <v>169797609</v>
      </c>
      <c r="F117" s="10">
        <f t="shared" si="7"/>
        <v>0.78344141870411976</v>
      </c>
      <c r="G117" s="56">
        <v>60197609</v>
      </c>
      <c r="H117" s="23">
        <f t="shared" si="9"/>
        <v>0.27775008420498953</v>
      </c>
    </row>
    <row r="118" spans="1:8" ht="32.25" customHeight="1" thickBot="1" x14ac:dyDescent="0.25">
      <c r="A118" s="51">
        <v>2</v>
      </c>
      <c r="B118" s="108" t="s">
        <v>35</v>
      </c>
      <c r="C118" s="108"/>
      <c r="D118" s="52">
        <f>D119</f>
        <v>32514678</v>
      </c>
      <c r="E118" s="52">
        <f>E119</f>
        <v>32510500</v>
      </c>
      <c r="F118" s="10">
        <f t="shared" si="7"/>
        <v>0.99987150418650927</v>
      </c>
      <c r="G118" s="53">
        <f>G119</f>
        <v>17510500</v>
      </c>
      <c r="H118" s="23">
        <f t="shared" si="9"/>
        <v>0.538541393520797</v>
      </c>
    </row>
    <row r="119" spans="1:8" ht="66" customHeight="1" thickBot="1" x14ac:dyDescent="0.25">
      <c r="A119" s="46">
        <f>A117+1</f>
        <v>89</v>
      </c>
      <c r="B119" s="42">
        <v>2020003630097</v>
      </c>
      <c r="C119" s="43" t="s">
        <v>111</v>
      </c>
      <c r="D119" s="54">
        <v>32514678</v>
      </c>
      <c r="E119" s="57">
        <v>32510500</v>
      </c>
      <c r="F119" s="10">
        <f t="shared" si="7"/>
        <v>0.99987150418650927</v>
      </c>
      <c r="G119" s="56">
        <v>17510500</v>
      </c>
      <c r="H119" s="36">
        <f t="shared" si="9"/>
        <v>0.538541393520797</v>
      </c>
    </row>
    <row r="120" spans="1:8" ht="30" customHeight="1" thickBot="1" x14ac:dyDescent="0.25">
      <c r="A120" s="109" t="s">
        <v>112</v>
      </c>
      <c r="B120" s="110"/>
      <c r="C120" s="111"/>
      <c r="D120" s="38">
        <f>D121+D140+D143</f>
        <v>8897461518.4300003</v>
      </c>
      <c r="E120" s="38">
        <f>E121+E140+E143</f>
        <v>4429772344.3599997</v>
      </c>
      <c r="F120" s="10">
        <f t="shared" si="7"/>
        <v>0.49786923328460253</v>
      </c>
      <c r="G120" s="44">
        <f>G121+G140+G143</f>
        <v>3901412195.3599997</v>
      </c>
      <c r="H120" s="10">
        <f t="shared" si="9"/>
        <v>0.43848598696141622</v>
      </c>
    </row>
    <row r="121" spans="1:8" ht="30" customHeight="1" thickBot="1" x14ac:dyDescent="0.25">
      <c r="A121" s="40">
        <v>1</v>
      </c>
      <c r="B121" s="119" t="s">
        <v>27</v>
      </c>
      <c r="C121" s="120"/>
      <c r="D121" s="13">
        <f>SUM(D122:D139)</f>
        <v>8328388546.4300003</v>
      </c>
      <c r="E121" s="14">
        <f>SUM(E122:E139)</f>
        <v>4137200401.3599997</v>
      </c>
      <c r="F121" s="10">
        <f t="shared" si="7"/>
        <v>0.49675881213940581</v>
      </c>
      <c r="G121" s="15">
        <f>SUM(G122:G139)</f>
        <v>3697263224.3599997</v>
      </c>
      <c r="H121" s="16">
        <f t="shared" si="9"/>
        <v>0.44393500660399032</v>
      </c>
    </row>
    <row r="122" spans="1:8" ht="66" customHeight="1" thickBot="1" x14ac:dyDescent="0.25">
      <c r="A122" s="17">
        <f>A119+1</f>
        <v>90</v>
      </c>
      <c r="B122" s="60">
        <v>2020003630011</v>
      </c>
      <c r="C122" s="61" t="s">
        <v>113</v>
      </c>
      <c r="D122" s="62">
        <v>239189640</v>
      </c>
      <c r="E122" s="55">
        <v>128913330</v>
      </c>
      <c r="F122" s="10">
        <f t="shared" si="7"/>
        <v>0.53895866894569511</v>
      </c>
      <c r="G122" s="56">
        <v>96408330</v>
      </c>
      <c r="H122" s="23">
        <f t="shared" si="9"/>
        <v>0.40306231490628108</v>
      </c>
    </row>
    <row r="123" spans="1:8" ht="66" customHeight="1" thickBot="1" x14ac:dyDescent="0.25">
      <c r="A123" s="24">
        <f>A122+1</f>
        <v>91</v>
      </c>
      <c r="B123" s="63">
        <v>2020003630098</v>
      </c>
      <c r="C123" s="64" t="s">
        <v>114</v>
      </c>
      <c r="D123" s="62">
        <v>31700000</v>
      </c>
      <c r="E123" s="55">
        <v>20480000</v>
      </c>
      <c r="F123" s="10">
        <f t="shared" si="7"/>
        <v>0.6460567823343849</v>
      </c>
      <c r="G123" s="56">
        <v>10880000</v>
      </c>
      <c r="H123" s="23">
        <f t="shared" si="9"/>
        <v>0.34321766561514194</v>
      </c>
    </row>
    <row r="124" spans="1:8" ht="66" customHeight="1" thickBot="1" x14ac:dyDescent="0.25">
      <c r="A124" s="24">
        <f t="shared" ref="A124:A148" si="11">A123+1</f>
        <v>92</v>
      </c>
      <c r="B124" s="63">
        <v>2020003630099</v>
      </c>
      <c r="C124" s="64" t="s">
        <v>115</v>
      </c>
      <c r="D124" s="62">
        <v>79600000</v>
      </c>
      <c r="E124" s="55">
        <v>44579999</v>
      </c>
      <c r="F124" s="10">
        <f t="shared" si="7"/>
        <v>0.56005023869346737</v>
      </c>
      <c r="G124" s="56">
        <v>29833332</v>
      </c>
      <c r="H124" s="23">
        <f t="shared" si="9"/>
        <v>0.37479060301507539</v>
      </c>
    </row>
    <row r="125" spans="1:8" ht="66" customHeight="1" thickBot="1" x14ac:dyDescent="0.25">
      <c r="A125" s="24">
        <f t="shared" si="11"/>
        <v>93</v>
      </c>
      <c r="B125" s="63">
        <v>2020003630100</v>
      </c>
      <c r="C125" s="64" t="s">
        <v>116</v>
      </c>
      <c r="D125" s="62">
        <v>168340000</v>
      </c>
      <c r="E125" s="55">
        <v>108073333</v>
      </c>
      <c r="F125" s="10">
        <f t="shared" si="7"/>
        <v>0.64199437448021857</v>
      </c>
      <c r="G125" s="56">
        <v>82973333</v>
      </c>
      <c r="H125" s="23">
        <f t="shared" si="9"/>
        <v>0.49289136865866701</v>
      </c>
    </row>
    <row r="126" spans="1:8" ht="66" customHeight="1" thickBot="1" x14ac:dyDescent="0.25">
      <c r="A126" s="24">
        <f t="shared" si="11"/>
        <v>94</v>
      </c>
      <c r="B126" s="63">
        <v>2020003630101</v>
      </c>
      <c r="C126" s="64" t="s">
        <v>117</v>
      </c>
      <c r="D126" s="62">
        <v>843396665</v>
      </c>
      <c r="E126" s="55">
        <v>235248999</v>
      </c>
      <c r="F126" s="10">
        <f t="shared" si="7"/>
        <v>0.27893043541973217</v>
      </c>
      <c r="G126" s="56">
        <v>165212984</v>
      </c>
      <c r="H126" s="23">
        <f t="shared" si="9"/>
        <v>0.19589001339008141</v>
      </c>
    </row>
    <row r="127" spans="1:8" ht="66" customHeight="1" thickBot="1" x14ac:dyDescent="0.25">
      <c r="A127" s="24">
        <f t="shared" si="11"/>
        <v>95</v>
      </c>
      <c r="B127" s="63">
        <v>2020003630102</v>
      </c>
      <c r="C127" s="64" t="s">
        <v>118</v>
      </c>
      <c r="D127" s="62">
        <v>321592028</v>
      </c>
      <c r="E127" s="55">
        <v>151085722</v>
      </c>
      <c r="F127" s="10">
        <f t="shared" si="7"/>
        <v>0.46980555749348363</v>
      </c>
      <c r="G127" s="56">
        <v>113734894</v>
      </c>
      <c r="H127" s="23">
        <f t="shared" si="9"/>
        <v>0.35366204413499952</v>
      </c>
    </row>
    <row r="128" spans="1:8" ht="66" customHeight="1" thickBot="1" x14ac:dyDescent="0.25">
      <c r="A128" s="24">
        <f t="shared" si="11"/>
        <v>96</v>
      </c>
      <c r="B128" s="63">
        <v>2021003630010</v>
      </c>
      <c r="C128" s="64" t="s">
        <v>119</v>
      </c>
      <c r="D128" s="62">
        <v>43800000</v>
      </c>
      <c r="E128" s="55">
        <v>23019999</v>
      </c>
      <c r="F128" s="10">
        <f t="shared" si="7"/>
        <v>0.52557075342465753</v>
      </c>
      <c r="G128" s="56">
        <v>17419999</v>
      </c>
      <c r="H128" s="23">
        <f t="shared" si="9"/>
        <v>0.39771687214611873</v>
      </c>
    </row>
    <row r="129" spans="1:8" ht="66" customHeight="1" thickBot="1" x14ac:dyDescent="0.25">
      <c r="A129" s="24">
        <f t="shared" si="11"/>
        <v>97</v>
      </c>
      <c r="B129" s="63">
        <v>2020003630033</v>
      </c>
      <c r="C129" s="64" t="s">
        <v>120</v>
      </c>
      <c r="D129" s="62">
        <v>88000000</v>
      </c>
      <c r="E129" s="55">
        <v>16413333</v>
      </c>
      <c r="F129" s="10">
        <f t="shared" si="7"/>
        <v>0.18651514772727273</v>
      </c>
      <c r="G129" s="56">
        <v>15413333</v>
      </c>
      <c r="H129" s="23">
        <f t="shared" si="9"/>
        <v>0.17515151136363635</v>
      </c>
    </row>
    <row r="130" spans="1:8" ht="66" customHeight="1" thickBot="1" x14ac:dyDescent="0.25">
      <c r="A130" s="24">
        <f t="shared" si="11"/>
        <v>98</v>
      </c>
      <c r="B130" s="63">
        <v>2020003630034</v>
      </c>
      <c r="C130" s="65" t="s">
        <v>121</v>
      </c>
      <c r="D130" s="62">
        <v>68481667</v>
      </c>
      <c r="E130" s="55">
        <v>23161667</v>
      </c>
      <c r="F130" s="10">
        <f t="shared" si="7"/>
        <v>0.33821704427843441</v>
      </c>
      <c r="G130" s="56">
        <v>23161667</v>
      </c>
      <c r="H130" s="23">
        <f t="shared" si="9"/>
        <v>0.33821704427843441</v>
      </c>
    </row>
    <row r="131" spans="1:8" ht="66" customHeight="1" thickBot="1" x14ac:dyDescent="0.25">
      <c r="A131" s="24">
        <f t="shared" si="11"/>
        <v>99</v>
      </c>
      <c r="B131" s="63">
        <v>2020003630103</v>
      </c>
      <c r="C131" s="65" t="s">
        <v>122</v>
      </c>
      <c r="D131" s="62">
        <v>63500000</v>
      </c>
      <c r="E131" s="55">
        <v>27306667</v>
      </c>
      <c r="F131" s="10">
        <f t="shared" si="7"/>
        <v>0.43002625196850391</v>
      </c>
      <c r="G131" s="56">
        <v>27306667</v>
      </c>
      <c r="H131" s="23">
        <f t="shared" si="9"/>
        <v>0.43002625196850391</v>
      </c>
    </row>
    <row r="132" spans="1:8" ht="66" customHeight="1" thickBot="1" x14ac:dyDescent="0.25">
      <c r="A132" s="24">
        <f t="shared" si="11"/>
        <v>100</v>
      </c>
      <c r="B132" s="63">
        <v>2020003630104</v>
      </c>
      <c r="C132" s="65" t="s">
        <v>123</v>
      </c>
      <c r="D132" s="62">
        <v>53700000</v>
      </c>
      <c r="E132" s="55">
        <v>33268333</v>
      </c>
      <c r="F132" s="10">
        <f t="shared" ref="F132:F195" si="12">E132/D132</f>
        <v>0.61952202979515825</v>
      </c>
      <c r="G132" s="56">
        <v>19813333</v>
      </c>
      <c r="H132" s="23">
        <f t="shared" si="9"/>
        <v>0.36896337057728118</v>
      </c>
    </row>
    <row r="133" spans="1:8" ht="66" customHeight="1" thickBot="1" x14ac:dyDescent="0.25">
      <c r="A133" s="24">
        <f t="shared" si="11"/>
        <v>101</v>
      </c>
      <c r="B133" s="63">
        <v>2020003630105</v>
      </c>
      <c r="C133" s="65" t="s">
        <v>124</v>
      </c>
      <c r="D133" s="62">
        <v>37700000</v>
      </c>
      <c r="E133" s="55">
        <v>8300000</v>
      </c>
      <c r="F133" s="10">
        <f t="shared" si="12"/>
        <v>0.22015915119363394</v>
      </c>
      <c r="G133" s="56">
        <v>8300000</v>
      </c>
      <c r="H133" s="23">
        <f t="shared" si="9"/>
        <v>0.22015915119363394</v>
      </c>
    </row>
    <row r="134" spans="1:8" ht="66" customHeight="1" thickBot="1" x14ac:dyDescent="0.25">
      <c r="A134" s="24">
        <f t="shared" si="11"/>
        <v>102</v>
      </c>
      <c r="B134" s="63">
        <v>2020003630106</v>
      </c>
      <c r="C134" s="65" t="s">
        <v>125</v>
      </c>
      <c r="D134" s="62">
        <v>53800000</v>
      </c>
      <c r="E134" s="55">
        <v>42400000</v>
      </c>
      <c r="F134" s="10">
        <f t="shared" si="12"/>
        <v>0.78810408921933084</v>
      </c>
      <c r="G134" s="56">
        <v>21900000</v>
      </c>
      <c r="H134" s="23">
        <f t="shared" si="9"/>
        <v>0.40706319702602228</v>
      </c>
    </row>
    <row r="135" spans="1:8" ht="66" customHeight="1" thickBot="1" x14ac:dyDescent="0.25">
      <c r="A135" s="24">
        <f t="shared" si="11"/>
        <v>103</v>
      </c>
      <c r="B135" s="63">
        <v>2020003630036</v>
      </c>
      <c r="C135" s="64" t="s">
        <v>126</v>
      </c>
      <c r="D135" s="62">
        <v>100000000</v>
      </c>
      <c r="E135" s="55">
        <v>39718400</v>
      </c>
      <c r="F135" s="10">
        <f t="shared" si="12"/>
        <v>0.39718399999999998</v>
      </c>
      <c r="G135" s="56">
        <v>39718400</v>
      </c>
      <c r="H135" s="23">
        <f t="shared" si="9"/>
        <v>0.39718399999999998</v>
      </c>
    </row>
    <row r="136" spans="1:8" ht="66" customHeight="1" thickBot="1" x14ac:dyDescent="0.25">
      <c r="A136" s="24">
        <f t="shared" si="11"/>
        <v>104</v>
      </c>
      <c r="B136" s="63">
        <v>2020003630037</v>
      </c>
      <c r="C136" s="64" t="s">
        <v>127</v>
      </c>
      <c r="D136" s="62">
        <v>62000000</v>
      </c>
      <c r="E136" s="55">
        <v>23613333</v>
      </c>
      <c r="F136" s="10">
        <f t="shared" si="12"/>
        <v>0.38086020967741935</v>
      </c>
      <c r="G136" s="56">
        <v>13441333</v>
      </c>
      <c r="H136" s="23">
        <f t="shared" si="9"/>
        <v>0.2167956935483871</v>
      </c>
    </row>
    <row r="137" spans="1:8" ht="66" customHeight="1" thickBot="1" x14ac:dyDescent="0.25">
      <c r="A137" s="24">
        <f t="shared" si="11"/>
        <v>105</v>
      </c>
      <c r="B137" s="63">
        <v>2020003630035</v>
      </c>
      <c r="C137" s="65" t="s">
        <v>128</v>
      </c>
      <c r="D137" s="62">
        <v>315400000</v>
      </c>
      <c r="E137" s="55">
        <v>224853331</v>
      </c>
      <c r="F137" s="10">
        <f t="shared" si="12"/>
        <v>0.71291480976537724</v>
      </c>
      <c r="G137" s="56">
        <v>81986664</v>
      </c>
      <c r="H137" s="23">
        <f t="shared" si="9"/>
        <v>0.25994503487634751</v>
      </c>
    </row>
    <row r="138" spans="1:8" ht="66" customHeight="1" thickBot="1" x14ac:dyDescent="0.25">
      <c r="A138" s="24">
        <f t="shared" si="11"/>
        <v>106</v>
      </c>
      <c r="B138" s="63">
        <v>2020003630012</v>
      </c>
      <c r="C138" s="64" t="s">
        <v>129</v>
      </c>
      <c r="D138" s="62">
        <v>143000000</v>
      </c>
      <c r="E138" s="55">
        <v>47826666</v>
      </c>
      <c r="F138" s="10">
        <f t="shared" si="12"/>
        <v>0.33445220979020979</v>
      </c>
      <c r="G138" s="56">
        <v>25821666</v>
      </c>
      <c r="H138" s="23">
        <f t="shared" si="9"/>
        <v>0.1805710909090909</v>
      </c>
    </row>
    <row r="139" spans="1:8" ht="66" customHeight="1" thickBot="1" x14ac:dyDescent="0.25">
      <c r="A139" s="24">
        <f t="shared" si="11"/>
        <v>107</v>
      </c>
      <c r="B139" s="63">
        <v>2020003630109</v>
      </c>
      <c r="C139" s="64" t="s">
        <v>130</v>
      </c>
      <c r="D139" s="62">
        <v>5615188546.4300003</v>
      </c>
      <c r="E139" s="55">
        <v>2938937289.3599997</v>
      </c>
      <c r="F139" s="10">
        <f t="shared" si="12"/>
        <v>0.52339066890790409</v>
      </c>
      <c r="G139" s="56">
        <v>2903937289.3599997</v>
      </c>
      <c r="H139" s="23">
        <f t="shared" si="9"/>
        <v>0.51715757455842726</v>
      </c>
    </row>
    <row r="140" spans="1:8" ht="25.5" customHeight="1" thickBot="1" x14ac:dyDescent="0.25">
      <c r="A140" s="51">
        <v>2</v>
      </c>
      <c r="B140" s="108" t="s">
        <v>35</v>
      </c>
      <c r="C140" s="108"/>
      <c r="D140" s="52">
        <f>SUM(D141:D142)</f>
        <v>48300000</v>
      </c>
      <c r="E140" s="52">
        <f>SUM(E141:E142)</f>
        <v>32620000</v>
      </c>
      <c r="F140" s="10">
        <f t="shared" si="12"/>
        <v>0.67536231884057973</v>
      </c>
      <c r="G140" s="53">
        <f>SUM(G141:G142)</f>
        <v>23820000</v>
      </c>
      <c r="H140" s="23">
        <f t="shared" si="9"/>
        <v>0.49316770186335401</v>
      </c>
    </row>
    <row r="141" spans="1:8" ht="66" customHeight="1" thickBot="1" x14ac:dyDescent="0.25">
      <c r="A141" s="24">
        <f>A139+1</f>
        <v>108</v>
      </c>
      <c r="B141" s="63">
        <v>2020003630113</v>
      </c>
      <c r="C141" s="64" t="s">
        <v>131</v>
      </c>
      <c r="D141" s="66">
        <v>33300000</v>
      </c>
      <c r="E141" s="21">
        <v>23406667</v>
      </c>
      <c r="F141" s="10">
        <f t="shared" si="12"/>
        <v>0.70290291291291296</v>
      </c>
      <c r="G141" s="22">
        <v>14606667</v>
      </c>
      <c r="H141" s="23">
        <f t="shared" si="9"/>
        <v>0.43863864864864865</v>
      </c>
    </row>
    <row r="142" spans="1:8" ht="66" customHeight="1" thickBot="1" x14ac:dyDescent="0.25">
      <c r="A142" s="24">
        <f t="shared" si="11"/>
        <v>109</v>
      </c>
      <c r="B142" s="63">
        <v>2020003630114</v>
      </c>
      <c r="C142" s="64" t="s">
        <v>132</v>
      </c>
      <c r="D142" s="66">
        <v>15000000</v>
      </c>
      <c r="E142" s="21">
        <v>9213333</v>
      </c>
      <c r="F142" s="10">
        <f t="shared" si="12"/>
        <v>0.61422220000000005</v>
      </c>
      <c r="G142" s="22">
        <v>9213333</v>
      </c>
      <c r="H142" s="23">
        <f t="shared" si="9"/>
        <v>0.61422220000000005</v>
      </c>
    </row>
    <row r="143" spans="1:8" ht="25.5" customHeight="1" thickBot="1" x14ac:dyDescent="0.25">
      <c r="A143" s="51">
        <v>4</v>
      </c>
      <c r="B143" s="108" t="s">
        <v>10</v>
      </c>
      <c r="C143" s="108"/>
      <c r="D143" s="52">
        <f>SUM(D144:D148)</f>
        <v>520772972</v>
      </c>
      <c r="E143" s="52">
        <f>SUM(E144:E148)</f>
        <v>259951943</v>
      </c>
      <c r="F143" s="10">
        <f t="shared" si="12"/>
        <v>0.49916558073601408</v>
      </c>
      <c r="G143" s="53">
        <f>SUM(G144:G148)</f>
        <v>180328971</v>
      </c>
      <c r="H143" s="23">
        <f t="shared" si="9"/>
        <v>0.3462717550556752</v>
      </c>
    </row>
    <row r="144" spans="1:8" ht="66" customHeight="1" thickBot="1" x14ac:dyDescent="0.25">
      <c r="A144" s="24">
        <f>A142+1</f>
        <v>110</v>
      </c>
      <c r="B144" s="63">
        <v>2020003630115</v>
      </c>
      <c r="C144" s="64" t="s">
        <v>133</v>
      </c>
      <c r="D144" s="66">
        <v>15000000</v>
      </c>
      <c r="E144" s="21">
        <v>0</v>
      </c>
      <c r="F144" s="10">
        <f t="shared" si="12"/>
        <v>0</v>
      </c>
      <c r="G144" s="22">
        <v>0</v>
      </c>
      <c r="H144" s="23">
        <f t="shared" si="9"/>
        <v>0</v>
      </c>
    </row>
    <row r="145" spans="1:8" ht="66" customHeight="1" thickBot="1" x14ac:dyDescent="0.25">
      <c r="A145" s="24">
        <f t="shared" si="11"/>
        <v>111</v>
      </c>
      <c r="B145" s="63">
        <v>2021003630008</v>
      </c>
      <c r="C145" s="65" t="s">
        <v>134</v>
      </c>
      <c r="D145" s="66">
        <v>177600000</v>
      </c>
      <c r="E145" s="21">
        <v>97176395</v>
      </c>
      <c r="F145" s="10">
        <f t="shared" si="12"/>
        <v>0.54716438626126129</v>
      </c>
      <c r="G145" s="22">
        <v>70153423</v>
      </c>
      <c r="H145" s="23">
        <f t="shared" si="9"/>
        <v>0.39500801238738736</v>
      </c>
    </row>
    <row r="146" spans="1:8" ht="66" customHeight="1" thickBot="1" x14ac:dyDescent="0.25">
      <c r="A146" s="24">
        <f t="shared" si="11"/>
        <v>112</v>
      </c>
      <c r="B146" s="63">
        <v>2021003630007</v>
      </c>
      <c r="C146" s="65" t="s">
        <v>135</v>
      </c>
      <c r="D146" s="66">
        <v>126000000</v>
      </c>
      <c r="E146" s="21">
        <v>76043333</v>
      </c>
      <c r="F146" s="10">
        <f t="shared" si="12"/>
        <v>0.60351851587301586</v>
      </c>
      <c r="G146" s="22">
        <v>50003333</v>
      </c>
      <c r="H146" s="23">
        <f t="shared" si="9"/>
        <v>0.39685184920634919</v>
      </c>
    </row>
    <row r="147" spans="1:8" ht="66" customHeight="1" thickBot="1" x14ac:dyDescent="0.25">
      <c r="A147" s="24">
        <f t="shared" si="11"/>
        <v>113</v>
      </c>
      <c r="B147" s="63">
        <v>2020003630111</v>
      </c>
      <c r="C147" s="65" t="s">
        <v>136</v>
      </c>
      <c r="D147" s="66">
        <v>87172972</v>
      </c>
      <c r="E147" s="21">
        <v>58372215</v>
      </c>
      <c r="F147" s="10">
        <f t="shared" si="12"/>
        <v>0.66961368484717942</v>
      </c>
      <c r="G147" s="22">
        <v>32972215</v>
      </c>
      <c r="H147" s="23">
        <f t="shared" si="9"/>
        <v>0.37823896838116289</v>
      </c>
    </row>
    <row r="148" spans="1:8" ht="66" customHeight="1" thickBot="1" x14ac:dyDescent="0.25">
      <c r="A148" s="46">
        <f t="shared" si="11"/>
        <v>114</v>
      </c>
      <c r="B148" s="67">
        <v>2020003630112</v>
      </c>
      <c r="C148" s="68" t="s">
        <v>137</v>
      </c>
      <c r="D148" s="69">
        <v>115000000</v>
      </c>
      <c r="E148" s="34">
        <v>28360000</v>
      </c>
      <c r="F148" s="10">
        <f t="shared" si="12"/>
        <v>0.24660869565217391</v>
      </c>
      <c r="G148" s="22">
        <v>27200000</v>
      </c>
      <c r="H148" s="36">
        <f t="shared" si="9"/>
        <v>0.23652173913043478</v>
      </c>
    </row>
    <row r="149" spans="1:8" ht="30" customHeight="1" thickBot="1" x14ac:dyDescent="0.25">
      <c r="A149" s="109" t="s">
        <v>138</v>
      </c>
      <c r="B149" s="110"/>
      <c r="C149" s="111"/>
      <c r="D149" s="38">
        <f>SUM(D151:D173)</f>
        <v>63513984044.419998</v>
      </c>
      <c r="E149" s="38">
        <f>SUM(E151:E173)</f>
        <v>49455854946.689995</v>
      </c>
      <c r="F149" s="10">
        <f t="shared" si="12"/>
        <v>0.77866088375281073</v>
      </c>
      <c r="G149" s="38">
        <f>SUM(G151:G173)</f>
        <v>25082850095.699997</v>
      </c>
      <c r="H149" s="10">
        <f t="shared" si="9"/>
        <v>0.39491854389354186</v>
      </c>
    </row>
    <row r="150" spans="1:8" ht="24" customHeight="1" thickBot="1" x14ac:dyDescent="0.25">
      <c r="A150" s="40">
        <v>1</v>
      </c>
      <c r="B150" s="119" t="s">
        <v>27</v>
      </c>
      <c r="C150" s="120"/>
      <c r="D150" s="13">
        <f>SUM(D151:D173)</f>
        <v>63513984044.419998</v>
      </c>
      <c r="E150" s="14">
        <f>SUM(E151:E173)</f>
        <v>49455854946.689995</v>
      </c>
      <c r="F150" s="10">
        <f t="shared" si="12"/>
        <v>0.77866088375281073</v>
      </c>
      <c r="G150" s="14">
        <f>SUM(G151:G173)</f>
        <v>25082850095.699997</v>
      </c>
      <c r="H150" s="16">
        <f t="shared" si="9"/>
        <v>0.39491854389354186</v>
      </c>
    </row>
    <row r="151" spans="1:8" ht="66" customHeight="1" thickBot="1" x14ac:dyDescent="0.25">
      <c r="A151" s="17">
        <f>A148+1</f>
        <v>115</v>
      </c>
      <c r="B151" s="60">
        <v>2020003630116</v>
      </c>
      <c r="C151" s="70" t="s">
        <v>139</v>
      </c>
      <c r="D151" s="66">
        <v>1564105698.6500001</v>
      </c>
      <c r="E151" s="66">
        <v>506345715</v>
      </c>
      <c r="F151" s="10">
        <f t="shared" si="12"/>
        <v>0.32372857885310025</v>
      </c>
      <c r="G151" s="66">
        <v>396449049</v>
      </c>
      <c r="H151" s="23">
        <f t="shared" si="9"/>
        <v>0.25346691680887062</v>
      </c>
    </row>
    <row r="152" spans="1:8" ht="66" customHeight="1" thickBot="1" x14ac:dyDescent="0.25">
      <c r="A152" s="24">
        <f>A151+1</f>
        <v>116</v>
      </c>
      <c r="B152" s="63">
        <v>2020003630117</v>
      </c>
      <c r="C152" s="64" t="s">
        <v>140</v>
      </c>
      <c r="D152" s="66">
        <v>336500000</v>
      </c>
      <c r="E152" s="66">
        <v>223732665</v>
      </c>
      <c r="F152" s="10">
        <f t="shared" si="12"/>
        <v>0.66488161961367009</v>
      </c>
      <c r="G152" s="66">
        <v>157432665</v>
      </c>
      <c r="H152" s="23">
        <f t="shared" si="9"/>
        <v>0.46785338781575037</v>
      </c>
    </row>
    <row r="153" spans="1:8" ht="66" customHeight="1" thickBot="1" x14ac:dyDescent="0.25">
      <c r="A153" s="24">
        <f t="shared" ref="A153:A173" si="13">A152+1</f>
        <v>117</v>
      </c>
      <c r="B153" s="63">
        <v>2020003630118</v>
      </c>
      <c r="C153" s="64" t="s">
        <v>141</v>
      </c>
      <c r="D153" s="66">
        <v>1427478796</v>
      </c>
      <c r="E153" s="66">
        <v>941490375.96000004</v>
      </c>
      <c r="F153" s="10">
        <f t="shared" si="12"/>
        <v>0.65954771349192076</v>
      </c>
      <c r="G153" s="66">
        <v>283829720</v>
      </c>
      <c r="H153" s="23">
        <f t="shared" si="9"/>
        <v>0.19883287989659218</v>
      </c>
    </row>
    <row r="154" spans="1:8" ht="66" customHeight="1" thickBot="1" x14ac:dyDescent="0.25">
      <c r="A154" s="24">
        <f t="shared" si="13"/>
        <v>118</v>
      </c>
      <c r="B154" s="63">
        <v>2020003630119</v>
      </c>
      <c r="C154" s="64" t="s">
        <v>142</v>
      </c>
      <c r="D154" s="66">
        <v>92585478</v>
      </c>
      <c r="E154" s="66">
        <v>81733331</v>
      </c>
      <c r="F154" s="10">
        <f t="shared" si="12"/>
        <v>0.88278780609632967</v>
      </c>
      <c r="G154" s="66">
        <v>47066666</v>
      </c>
      <c r="H154" s="23">
        <f t="shared" si="9"/>
        <v>0.5083590538896392</v>
      </c>
    </row>
    <row r="155" spans="1:8" ht="66" customHeight="1" thickBot="1" x14ac:dyDescent="0.25">
      <c r="A155" s="24">
        <f t="shared" si="13"/>
        <v>119</v>
      </c>
      <c r="B155" s="63">
        <v>2020003630120</v>
      </c>
      <c r="C155" s="64" t="s">
        <v>143</v>
      </c>
      <c r="D155" s="66">
        <v>114100000</v>
      </c>
      <c r="E155" s="66">
        <v>60080333</v>
      </c>
      <c r="F155" s="10">
        <f t="shared" si="12"/>
        <v>0.52655857142857143</v>
      </c>
      <c r="G155" s="66">
        <v>38480333</v>
      </c>
      <c r="H155" s="23">
        <f t="shared" si="9"/>
        <v>0.33725094653812443</v>
      </c>
    </row>
    <row r="156" spans="1:8" ht="66" customHeight="1" thickBot="1" x14ac:dyDescent="0.25">
      <c r="A156" s="24">
        <f t="shared" si="13"/>
        <v>120</v>
      </c>
      <c r="B156" s="63">
        <v>2020003630121</v>
      </c>
      <c r="C156" s="64" t="s">
        <v>144</v>
      </c>
      <c r="D156" s="66">
        <v>223235000</v>
      </c>
      <c r="E156" s="66">
        <v>151986666</v>
      </c>
      <c r="F156" s="10">
        <f t="shared" si="12"/>
        <v>0.68083708199879056</v>
      </c>
      <c r="G156" s="66">
        <v>99933332</v>
      </c>
      <c r="H156" s="23">
        <f t="shared" si="9"/>
        <v>0.44765978453199545</v>
      </c>
    </row>
    <row r="157" spans="1:8" ht="66" customHeight="1" thickBot="1" x14ac:dyDescent="0.25">
      <c r="A157" s="24">
        <f t="shared" si="13"/>
        <v>121</v>
      </c>
      <c r="B157" s="63">
        <v>2020003630122</v>
      </c>
      <c r="C157" s="64" t="s">
        <v>145</v>
      </c>
      <c r="D157" s="66">
        <v>179891929</v>
      </c>
      <c r="E157" s="66">
        <v>129884997</v>
      </c>
      <c r="F157" s="10">
        <f t="shared" si="12"/>
        <v>0.72201681154911623</v>
      </c>
      <c r="G157" s="66">
        <v>91484997</v>
      </c>
      <c r="H157" s="23">
        <f t="shared" si="9"/>
        <v>0.50855531712042512</v>
      </c>
    </row>
    <row r="158" spans="1:8" ht="66" customHeight="1" thickBot="1" x14ac:dyDescent="0.25">
      <c r="A158" s="24">
        <f t="shared" si="13"/>
        <v>122</v>
      </c>
      <c r="B158" s="63">
        <v>2020003630123</v>
      </c>
      <c r="C158" s="64" t="s">
        <v>146</v>
      </c>
      <c r="D158" s="66">
        <v>285000000</v>
      </c>
      <c r="E158" s="66">
        <v>132439999</v>
      </c>
      <c r="F158" s="10">
        <f t="shared" si="12"/>
        <v>0.46470175087719301</v>
      </c>
      <c r="G158" s="66">
        <v>73639999</v>
      </c>
      <c r="H158" s="23">
        <f t="shared" si="9"/>
        <v>0.25838596140350878</v>
      </c>
    </row>
    <row r="159" spans="1:8" ht="66" customHeight="1" thickBot="1" x14ac:dyDescent="0.25">
      <c r="A159" s="24">
        <f t="shared" si="13"/>
        <v>123</v>
      </c>
      <c r="B159" s="63">
        <v>2020003630124</v>
      </c>
      <c r="C159" s="64" t="s">
        <v>147</v>
      </c>
      <c r="D159" s="66">
        <v>240000000</v>
      </c>
      <c r="E159" s="66">
        <v>151919995</v>
      </c>
      <c r="F159" s="10">
        <f t="shared" si="12"/>
        <v>0.63299997916666662</v>
      </c>
      <c r="G159" s="66">
        <v>117519995</v>
      </c>
      <c r="H159" s="23">
        <f t="shared" si="9"/>
        <v>0.48966664583333336</v>
      </c>
    </row>
    <row r="160" spans="1:8" ht="66" customHeight="1" thickBot="1" x14ac:dyDescent="0.25">
      <c r="A160" s="24">
        <f t="shared" si="13"/>
        <v>124</v>
      </c>
      <c r="B160" s="63">
        <v>2020003630125</v>
      </c>
      <c r="C160" s="64" t="s">
        <v>148</v>
      </c>
      <c r="D160" s="66">
        <v>247413133</v>
      </c>
      <c r="E160" s="66">
        <v>168963000</v>
      </c>
      <c r="F160" s="10">
        <f t="shared" si="12"/>
        <v>0.68291847708827969</v>
      </c>
      <c r="G160" s="66">
        <v>106263000</v>
      </c>
      <c r="H160" s="23">
        <f t="shared" si="9"/>
        <v>0.42949619816665108</v>
      </c>
    </row>
    <row r="161" spans="1:8" ht="66" customHeight="1" thickBot="1" x14ac:dyDescent="0.25">
      <c r="A161" s="24">
        <f t="shared" si="13"/>
        <v>125</v>
      </c>
      <c r="B161" s="63">
        <v>2020003630126</v>
      </c>
      <c r="C161" s="64" t="s">
        <v>149</v>
      </c>
      <c r="D161" s="66">
        <v>201896123</v>
      </c>
      <c r="E161" s="66">
        <v>161153332</v>
      </c>
      <c r="F161" s="10">
        <f t="shared" si="12"/>
        <v>0.79819924030933476</v>
      </c>
      <c r="G161" s="66">
        <v>98753332</v>
      </c>
      <c r="H161" s="23">
        <f t="shared" si="9"/>
        <v>0.48912941235627394</v>
      </c>
    </row>
    <row r="162" spans="1:8" ht="66" customHeight="1" thickBot="1" x14ac:dyDescent="0.25">
      <c r="A162" s="24">
        <f t="shared" si="13"/>
        <v>126</v>
      </c>
      <c r="B162" s="63">
        <v>2020003630127</v>
      </c>
      <c r="C162" s="64" t="s">
        <v>150</v>
      </c>
      <c r="D162" s="66">
        <v>370786050</v>
      </c>
      <c r="E162" s="66">
        <v>183330001</v>
      </c>
      <c r="F162" s="10">
        <f t="shared" si="12"/>
        <v>0.4944360797823974</v>
      </c>
      <c r="G162" s="66">
        <v>81530001</v>
      </c>
      <c r="H162" s="23">
        <f t="shared" si="9"/>
        <v>0.21988421894513022</v>
      </c>
    </row>
    <row r="163" spans="1:8" ht="66" customHeight="1" thickBot="1" x14ac:dyDescent="0.25">
      <c r="A163" s="24">
        <f t="shared" si="13"/>
        <v>127</v>
      </c>
      <c r="B163" s="63">
        <v>2020003630128</v>
      </c>
      <c r="C163" s="64" t="s">
        <v>151</v>
      </c>
      <c r="D163" s="66">
        <v>506380734</v>
      </c>
      <c r="E163" s="66">
        <v>211895720</v>
      </c>
      <c r="F163" s="10">
        <f t="shared" si="12"/>
        <v>0.41845138602765247</v>
      </c>
      <c r="G163" s="66">
        <v>206995720</v>
      </c>
      <c r="H163" s="23">
        <f t="shared" si="9"/>
        <v>0.40877487254481526</v>
      </c>
    </row>
    <row r="164" spans="1:8" ht="66" customHeight="1" thickBot="1" x14ac:dyDescent="0.25">
      <c r="A164" s="24">
        <f t="shared" si="13"/>
        <v>128</v>
      </c>
      <c r="B164" s="63">
        <v>2020003630129</v>
      </c>
      <c r="C164" s="64" t="s">
        <v>152</v>
      </c>
      <c r="D164" s="66">
        <v>501072796.28999996</v>
      </c>
      <c r="E164" s="66">
        <v>67336667</v>
      </c>
      <c r="F164" s="10">
        <f t="shared" si="12"/>
        <v>0.13438499854426014</v>
      </c>
      <c r="G164" s="66">
        <v>41836667</v>
      </c>
      <c r="H164" s="23">
        <f t="shared" si="9"/>
        <v>8.3494189486564521E-2</v>
      </c>
    </row>
    <row r="165" spans="1:8" ht="66" customHeight="1" thickBot="1" x14ac:dyDescent="0.25">
      <c r="A165" s="24">
        <f t="shared" si="13"/>
        <v>129</v>
      </c>
      <c r="B165" s="63">
        <v>2020003630130</v>
      </c>
      <c r="C165" s="64" t="s">
        <v>153</v>
      </c>
      <c r="D165" s="66">
        <v>50000000</v>
      </c>
      <c r="E165" s="66">
        <v>0</v>
      </c>
      <c r="F165" s="10">
        <f t="shared" si="12"/>
        <v>0</v>
      </c>
      <c r="G165" s="66">
        <v>0</v>
      </c>
      <c r="H165" s="23">
        <f t="shared" si="9"/>
        <v>0</v>
      </c>
    </row>
    <row r="166" spans="1:8" ht="66" customHeight="1" thickBot="1" x14ac:dyDescent="0.25">
      <c r="A166" s="24">
        <f t="shared" si="13"/>
        <v>130</v>
      </c>
      <c r="B166" s="63">
        <v>2020003630131</v>
      </c>
      <c r="C166" s="64" t="s">
        <v>154</v>
      </c>
      <c r="D166" s="66">
        <v>44500000</v>
      </c>
      <c r="E166" s="66">
        <v>25633333</v>
      </c>
      <c r="F166" s="10">
        <f t="shared" si="12"/>
        <v>0.57602995505617982</v>
      </c>
      <c r="G166" s="66">
        <v>0</v>
      </c>
      <c r="H166" s="23">
        <f t="shared" si="9"/>
        <v>0</v>
      </c>
    </row>
    <row r="167" spans="1:8" ht="66" customHeight="1" thickBot="1" x14ac:dyDescent="0.25">
      <c r="A167" s="24">
        <f t="shared" si="13"/>
        <v>131</v>
      </c>
      <c r="B167" s="63">
        <v>2020003630132</v>
      </c>
      <c r="C167" s="64" t="s">
        <v>155</v>
      </c>
      <c r="D167" s="66">
        <v>116500000</v>
      </c>
      <c r="E167" s="66">
        <v>53789998</v>
      </c>
      <c r="F167" s="10">
        <f t="shared" si="12"/>
        <v>0.46171672103004291</v>
      </c>
      <c r="G167" s="66">
        <v>44189998</v>
      </c>
      <c r="H167" s="23">
        <f t="shared" si="9"/>
        <v>0.37931328755364807</v>
      </c>
    </row>
    <row r="168" spans="1:8" ht="66" customHeight="1" thickBot="1" x14ac:dyDescent="0.25">
      <c r="A168" s="24">
        <f t="shared" si="13"/>
        <v>132</v>
      </c>
      <c r="B168" s="63">
        <v>2020003630133</v>
      </c>
      <c r="C168" s="64" t="s">
        <v>156</v>
      </c>
      <c r="D168" s="66">
        <v>600000000</v>
      </c>
      <c r="E168" s="66">
        <v>314138328</v>
      </c>
      <c r="F168" s="10">
        <f t="shared" si="12"/>
        <v>0.52356387999999998</v>
      </c>
      <c r="G168" s="66">
        <v>189938328</v>
      </c>
      <c r="H168" s="23">
        <f t="shared" si="9"/>
        <v>0.31656388000000002</v>
      </c>
    </row>
    <row r="169" spans="1:8" ht="66" customHeight="1" thickBot="1" x14ac:dyDescent="0.25">
      <c r="A169" s="24">
        <f t="shared" si="13"/>
        <v>133</v>
      </c>
      <c r="B169" s="63">
        <v>2020003630134</v>
      </c>
      <c r="C169" s="64" t="s">
        <v>157</v>
      </c>
      <c r="D169" s="66">
        <v>300000000</v>
      </c>
      <c r="E169" s="66">
        <v>235838000</v>
      </c>
      <c r="F169" s="10">
        <f t="shared" si="12"/>
        <v>0.78612666666666664</v>
      </c>
      <c r="G169" s="66">
        <v>130708000</v>
      </c>
      <c r="H169" s="23">
        <f t="shared" si="9"/>
        <v>0.43569333333333332</v>
      </c>
    </row>
    <row r="170" spans="1:8" ht="66" customHeight="1" thickBot="1" x14ac:dyDescent="0.25">
      <c r="A170" s="24">
        <f t="shared" si="13"/>
        <v>134</v>
      </c>
      <c r="B170" s="63">
        <v>2020003630135</v>
      </c>
      <c r="C170" s="64" t="s">
        <v>158</v>
      </c>
      <c r="D170" s="66">
        <v>1852478796</v>
      </c>
      <c r="E170" s="66">
        <v>1729623997</v>
      </c>
      <c r="F170" s="10">
        <f t="shared" si="12"/>
        <v>0.93368086087394009</v>
      </c>
      <c r="G170" s="66">
        <v>115028330</v>
      </c>
      <c r="H170" s="23">
        <f t="shared" si="9"/>
        <v>6.2094276192730037E-2</v>
      </c>
    </row>
    <row r="171" spans="1:8" ht="66" customHeight="1" thickBot="1" x14ac:dyDescent="0.25">
      <c r="A171" s="24">
        <f t="shared" si="13"/>
        <v>135</v>
      </c>
      <c r="B171" s="63">
        <v>2020003630136</v>
      </c>
      <c r="C171" s="64" t="s">
        <v>159</v>
      </c>
      <c r="D171" s="66">
        <v>41342402178.509995</v>
      </c>
      <c r="E171" s="66">
        <v>39430209927.629997</v>
      </c>
      <c r="F171" s="10">
        <f t="shared" si="12"/>
        <v>0.95374743241518833</v>
      </c>
      <c r="G171" s="66">
        <v>22468943298.699997</v>
      </c>
      <c r="H171" s="23">
        <f t="shared" si="9"/>
        <v>0.54348422236527605</v>
      </c>
    </row>
    <row r="172" spans="1:8" ht="66" customHeight="1" thickBot="1" x14ac:dyDescent="0.25">
      <c r="A172" s="24">
        <f t="shared" si="13"/>
        <v>136</v>
      </c>
      <c r="B172" s="63">
        <v>2020003630137</v>
      </c>
      <c r="C172" s="64" t="s">
        <v>160</v>
      </c>
      <c r="D172" s="66">
        <v>11299317367.970001</v>
      </c>
      <c r="E172" s="66">
        <v>3977301901.0999999</v>
      </c>
      <c r="F172" s="10">
        <f t="shared" si="12"/>
        <v>0.3519948835470712</v>
      </c>
      <c r="G172" s="66">
        <v>0</v>
      </c>
      <c r="H172" s="23">
        <f t="shared" si="9"/>
        <v>0</v>
      </c>
    </row>
    <row r="173" spans="1:8" ht="66" customHeight="1" thickBot="1" x14ac:dyDescent="0.25">
      <c r="A173" s="46">
        <f t="shared" si="13"/>
        <v>137</v>
      </c>
      <c r="B173" s="67">
        <v>2020003630138</v>
      </c>
      <c r="C173" s="71" t="s">
        <v>161</v>
      </c>
      <c r="D173" s="69">
        <v>1618339964</v>
      </c>
      <c r="E173" s="69">
        <v>517026665</v>
      </c>
      <c r="F173" s="10">
        <f t="shared" si="12"/>
        <v>0.31947963746880564</v>
      </c>
      <c r="G173" s="69">
        <v>292826665</v>
      </c>
      <c r="H173" s="36">
        <f t="shared" si="9"/>
        <v>0.18094261497209124</v>
      </c>
    </row>
    <row r="174" spans="1:8" ht="30" customHeight="1" thickBot="1" x14ac:dyDescent="0.25">
      <c r="A174" s="109" t="s">
        <v>162</v>
      </c>
      <c r="B174" s="110"/>
      <c r="C174" s="111"/>
      <c r="D174" s="38">
        <f>D175+D179+D182</f>
        <v>2328894018</v>
      </c>
      <c r="E174" s="38">
        <f>E175+E179+E182</f>
        <v>1203972331</v>
      </c>
      <c r="F174" s="10">
        <f t="shared" si="12"/>
        <v>0.51697171348052307</v>
      </c>
      <c r="G174" s="44">
        <f>G175+G179+G182</f>
        <v>731572331</v>
      </c>
      <c r="H174" s="10">
        <f t="shared" ref="H174:H195" si="14">G174/D174</f>
        <v>0.31412864876876506</v>
      </c>
    </row>
    <row r="175" spans="1:8" ht="30" customHeight="1" thickBot="1" x14ac:dyDescent="0.25">
      <c r="A175" s="40">
        <v>1</v>
      </c>
      <c r="B175" s="119" t="s">
        <v>27</v>
      </c>
      <c r="C175" s="120"/>
      <c r="D175" s="13">
        <f>SUM(D176:D178)</f>
        <v>1723774500</v>
      </c>
      <c r="E175" s="14">
        <f>SUM(E176:E178)</f>
        <v>980625984</v>
      </c>
      <c r="F175" s="10">
        <f t="shared" si="12"/>
        <v>0.5688829855645271</v>
      </c>
      <c r="G175" s="15">
        <f>SUM(G176:G178)</f>
        <v>570875984</v>
      </c>
      <c r="H175" s="16">
        <f t="shared" si="14"/>
        <v>0.33117787970526308</v>
      </c>
    </row>
    <row r="176" spans="1:8" ht="66" customHeight="1" thickBot="1" x14ac:dyDescent="0.25">
      <c r="A176" s="17">
        <f>A173+1</f>
        <v>138</v>
      </c>
      <c r="B176" s="60">
        <v>2020003630038</v>
      </c>
      <c r="C176" s="70" t="s">
        <v>163</v>
      </c>
      <c r="D176" s="66">
        <v>408085000</v>
      </c>
      <c r="E176" s="21">
        <v>190260000</v>
      </c>
      <c r="F176" s="10">
        <f t="shared" si="12"/>
        <v>0.46622639891199136</v>
      </c>
      <c r="G176" s="22">
        <v>70360000</v>
      </c>
      <c r="H176" s="23">
        <f t="shared" si="14"/>
        <v>0.17241506058786774</v>
      </c>
    </row>
    <row r="177" spans="1:8" ht="66" customHeight="1" thickBot="1" x14ac:dyDescent="0.25">
      <c r="A177" s="24">
        <f>A176+1</f>
        <v>139</v>
      </c>
      <c r="B177" s="63">
        <v>2020003630139</v>
      </c>
      <c r="C177" s="64" t="s">
        <v>164</v>
      </c>
      <c r="D177" s="66">
        <v>847964500</v>
      </c>
      <c r="E177" s="21">
        <v>507187653</v>
      </c>
      <c r="F177" s="10">
        <f t="shared" si="12"/>
        <v>0.59812368678169903</v>
      </c>
      <c r="G177" s="22">
        <v>335637653</v>
      </c>
      <c r="H177" s="23">
        <f t="shared" si="14"/>
        <v>0.39581568921812177</v>
      </c>
    </row>
    <row r="178" spans="1:8" ht="66" customHeight="1" thickBot="1" x14ac:dyDescent="0.25">
      <c r="A178" s="24">
        <f>A177+1</f>
        <v>140</v>
      </c>
      <c r="B178" s="63">
        <v>2020003630039</v>
      </c>
      <c r="C178" s="64" t="s">
        <v>165</v>
      </c>
      <c r="D178" s="66">
        <v>467725000</v>
      </c>
      <c r="E178" s="21">
        <v>283178331</v>
      </c>
      <c r="F178" s="10">
        <f t="shared" si="12"/>
        <v>0.6054376631567695</v>
      </c>
      <c r="G178" s="22">
        <v>164878331</v>
      </c>
      <c r="H178" s="23">
        <f t="shared" si="14"/>
        <v>0.35251126409749317</v>
      </c>
    </row>
    <row r="179" spans="1:8" ht="30" customHeight="1" thickBot="1" x14ac:dyDescent="0.25">
      <c r="A179" s="51">
        <v>2</v>
      </c>
      <c r="B179" s="108" t="s">
        <v>35</v>
      </c>
      <c r="C179" s="108"/>
      <c r="D179" s="52">
        <f>SUM(D180:D181)</f>
        <v>128119518</v>
      </c>
      <c r="E179" s="52">
        <f>SUM(E180:E181)</f>
        <v>50913013</v>
      </c>
      <c r="F179" s="10">
        <f t="shared" si="12"/>
        <v>0.39738686029087311</v>
      </c>
      <c r="G179" s="53">
        <f>SUM(G180:G181)</f>
        <v>35813013</v>
      </c>
      <c r="H179" s="23">
        <f t="shared" si="14"/>
        <v>0.27952815901165035</v>
      </c>
    </row>
    <row r="180" spans="1:8" ht="66" customHeight="1" thickBot="1" x14ac:dyDescent="0.25">
      <c r="A180" s="24">
        <f>A178+1</f>
        <v>141</v>
      </c>
      <c r="B180" s="63">
        <v>2020003630140</v>
      </c>
      <c r="C180" s="64" t="s">
        <v>166</v>
      </c>
      <c r="D180" s="66">
        <v>71719518</v>
      </c>
      <c r="E180" s="21">
        <v>32013013</v>
      </c>
      <c r="F180" s="10">
        <f t="shared" si="12"/>
        <v>0.44636402882685294</v>
      </c>
      <c r="G180" s="22">
        <v>25013013</v>
      </c>
      <c r="H180" s="23">
        <f t="shared" si="14"/>
        <v>0.3487615881634899</v>
      </c>
    </row>
    <row r="181" spans="1:8" ht="66" customHeight="1" thickBot="1" x14ac:dyDescent="0.25">
      <c r="A181" s="24">
        <f>A180+1</f>
        <v>142</v>
      </c>
      <c r="B181" s="63">
        <v>2020003630040</v>
      </c>
      <c r="C181" s="64" t="s">
        <v>167</v>
      </c>
      <c r="D181" s="66">
        <v>56400000</v>
      </c>
      <c r="E181" s="21">
        <v>18900000</v>
      </c>
      <c r="F181" s="10">
        <f t="shared" si="12"/>
        <v>0.33510638297872342</v>
      </c>
      <c r="G181" s="22">
        <v>10800000</v>
      </c>
      <c r="H181" s="23">
        <f t="shared" si="14"/>
        <v>0.19148936170212766</v>
      </c>
    </row>
    <row r="182" spans="1:8" ht="32.25" customHeight="1" thickBot="1" x14ac:dyDescent="0.25">
      <c r="A182" s="51">
        <v>4</v>
      </c>
      <c r="B182" s="108" t="s">
        <v>10</v>
      </c>
      <c r="C182" s="108"/>
      <c r="D182" s="52">
        <f>D183</f>
        <v>477000000</v>
      </c>
      <c r="E182" s="52">
        <f>E183</f>
        <v>172433334</v>
      </c>
      <c r="F182" s="10">
        <f t="shared" si="12"/>
        <v>0.36149545911949688</v>
      </c>
      <c r="G182" s="53">
        <f>G183</f>
        <v>124883334</v>
      </c>
      <c r="H182" s="23">
        <f t="shared" si="14"/>
        <v>0.26180992452830187</v>
      </c>
    </row>
    <row r="183" spans="1:8" ht="66" customHeight="1" thickBot="1" x14ac:dyDescent="0.25">
      <c r="A183" s="46">
        <f>A181+1</f>
        <v>143</v>
      </c>
      <c r="B183" s="67">
        <v>2020003630141</v>
      </c>
      <c r="C183" s="71" t="s">
        <v>168</v>
      </c>
      <c r="D183" s="69">
        <v>477000000</v>
      </c>
      <c r="E183" s="34">
        <v>172433334</v>
      </c>
      <c r="F183" s="10">
        <f t="shared" si="12"/>
        <v>0.36149545911949688</v>
      </c>
      <c r="G183" s="22">
        <v>124883334</v>
      </c>
      <c r="H183" s="36">
        <f t="shared" si="14"/>
        <v>0.26180992452830187</v>
      </c>
    </row>
    <row r="184" spans="1:8" ht="30" customHeight="1" thickBot="1" x14ac:dyDescent="0.25">
      <c r="A184" s="116" t="s">
        <v>169</v>
      </c>
      <c r="B184" s="117"/>
      <c r="C184" s="118"/>
      <c r="D184" s="38">
        <f>D185</f>
        <v>10124808814.389999</v>
      </c>
      <c r="E184" s="38">
        <f>E185</f>
        <v>4117223156.6499996</v>
      </c>
      <c r="F184" s="10">
        <f t="shared" si="12"/>
        <v>0.40664700263755593</v>
      </c>
      <c r="G184" s="44">
        <f>G185</f>
        <v>1838739429.8</v>
      </c>
      <c r="H184" s="10">
        <f t="shared" si="14"/>
        <v>0.18160732350685682</v>
      </c>
    </row>
    <row r="185" spans="1:8" ht="30" customHeight="1" thickBot="1" x14ac:dyDescent="0.25">
      <c r="A185" s="40">
        <v>1</v>
      </c>
      <c r="B185" s="119" t="s">
        <v>27</v>
      </c>
      <c r="C185" s="120"/>
      <c r="D185" s="13">
        <f>SUM(D186:D188)</f>
        <v>10124808814.389999</v>
      </c>
      <c r="E185" s="14">
        <f>SUM(E186:E188)</f>
        <v>4117223156.6499996</v>
      </c>
      <c r="F185" s="10">
        <f t="shared" si="12"/>
        <v>0.40664700263755593</v>
      </c>
      <c r="G185" s="15">
        <f>SUM(G186:G188)</f>
        <v>1838739429.8</v>
      </c>
      <c r="H185" s="16">
        <f t="shared" si="14"/>
        <v>0.18160732350685682</v>
      </c>
    </row>
    <row r="186" spans="1:8" ht="66" customHeight="1" thickBot="1" x14ac:dyDescent="0.25">
      <c r="A186" s="30">
        <f>A183+1</f>
        <v>144</v>
      </c>
      <c r="B186" s="60">
        <v>2020003630009</v>
      </c>
      <c r="C186" s="70" t="s">
        <v>170</v>
      </c>
      <c r="D186" s="66">
        <v>3421031564.8499999</v>
      </c>
      <c r="E186" s="21">
        <v>1083316998.3799999</v>
      </c>
      <c r="F186" s="10">
        <f t="shared" si="12"/>
        <v>0.3166638418396176</v>
      </c>
      <c r="G186" s="22">
        <v>782138492.74000001</v>
      </c>
      <c r="H186" s="23">
        <f t="shared" si="14"/>
        <v>0.22862650575230634</v>
      </c>
    </row>
    <row r="187" spans="1:8" ht="66" customHeight="1" thickBot="1" x14ac:dyDescent="0.25">
      <c r="A187" s="24">
        <f>A186+1</f>
        <v>145</v>
      </c>
      <c r="B187" s="63">
        <v>2020003630010</v>
      </c>
      <c r="C187" s="64" t="s">
        <v>171</v>
      </c>
      <c r="D187" s="66">
        <v>4256859417.5399995</v>
      </c>
      <c r="E187" s="21">
        <v>2169431158.27</v>
      </c>
      <c r="F187" s="10">
        <f t="shared" si="12"/>
        <v>0.50963185425646373</v>
      </c>
      <c r="G187" s="22">
        <v>1042600937.0599999</v>
      </c>
      <c r="H187" s="23">
        <f t="shared" si="14"/>
        <v>0.24492256727202646</v>
      </c>
    </row>
    <row r="188" spans="1:8" ht="66" customHeight="1" thickBot="1" x14ac:dyDescent="0.25">
      <c r="A188" s="72">
        <f>A187+1</f>
        <v>146</v>
      </c>
      <c r="B188" s="67">
        <v>2020003630013</v>
      </c>
      <c r="C188" s="71" t="s">
        <v>172</v>
      </c>
      <c r="D188" s="69">
        <v>2446917832</v>
      </c>
      <c r="E188" s="69">
        <v>864475000</v>
      </c>
      <c r="F188" s="10">
        <f t="shared" si="12"/>
        <v>0.35329138914869784</v>
      </c>
      <c r="G188" s="22">
        <v>14000000</v>
      </c>
      <c r="H188" s="36">
        <f t="shared" si="14"/>
        <v>5.7214834993282275E-3</v>
      </c>
    </row>
    <row r="189" spans="1:8" ht="30" customHeight="1" thickBot="1" x14ac:dyDescent="0.25">
      <c r="A189" s="109" t="s">
        <v>173</v>
      </c>
      <c r="B189" s="110"/>
      <c r="C189" s="111"/>
      <c r="D189" s="38">
        <f>D190+D193+D197</f>
        <v>4712923248</v>
      </c>
      <c r="E189" s="38">
        <f>E190+E193+E197</f>
        <v>1963959831</v>
      </c>
      <c r="F189" s="10">
        <f t="shared" si="12"/>
        <v>0.41671797473753386</v>
      </c>
      <c r="G189" s="44">
        <f>G190+G193+G197</f>
        <v>796555666</v>
      </c>
      <c r="H189" s="10">
        <f t="shared" si="14"/>
        <v>0.16901520013890114</v>
      </c>
    </row>
    <row r="190" spans="1:8" ht="30" customHeight="1" thickBot="1" x14ac:dyDescent="0.25">
      <c r="A190" s="40">
        <v>1</v>
      </c>
      <c r="B190" s="119" t="s">
        <v>27</v>
      </c>
      <c r="C190" s="120"/>
      <c r="D190" s="13">
        <f>SUM(D191:D192)</f>
        <v>2508923248</v>
      </c>
      <c r="E190" s="14">
        <f>SUM(E191:E192)</f>
        <v>1492174831</v>
      </c>
      <c r="F190" s="10">
        <f t="shared" si="12"/>
        <v>0.59474710204447034</v>
      </c>
      <c r="G190" s="15">
        <f>SUM(G191:G192)</f>
        <v>494936583.66999996</v>
      </c>
      <c r="H190" s="16">
        <f t="shared" si="14"/>
        <v>0.19727051597315343</v>
      </c>
    </row>
    <row r="191" spans="1:8" ht="66" customHeight="1" thickBot="1" x14ac:dyDescent="0.25">
      <c r="A191" s="30">
        <f>A188+1</f>
        <v>147</v>
      </c>
      <c r="B191" s="73">
        <v>2020003630142</v>
      </c>
      <c r="C191" s="70" t="s">
        <v>174</v>
      </c>
      <c r="D191" s="66">
        <v>1370000000</v>
      </c>
      <c r="E191" s="21">
        <v>699755000</v>
      </c>
      <c r="F191" s="10">
        <f t="shared" si="12"/>
        <v>0.51077007299270072</v>
      </c>
      <c r="G191" s="22">
        <v>243239416.66999999</v>
      </c>
      <c r="H191" s="23">
        <f t="shared" si="14"/>
        <v>0.17754701946715329</v>
      </c>
    </row>
    <row r="192" spans="1:8" ht="66" customHeight="1" thickBot="1" x14ac:dyDescent="0.25">
      <c r="A192" s="24">
        <f>A191+1</f>
        <v>148</v>
      </c>
      <c r="B192" s="27">
        <v>2020003630143</v>
      </c>
      <c r="C192" s="74" t="s">
        <v>175</v>
      </c>
      <c r="D192" s="66">
        <v>1138923248</v>
      </c>
      <c r="E192" s="21">
        <v>792419831</v>
      </c>
      <c r="F192" s="10">
        <f t="shared" si="12"/>
        <v>0.69576227580877337</v>
      </c>
      <c r="G192" s="22">
        <v>251697167</v>
      </c>
      <c r="H192" s="23">
        <f t="shared" si="14"/>
        <v>0.2209957233219986</v>
      </c>
    </row>
    <row r="193" spans="1:8" ht="28.5" customHeight="1" thickBot="1" x14ac:dyDescent="0.25">
      <c r="A193" s="51">
        <v>3</v>
      </c>
      <c r="B193" s="108" t="s">
        <v>39</v>
      </c>
      <c r="C193" s="108"/>
      <c r="D193" s="52">
        <f>SUM(D194:D196)</f>
        <v>1660000000</v>
      </c>
      <c r="E193" s="52">
        <f>SUM(E194:E196)</f>
        <v>366622500</v>
      </c>
      <c r="F193" s="10">
        <f t="shared" si="12"/>
        <v>0.22085692771084336</v>
      </c>
      <c r="G193" s="53">
        <f>SUM(G194:G196)</f>
        <v>235479583</v>
      </c>
      <c r="H193" s="23">
        <f t="shared" si="14"/>
        <v>0.14185517048192772</v>
      </c>
    </row>
    <row r="194" spans="1:8" ht="45.75" customHeight="1" thickBot="1" x14ac:dyDescent="0.25">
      <c r="A194" s="24">
        <f>A192+1</f>
        <v>149</v>
      </c>
      <c r="B194" s="27">
        <v>2020003630144</v>
      </c>
      <c r="C194" s="74" t="s">
        <v>176</v>
      </c>
      <c r="D194" s="66">
        <v>620000000</v>
      </c>
      <c r="E194" s="21">
        <v>145302500</v>
      </c>
      <c r="F194" s="10">
        <f t="shared" si="12"/>
        <v>0.23435887096774194</v>
      </c>
      <c r="G194" s="22">
        <v>91614583</v>
      </c>
      <c r="H194" s="23">
        <f t="shared" si="14"/>
        <v>0.1477654564516129</v>
      </c>
    </row>
    <row r="195" spans="1:8" ht="66" customHeight="1" thickBot="1" x14ac:dyDescent="0.25">
      <c r="A195" s="75">
        <f>A194+1</f>
        <v>150</v>
      </c>
      <c r="B195" s="73">
        <v>2020003630145</v>
      </c>
      <c r="C195" s="71" t="s">
        <v>177</v>
      </c>
      <c r="D195" s="69">
        <v>910000000</v>
      </c>
      <c r="E195" s="69">
        <v>208260000</v>
      </c>
      <c r="F195" s="10">
        <f t="shared" si="12"/>
        <v>0.22885714285714287</v>
      </c>
      <c r="G195" s="22">
        <v>142475000</v>
      </c>
      <c r="H195" s="23">
        <f t="shared" si="14"/>
        <v>0.15656593406593405</v>
      </c>
    </row>
    <row r="196" spans="1:8" ht="66" customHeight="1" thickBot="1" x14ac:dyDescent="0.25">
      <c r="A196" s="75">
        <f>A195+1</f>
        <v>151</v>
      </c>
      <c r="B196" s="27">
        <v>2023003630001</v>
      </c>
      <c r="C196" s="28" t="s">
        <v>178</v>
      </c>
      <c r="D196" s="21">
        <v>130000000</v>
      </c>
      <c r="E196" s="21">
        <v>13060000</v>
      </c>
      <c r="F196" s="10">
        <f t="shared" ref="F196:F202" si="15">E196/D196</f>
        <v>0.10046153846153846</v>
      </c>
      <c r="G196" s="35">
        <v>1390000</v>
      </c>
      <c r="H196" s="23"/>
    </row>
    <row r="197" spans="1:8" ht="28.5" customHeight="1" thickBot="1" x14ac:dyDescent="0.25">
      <c r="A197" s="51">
        <v>4</v>
      </c>
      <c r="B197" s="108" t="s">
        <v>10</v>
      </c>
      <c r="C197" s="108"/>
      <c r="D197" s="52">
        <f>SUM(D198:D198)</f>
        <v>544000000</v>
      </c>
      <c r="E197" s="52">
        <f>SUM(E198:E198)</f>
        <v>105162500</v>
      </c>
      <c r="F197" s="10">
        <f t="shared" si="15"/>
        <v>0.19331341911764705</v>
      </c>
      <c r="G197" s="53">
        <f>SUM(G198:G198)</f>
        <v>66139499.329999998</v>
      </c>
      <c r="H197" s="23">
        <f t="shared" ref="H197:H202" si="16">G197/D197</f>
        <v>0.12157996200367646</v>
      </c>
    </row>
    <row r="198" spans="1:8" ht="66" customHeight="1" thickBot="1" x14ac:dyDescent="0.25">
      <c r="A198" s="46">
        <f>A196+1</f>
        <v>152</v>
      </c>
      <c r="B198" s="42">
        <v>2022003630006</v>
      </c>
      <c r="C198" s="76" t="s">
        <v>179</v>
      </c>
      <c r="D198" s="69">
        <v>544000000</v>
      </c>
      <c r="E198" s="34">
        <v>105162500</v>
      </c>
      <c r="F198" s="10">
        <f t="shared" si="15"/>
        <v>0.19331341911764705</v>
      </c>
      <c r="G198" s="35">
        <v>66139499.329999998</v>
      </c>
      <c r="H198" s="36">
        <f t="shared" si="16"/>
        <v>0.12157996200367646</v>
      </c>
    </row>
    <row r="199" spans="1:8" ht="30" customHeight="1" thickBot="1" x14ac:dyDescent="0.25">
      <c r="A199" s="109" t="s">
        <v>180</v>
      </c>
      <c r="B199" s="110"/>
      <c r="C199" s="111"/>
      <c r="D199" s="38">
        <f>SUM(D201)</f>
        <v>118932650</v>
      </c>
      <c r="E199" s="38">
        <f>SUM(E201)</f>
        <v>114775000</v>
      </c>
      <c r="F199" s="10">
        <f t="shared" si="15"/>
        <v>0.96504197964141891</v>
      </c>
      <c r="G199" s="39">
        <f>SUM(G201)</f>
        <v>74125000</v>
      </c>
      <c r="H199" s="10">
        <f t="shared" si="16"/>
        <v>0.62325189928921954</v>
      </c>
    </row>
    <row r="200" spans="1:8" ht="30" customHeight="1" thickBot="1" x14ac:dyDescent="0.25">
      <c r="A200" s="12">
        <v>3</v>
      </c>
      <c r="B200" s="112" t="s">
        <v>39</v>
      </c>
      <c r="C200" s="112"/>
      <c r="D200" s="14">
        <f>D201</f>
        <v>118932650</v>
      </c>
      <c r="E200" s="14">
        <f>E201</f>
        <v>114775000</v>
      </c>
      <c r="F200" s="10">
        <f t="shared" si="15"/>
        <v>0.96504197964141891</v>
      </c>
      <c r="G200" s="15">
        <f>G201</f>
        <v>74125000</v>
      </c>
      <c r="H200" s="16">
        <f t="shared" si="16"/>
        <v>0.62325189928921954</v>
      </c>
    </row>
    <row r="201" spans="1:8" ht="66" customHeight="1" thickBot="1" x14ac:dyDescent="0.25">
      <c r="A201" s="72">
        <f>A198+1</f>
        <v>153</v>
      </c>
      <c r="B201" s="73">
        <v>2020003630149</v>
      </c>
      <c r="C201" s="77" t="s">
        <v>181</v>
      </c>
      <c r="D201" s="78">
        <v>118932650</v>
      </c>
      <c r="E201" s="79">
        <v>114775000</v>
      </c>
      <c r="F201" s="10">
        <f t="shared" si="15"/>
        <v>0.96504197964141891</v>
      </c>
      <c r="G201" s="35">
        <v>74125000</v>
      </c>
      <c r="H201" s="36">
        <f t="shared" si="16"/>
        <v>0.62325189928921954</v>
      </c>
    </row>
    <row r="202" spans="1:8" ht="30" customHeight="1" thickBot="1" x14ac:dyDescent="0.25">
      <c r="A202" s="113" t="s">
        <v>182</v>
      </c>
      <c r="B202" s="114"/>
      <c r="C202" s="115"/>
      <c r="D202" s="80">
        <f>SUM(D3,D9,D18,D22,D50,D66,D72,D80,D102,D108,D120,D149,D174,D184,D189,D199)</f>
        <v>453807382777.64996</v>
      </c>
      <c r="E202" s="81">
        <f>SUM(E3,E9,E18,E22,E50,E66,E72,E80,E102,E108,E120,E149,E174,E184,E189,E199)</f>
        <v>201062053570.10001</v>
      </c>
      <c r="F202" s="10">
        <f t="shared" si="15"/>
        <v>0.44305593342145672</v>
      </c>
      <c r="G202" s="82">
        <f>SUM(G3,G9,G18,G22,G50,G66,G72,G80,G102,G108,G120,G149,G174,G184,G189,G199)</f>
        <v>138140884337.43002</v>
      </c>
      <c r="H202" s="10">
        <f t="shared" si="16"/>
        <v>0.30440422430305486</v>
      </c>
    </row>
    <row r="204" spans="1:8" x14ac:dyDescent="0.2">
      <c r="C204" s="84"/>
      <c r="D204" s="85"/>
      <c r="E204" s="85"/>
      <c r="F204" s="85"/>
      <c r="G204" s="85"/>
    </row>
    <row r="205" spans="1:8" x14ac:dyDescent="0.2">
      <c r="C205" s="84"/>
      <c r="D205" s="86"/>
      <c r="E205" s="86"/>
      <c r="F205" s="86"/>
      <c r="G205" s="86"/>
    </row>
    <row r="206" spans="1:8" x14ac:dyDescent="0.2">
      <c r="C206" s="84"/>
      <c r="D206" s="86"/>
      <c r="E206" s="86"/>
      <c r="F206" s="86"/>
      <c r="G206" s="86"/>
    </row>
    <row r="207" spans="1:8" x14ac:dyDescent="0.2">
      <c r="C207" s="84"/>
      <c r="D207" s="86"/>
      <c r="E207" s="86"/>
      <c r="F207" s="86"/>
      <c r="G207" s="86"/>
    </row>
    <row r="208" spans="1:8" x14ac:dyDescent="0.2">
      <c r="C208" s="84"/>
      <c r="D208" s="86"/>
      <c r="E208" s="86"/>
      <c r="F208" s="86"/>
      <c r="G208" s="86"/>
    </row>
    <row r="209" spans="2:11" x14ac:dyDescent="0.2">
      <c r="B209" s="87"/>
      <c r="C209" s="88" t="s">
        <v>183</v>
      </c>
      <c r="D209" s="89"/>
      <c r="E209" s="89"/>
      <c r="F209" s="89"/>
      <c r="G209" s="89"/>
    </row>
    <row r="210" spans="2:11" ht="12.75" customHeight="1" x14ac:dyDescent="0.2">
      <c r="B210" s="100" t="s">
        <v>184</v>
      </c>
      <c r="C210" s="100"/>
      <c r="D210" s="100"/>
      <c r="K210" s="90"/>
    </row>
    <row r="212" spans="2:11" ht="12.75" customHeight="1" x14ac:dyDescent="0.2">
      <c r="B212" s="100"/>
      <c r="C212" s="100"/>
      <c r="D212" s="100"/>
    </row>
    <row r="213" spans="2:11" ht="22.5" customHeight="1" x14ac:dyDescent="0.2">
      <c r="B213" s="101"/>
      <c r="C213" s="102"/>
      <c r="D213" s="102"/>
    </row>
    <row r="214" spans="2:11" ht="24.75" customHeight="1" x14ac:dyDescent="0.2">
      <c r="B214" s="101"/>
      <c r="C214" s="102"/>
      <c r="D214" s="102"/>
    </row>
    <row r="215" spans="2:11" ht="21.75" customHeight="1" x14ac:dyDescent="0.2">
      <c r="B215" s="103"/>
      <c r="C215" s="102"/>
      <c r="D215" s="102"/>
    </row>
    <row r="216" spans="2:11" ht="13.5" thickBot="1" x14ac:dyDescent="0.25"/>
    <row r="217" spans="2:11" ht="15.75" x14ac:dyDescent="0.2">
      <c r="D217" s="104" t="s">
        <v>185</v>
      </c>
      <c r="E217" s="105"/>
      <c r="F217" s="91"/>
    </row>
    <row r="218" spans="2:11" ht="15.75" x14ac:dyDescent="0.2">
      <c r="D218" s="106" t="s">
        <v>186</v>
      </c>
      <c r="E218" s="107"/>
      <c r="F218" s="91"/>
    </row>
    <row r="219" spans="2:11" ht="15.75" x14ac:dyDescent="0.2">
      <c r="D219" s="92" t="s">
        <v>187</v>
      </c>
      <c r="E219" s="93"/>
      <c r="F219" s="91"/>
    </row>
    <row r="220" spans="2:11" ht="15.75" x14ac:dyDescent="0.2">
      <c r="D220" s="94" t="s">
        <v>188</v>
      </c>
      <c r="E220" s="95"/>
      <c r="F220" s="91"/>
    </row>
    <row r="221" spans="2:11" ht="15.75" x14ac:dyDescent="0.2">
      <c r="D221" s="96" t="s">
        <v>189</v>
      </c>
      <c r="E221" s="97"/>
      <c r="F221" s="91"/>
    </row>
    <row r="222" spans="2:11" ht="15.75" x14ac:dyDescent="0.2">
      <c r="D222" s="98" t="s">
        <v>190</v>
      </c>
      <c r="E222" s="99"/>
      <c r="F222" s="91"/>
    </row>
  </sheetData>
  <mergeCells count="58">
    <mergeCell ref="B46:C46"/>
    <mergeCell ref="A1:H1"/>
    <mergeCell ref="A3:C3"/>
    <mergeCell ref="B4:C4"/>
    <mergeCell ref="A9:C9"/>
    <mergeCell ref="B10:C10"/>
    <mergeCell ref="A18:C18"/>
    <mergeCell ref="B19:C19"/>
    <mergeCell ref="A22:C22"/>
    <mergeCell ref="B23:C23"/>
    <mergeCell ref="B32:C32"/>
    <mergeCell ref="B36:C36"/>
    <mergeCell ref="A102:C102"/>
    <mergeCell ref="A50:C50"/>
    <mergeCell ref="B51:C51"/>
    <mergeCell ref="B60:C60"/>
    <mergeCell ref="B63:C63"/>
    <mergeCell ref="A66:C66"/>
    <mergeCell ref="B67:C67"/>
    <mergeCell ref="A72:C72"/>
    <mergeCell ref="B73:C73"/>
    <mergeCell ref="A80:C80"/>
    <mergeCell ref="B81:C81"/>
    <mergeCell ref="B94:C94"/>
    <mergeCell ref="B175:C175"/>
    <mergeCell ref="B103:C103"/>
    <mergeCell ref="A108:C108"/>
    <mergeCell ref="B109:C109"/>
    <mergeCell ref="B118:C118"/>
    <mergeCell ref="A120:C120"/>
    <mergeCell ref="B121:C121"/>
    <mergeCell ref="B140:C140"/>
    <mergeCell ref="B143:C143"/>
    <mergeCell ref="A149:C149"/>
    <mergeCell ref="B150:C150"/>
    <mergeCell ref="A174:C174"/>
    <mergeCell ref="B210:D210"/>
    <mergeCell ref="B179:C179"/>
    <mergeCell ref="B182:C182"/>
    <mergeCell ref="A184:C184"/>
    <mergeCell ref="B185:C185"/>
    <mergeCell ref="A189:C189"/>
    <mergeCell ref="B190:C190"/>
    <mergeCell ref="B193:C193"/>
    <mergeCell ref="B197:C197"/>
    <mergeCell ref="A199:C199"/>
    <mergeCell ref="B200:C200"/>
    <mergeCell ref="A202:C202"/>
    <mergeCell ref="D219:E219"/>
    <mergeCell ref="D220:E220"/>
    <mergeCell ref="D221:E221"/>
    <mergeCell ref="D222:E222"/>
    <mergeCell ref="B212:D212"/>
    <mergeCell ref="B213:D213"/>
    <mergeCell ref="B214:D214"/>
    <mergeCell ref="B215:D215"/>
    <mergeCell ref="D217:E217"/>
    <mergeCell ref="D218:E218"/>
  </mergeCells>
  <conditionalFormatting sqref="H31:H202">
    <cfRule type="cellIs" dxfId="24" priority="21" operator="between">
      <formula>0</formula>
      <formula>0.3999</formula>
    </cfRule>
    <cfRule type="cellIs" dxfId="23" priority="22" operator="between">
      <formula>0.3955</formula>
      <formula>0.5949</formula>
    </cfRule>
    <cfRule type="cellIs" dxfId="22" priority="23" operator="between">
      <formula>0.595</formula>
      <formula>0.6949</formula>
    </cfRule>
    <cfRule type="cellIs" dxfId="21" priority="24" operator="between">
      <formula>0.695</formula>
      <formula>0.7949</formula>
    </cfRule>
    <cfRule type="cellIs" dxfId="20" priority="25" operator="between">
      <formula>0.795</formula>
      <formula>1</formula>
    </cfRule>
  </conditionalFormatting>
  <conditionalFormatting sqref="H3">
    <cfRule type="cellIs" dxfId="19" priority="16" operator="between">
      <formula>0</formula>
      <formula>0.3999</formula>
    </cfRule>
    <cfRule type="cellIs" dxfId="18" priority="17" operator="between">
      <formula>0.3955</formula>
      <formula>0.5949</formula>
    </cfRule>
    <cfRule type="cellIs" dxfId="17" priority="18" operator="between">
      <formula>0.595</formula>
      <formula>0.6949</formula>
    </cfRule>
    <cfRule type="cellIs" dxfId="16" priority="19" operator="between">
      <formula>0.695</formula>
      <formula>0.7949</formula>
    </cfRule>
    <cfRule type="cellIs" dxfId="15" priority="20" operator="between">
      <formula>0.795</formula>
      <formula>1</formula>
    </cfRule>
  </conditionalFormatting>
  <conditionalFormatting sqref="H4:H29">
    <cfRule type="cellIs" dxfId="14" priority="11" operator="between">
      <formula>0</formula>
      <formula>0.3999</formula>
    </cfRule>
    <cfRule type="cellIs" dxfId="13" priority="12" operator="between">
      <formula>0.3955</formula>
      <formula>0.5949</formula>
    </cfRule>
    <cfRule type="cellIs" dxfId="12" priority="13" operator="between">
      <formula>0.595</formula>
      <formula>0.6949</formula>
    </cfRule>
    <cfRule type="cellIs" dxfId="11" priority="14" operator="between">
      <formula>0.695</formula>
      <formula>0.7949</formula>
    </cfRule>
    <cfRule type="cellIs" dxfId="10" priority="15" operator="between">
      <formula>0.795</formula>
      <formula>1</formula>
    </cfRule>
  </conditionalFormatting>
  <conditionalFormatting sqref="F3">
    <cfRule type="cellIs" dxfId="9" priority="6" operator="between">
      <formula>0</formula>
      <formula>0.3999</formula>
    </cfRule>
    <cfRule type="cellIs" dxfId="8" priority="7" operator="between">
      <formula>0.3955</formula>
      <formula>0.5949</formula>
    </cfRule>
    <cfRule type="cellIs" dxfId="7" priority="8" operator="between">
      <formula>0.595</formula>
      <formula>0.6949</formula>
    </cfRule>
    <cfRule type="cellIs" dxfId="6" priority="9" operator="between">
      <formula>0.695</formula>
      <formula>0.7949</formula>
    </cfRule>
    <cfRule type="cellIs" dxfId="5" priority="10" operator="between">
      <formula>0.795</formula>
      <formula>1</formula>
    </cfRule>
  </conditionalFormatting>
  <conditionalFormatting sqref="F4:F29 F31:F202">
    <cfRule type="cellIs" dxfId="4" priority="1" operator="between">
      <formula>0</formula>
      <formula>0.3999</formula>
    </cfRule>
    <cfRule type="cellIs" dxfId="3" priority="2" operator="between">
      <formula>0.3955</formula>
      <formula>0.5949</formula>
    </cfRule>
    <cfRule type="cellIs" dxfId="2" priority="3" operator="between">
      <formula>0.595</formula>
      <formula>0.6949</formula>
    </cfRule>
    <cfRule type="cellIs" dxfId="1" priority="4" operator="between">
      <formula>0.695</formula>
      <formula>0.7949</formula>
    </cfRule>
    <cfRule type="cellIs" dxfId="0" priority="5" operator="between">
      <formula>0.795</formula>
      <formula>1</formula>
    </cfRule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AUXPLANEACION19</dc:creator>
  <cp:lastModifiedBy>AUXPLANEACION19</cp:lastModifiedBy>
  <dcterms:created xsi:type="dcterms:W3CDTF">2023-08-01T01:50:29Z</dcterms:created>
  <dcterms:modified xsi:type="dcterms:W3CDTF">2023-08-01T02:16:48Z</dcterms:modified>
</cp:coreProperties>
</file>