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Sgto PDD 2023\IV Trimestre 2023\"/>
    </mc:Choice>
  </mc:AlternateContent>
  <bookViews>
    <workbookView xWindow="0" yWindow="0" windowWidth="15000" windowHeight="9300"/>
  </bookViews>
  <sheets>
    <sheet name="PROYECTOS EJECUTADOS" sheetId="1" r:id="rId1"/>
  </sheets>
  <definedNames>
    <definedName name="_1._Apoyo_con_equipos_para_la_seguridad_vial_Licenciamiento_de_software_para_comunicaciones">#REF!</definedName>
    <definedName name="_xlnm._FilterDatabase" localSheetId="0" hidden="1">'PROYECTOS EJECUTADOS'!$B$2:$D$201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1" l="1"/>
  <c r="E200" i="1"/>
  <c r="H201" i="1"/>
  <c r="G200" i="1"/>
  <c r="D200" i="1"/>
  <c r="H200" i="1" s="1"/>
  <c r="G199" i="1"/>
  <c r="H199" i="1" s="1"/>
  <c r="E199" i="1"/>
  <c r="F199" i="1" s="1"/>
  <c r="D199" i="1"/>
  <c r="F198" i="1"/>
  <c r="E197" i="1"/>
  <c r="H198" i="1"/>
  <c r="G197" i="1"/>
  <c r="H197" i="1" s="1"/>
  <c r="D197" i="1"/>
  <c r="F196" i="1"/>
  <c r="F195" i="1"/>
  <c r="H195" i="1"/>
  <c r="G193" i="1"/>
  <c r="H194" i="1"/>
  <c r="E193" i="1"/>
  <c r="H192" i="1"/>
  <c r="F192" i="1"/>
  <c r="H191" i="1"/>
  <c r="D190" i="1"/>
  <c r="H188" i="1"/>
  <c r="F188" i="1"/>
  <c r="H187" i="1"/>
  <c r="F187" i="1"/>
  <c r="H186" i="1"/>
  <c r="D185" i="1"/>
  <c r="D184" i="1" s="1"/>
  <c r="G185" i="1"/>
  <c r="H183" i="1"/>
  <c r="D182" i="1"/>
  <c r="G182" i="1"/>
  <c r="F181" i="1"/>
  <c r="F180" i="1"/>
  <c r="E179" i="1"/>
  <c r="H180" i="1"/>
  <c r="G179" i="1"/>
  <c r="D179" i="1"/>
  <c r="H178" i="1"/>
  <c r="F178" i="1"/>
  <c r="H177" i="1"/>
  <c r="F177" i="1"/>
  <c r="H176" i="1"/>
  <c r="D175" i="1"/>
  <c r="G175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H156" i="1"/>
  <c r="F156" i="1"/>
  <c r="H155" i="1"/>
  <c r="F155" i="1"/>
  <c r="H154" i="1"/>
  <c r="F154" i="1"/>
  <c r="H153" i="1"/>
  <c r="F153" i="1"/>
  <c r="H152" i="1"/>
  <c r="F152" i="1"/>
  <c r="H151" i="1"/>
  <c r="D150" i="1"/>
  <c r="G150" i="1"/>
  <c r="D149" i="1"/>
  <c r="H148" i="1"/>
  <c r="F148" i="1"/>
  <c r="H147" i="1"/>
  <c r="F147" i="1"/>
  <c r="H146" i="1"/>
  <c r="F146" i="1"/>
  <c r="H145" i="1"/>
  <c r="F145" i="1"/>
  <c r="D143" i="1"/>
  <c r="F142" i="1"/>
  <c r="H142" i="1"/>
  <c r="E140" i="1"/>
  <c r="F141" i="1"/>
  <c r="G140" i="1"/>
  <c r="D140" i="1"/>
  <c r="H139" i="1"/>
  <c r="H138" i="1"/>
  <c r="F138" i="1"/>
  <c r="H137" i="1"/>
  <c r="H136" i="1"/>
  <c r="F136" i="1"/>
  <c r="H134" i="1"/>
  <c r="F134" i="1"/>
  <c r="H133" i="1"/>
  <c r="H132" i="1"/>
  <c r="F132" i="1"/>
  <c r="H130" i="1"/>
  <c r="F130" i="1"/>
  <c r="H129" i="1"/>
  <c r="H128" i="1"/>
  <c r="F128" i="1"/>
  <c r="H127" i="1"/>
  <c r="H126" i="1"/>
  <c r="F126" i="1"/>
  <c r="H125" i="1"/>
  <c r="H124" i="1"/>
  <c r="F124" i="1"/>
  <c r="H123" i="1"/>
  <c r="H122" i="1"/>
  <c r="F119" i="1"/>
  <c r="E118" i="1"/>
  <c r="D118" i="1"/>
  <c r="F117" i="1"/>
  <c r="H117" i="1"/>
  <c r="F116" i="1"/>
  <c r="F115" i="1"/>
  <c r="H115" i="1"/>
  <c r="F114" i="1"/>
  <c r="F113" i="1"/>
  <c r="H113" i="1"/>
  <c r="F112" i="1"/>
  <c r="F111" i="1"/>
  <c r="H111" i="1"/>
  <c r="G109" i="1"/>
  <c r="H110" i="1"/>
  <c r="E109" i="1"/>
  <c r="F107" i="1"/>
  <c r="F106" i="1"/>
  <c r="H106" i="1"/>
  <c r="F105" i="1"/>
  <c r="F104" i="1"/>
  <c r="E103" i="1"/>
  <c r="H104" i="1"/>
  <c r="G103" i="1"/>
  <c r="G102" i="1"/>
  <c r="F101" i="1"/>
  <c r="H101" i="1"/>
  <c r="F100" i="1"/>
  <c r="F99" i="1"/>
  <c r="H99" i="1"/>
  <c r="F98" i="1"/>
  <c r="F97" i="1"/>
  <c r="H97" i="1"/>
  <c r="F96" i="1"/>
  <c r="F95" i="1"/>
  <c r="E94" i="1"/>
  <c r="H95" i="1"/>
  <c r="G94" i="1"/>
  <c r="D94" i="1"/>
  <c r="H94" i="1" s="1"/>
  <c r="F93" i="1"/>
  <c r="H93" i="1"/>
  <c r="H92" i="1"/>
  <c r="F92" i="1"/>
  <c r="H91" i="1"/>
  <c r="H90" i="1"/>
  <c r="F90" i="1"/>
  <c r="F89" i="1"/>
  <c r="H89" i="1"/>
  <c r="H88" i="1"/>
  <c r="F88" i="1"/>
  <c r="H87" i="1"/>
  <c r="F87" i="1"/>
  <c r="H86" i="1"/>
  <c r="F86" i="1"/>
  <c r="H85" i="1"/>
  <c r="H84" i="1"/>
  <c r="F84" i="1"/>
  <c r="H83" i="1"/>
  <c r="F82" i="1"/>
  <c r="H79" i="1"/>
  <c r="F79" i="1"/>
  <c r="H78" i="1"/>
  <c r="H77" i="1"/>
  <c r="F77" i="1"/>
  <c r="H76" i="1"/>
  <c r="H75" i="1"/>
  <c r="F75" i="1"/>
  <c r="H74" i="1"/>
  <c r="H71" i="1"/>
  <c r="F71" i="1"/>
  <c r="H70" i="1"/>
  <c r="F70" i="1"/>
  <c r="H69" i="1"/>
  <c r="F68" i="1"/>
  <c r="D67" i="1"/>
  <c r="D66" i="1" s="1"/>
  <c r="H65" i="1"/>
  <c r="F65" i="1"/>
  <c r="H64" i="1"/>
  <c r="D63" i="1"/>
  <c r="G63" i="1"/>
  <c r="H63" i="1" s="1"/>
  <c r="F62" i="1"/>
  <c r="E60" i="1"/>
  <c r="F60" i="1" s="1"/>
  <c r="H61" i="1"/>
  <c r="G60" i="1"/>
  <c r="H60" i="1" s="1"/>
  <c r="D60" i="1"/>
  <c r="H59" i="1"/>
  <c r="H58" i="1"/>
  <c r="F58" i="1"/>
  <c r="F57" i="1"/>
  <c r="H57" i="1"/>
  <c r="H56" i="1"/>
  <c r="F56" i="1"/>
  <c r="H55" i="1"/>
  <c r="F55" i="1"/>
  <c r="H54" i="1"/>
  <c r="F54" i="1"/>
  <c r="H53" i="1"/>
  <c r="F52" i="1"/>
  <c r="H49" i="1"/>
  <c r="F49" i="1"/>
  <c r="H48" i="1"/>
  <c r="F48" i="1"/>
  <c r="F47" i="1"/>
  <c r="E46" i="1"/>
  <c r="F46" i="1" s="1"/>
  <c r="D46" i="1"/>
  <c r="F45" i="1"/>
  <c r="H44" i="1"/>
  <c r="F44" i="1"/>
  <c r="H43" i="1"/>
  <c r="F43" i="1"/>
  <c r="H42" i="1"/>
  <c r="F42" i="1"/>
  <c r="H41" i="1"/>
  <c r="H40" i="1"/>
  <c r="F40" i="1"/>
  <c r="H39" i="1"/>
  <c r="H38" i="1"/>
  <c r="F38" i="1"/>
  <c r="H37" i="1"/>
  <c r="H35" i="1"/>
  <c r="F35" i="1"/>
  <c r="F34" i="1"/>
  <c r="H34" i="1"/>
  <c r="G32" i="1"/>
  <c r="F33" i="1"/>
  <c r="D32" i="1"/>
  <c r="F31" i="1"/>
  <c r="H29" i="1"/>
  <c r="F29" i="1"/>
  <c r="H28" i="1"/>
  <c r="H27" i="1"/>
  <c r="F27" i="1"/>
  <c r="H26" i="1"/>
  <c r="F26" i="1"/>
  <c r="H25" i="1"/>
  <c r="F25" i="1"/>
  <c r="H24" i="1"/>
  <c r="D23" i="1"/>
  <c r="H21" i="1"/>
  <c r="D19" i="1"/>
  <c r="D18" i="1" s="1"/>
  <c r="H20" i="1"/>
  <c r="F20" i="1"/>
  <c r="G19" i="1"/>
  <c r="G18" i="1" s="1"/>
  <c r="E19" i="1"/>
  <c r="E18" i="1" s="1"/>
  <c r="F18" i="1" s="1"/>
  <c r="H17" i="1"/>
  <c r="F17" i="1"/>
  <c r="H16" i="1"/>
  <c r="F16" i="1"/>
  <c r="H15" i="1"/>
  <c r="F15" i="1"/>
  <c r="H14" i="1"/>
  <c r="H13" i="1"/>
  <c r="E10" i="1"/>
  <c r="H12" i="1"/>
  <c r="F12" i="1"/>
  <c r="H11" i="1"/>
  <c r="F11" i="1"/>
  <c r="A11" i="1"/>
  <c r="A12" i="1" s="1"/>
  <c r="A13" i="1" s="1"/>
  <c r="A14" i="1" s="1"/>
  <c r="A15" i="1" s="1"/>
  <c r="A16" i="1" s="1"/>
  <c r="A17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4" i="1" s="1"/>
  <c r="A65" i="1" s="1"/>
  <c r="A68" i="1" s="1"/>
  <c r="A69" i="1" s="1"/>
  <c r="A70" i="1" s="1"/>
  <c r="A71" i="1" s="1"/>
  <c r="A74" i="1" s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9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6" i="1" s="1"/>
  <c r="A177" i="1" s="1"/>
  <c r="A178" i="1" s="1"/>
  <c r="A180" i="1" s="1"/>
  <c r="A181" i="1" s="1"/>
  <c r="A183" i="1" s="1"/>
  <c r="A186" i="1" s="1"/>
  <c r="A187" i="1" s="1"/>
  <c r="A188" i="1" s="1"/>
  <c r="A191" i="1" s="1"/>
  <c r="A192" i="1" s="1"/>
  <c r="A194" i="1" s="1"/>
  <c r="A195" i="1" s="1"/>
  <c r="A196" i="1" s="1"/>
  <c r="A198" i="1" s="1"/>
  <c r="A201" i="1" s="1"/>
  <c r="D10" i="1"/>
  <c r="D9" i="1" s="1"/>
  <c r="H8" i="1"/>
  <c r="F8" i="1"/>
  <c r="F7" i="1"/>
  <c r="H7" i="1"/>
  <c r="H6" i="1"/>
  <c r="F6" i="1"/>
  <c r="F5" i="1"/>
  <c r="G4" i="1"/>
  <c r="G3" i="1" s="1"/>
  <c r="D174" i="1" l="1"/>
  <c r="H179" i="1"/>
  <c r="H150" i="1"/>
  <c r="H32" i="1"/>
  <c r="F10" i="1"/>
  <c r="E9" i="1"/>
  <c r="F9" i="1" s="1"/>
  <c r="H18" i="1"/>
  <c r="G67" i="1"/>
  <c r="H68" i="1"/>
  <c r="G51" i="1"/>
  <c r="H52" i="1"/>
  <c r="E73" i="1"/>
  <c r="F74" i="1"/>
  <c r="G118" i="1"/>
  <c r="H119" i="1"/>
  <c r="F13" i="1"/>
  <c r="E23" i="1"/>
  <c r="F76" i="1"/>
  <c r="E81" i="1"/>
  <c r="F83" i="1"/>
  <c r="F91" i="1"/>
  <c r="D103" i="1"/>
  <c r="H140" i="1"/>
  <c r="F140" i="1"/>
  <c r="F144" i="1"/>
  <c r="E143" i="1"/>
  <c r="F143" i="1" s="1"/>
  <c r="F157" i="1"/>
  <c r="E150" i="1"/>
  <c r="F150" i="1" s="1"/>
  <c r="D4" i="1"/>
  <c r="D3" i="1" s="1"/>
  <c r="H5" i="1"/>
  <c r="G10" i="1"/>
  <c r="H19" i="1"/>
  <c r="F21" i="1"/>
  <c r="F24" i="1"/>
  <c r="F28" i="1"/>
  <c r="E32" i="1"/>
  <c r="F32" i="1" s="1"/>
  <c r="H33" i="1"/>
  <c r="G36" i="1"/>
  <c r="F41" i="1"/>
  <c r="E51" i="1"/>
  <c r="F53" i="1"/>
  <c r="E67" i="1"/>
  <c r="F69" i="1"/>
  <c r="G73" i="1"/>
  <c r="F78" i="1"/>
  <c r="F85" i="1"/>
  <c r="H96" i="1"/>
  <c r="H98" i="1"/>
  <c r="H100" i="1"/>
  <c r="H112" i="1"/>
  <c r="H114" i="1"/>
  <c r="H116" i="1"/>
  <c r="G121" i="1"/>
  <c r="D121" i="1"/>
  <c r="D120" i="1" s="1"/>
  <c r="H131" i="1"/>
  <c r="H141" i="1"/>
  <c r="G174" i="1"/>
  <c r="H174" i="1" s="1"/>
  <c r="H175" i="1"/>
  <c r="F19" i="1"/>
  <c r="E36" i="1"/>
  <c r="F37" i="1"/>
  <c r="D81" i="1"/>
  <c r="D80" i="1" s="1"/>
  <c r="F94" i="1"/>
  <c r="E108" i="1"/>
  <c r="F118" i="1"/>
  <c r="E121" i="1"/>
  <c r="F122" i="1"/>
  <c r="E182" i="1"/>
  <c r="F182" i="1" s="1"/>
  <c r="F183" i="1"/>
  <c r="F14" i="1"/>
  <c r="F39" i="1"/>
  <c r="G46" i="1"/>
  <c r="H46" i="1" s="1"/>
  <c r="H47" i="1"/>
  <c r="D51" i="1"/>
  <c r="D50" i="1" s="1"/>
  <c r="F59" i="1"/>
  <c r="F61" i="1"/>
  <c r="E4" i="1"/>
  <c r="G23" i="1"/>
  <c r="D36" i="1"/>
  <c r="D22" i="1" s="1"/>
  <c r="H62" i="1"/>
  <c r="E63" i="1"/>
  <c r="F63" i="1" s="1"/>
  <c r="F64" i="1"/>
  <c r="D73" i="1"/>
  <c r="D72" i="1" s="1"/>
  <c r="G81" i="1"/>
  <c r="H82" i="1"/>
  <c r="E102" i="1"/>
  <c r="H105" i="1"/>
  <c r="H107" i="1"/>
  <c r="F110" i="1"/>
  <c r="D109" i="1"/>
  <c r="H135" i="1"/>
  <c r="G184" i="1"/>
  <c r="H184" i="1" s="1"/>
  <c r="H185" i="1"/>
  <c r="F200" i="1"/>
  <c r="F123" i="1"/>
  <c r="F127" i="1"/>
  <c r="F131" i="1"/>
  <c r="F135" i="1"/>
  <c r="F139" i="1"/>
  <c r="G143" i="1"/>
  <c r="H143" i="1" s="1"/>
  <c r="H181" i="1"/>
  <c r="G190" i="1"/>
  <c r="H144" i="1"/>
  <c r="E175" i="1"/>
  <c r="F176" i="1"/>
  <c r="H182" i="1"/>
  <c r="E185" i="1"/>
  <c r="F186" i="1"/>
  <c r="F197" i="1"/>
  <c r="F125" i="1"/>
  <c r="F129" i="1"/>
  <c r="F133" i="1"/>
  <c r="F137" i="1"/>
  <c r="F151" i="1"/>
  <c r="E149" i="1"/>
  <c r="F149" i="1" s="1"/>
  <c r="F179" i="1"/>
  <c r="E190" i="1"/>
  <c r="F191" i="1"/>
  <c r="F194" i="1"/>
  <c r="D193" i="1"/>
  <c r="H193" i="1" s="1"/>
  <c r="G149" i="1"/>
  <c r="H149" i="1" s="1"/>
  <c r="F185" i="1" l="1"/>
  <c r="E184" i="1"/>
  <c r="F184" i="1" s="1"/>
  <c r="G80" i="1"/>
  <c r="H80" i="1" s="1"/>
  <c r="H81" i="1"/>
  <c r="F108" i="1"/>
  <c r="F36" i="1"/>
  <c r="H73" i="1"/>
  <c r="G72" i="1"/>
  <c r="H72" i="1" s="1"/>
  <c r="F51" i="1"/>
  <c r="E50" i="1"/>
  <c r="F50" i="1" s="1"/>
  <c r="D102" i="1"/>
  <c r="H102" i="1" s="1"/>
  <c r="H103" i="1"/>
  <c r="H118" i="1"/>
  <c r="G108" i="1"/>
  <c r="F190" i="1"/>
  <c r="E189" i="1"/>
  <c r="G189" i="1"/>
  <c r="H190" i="1"/>
  <c r="D108" i="1"/>
  <c r="F109" i="1"/>
  <c r="F102" i="1"/>
  <c r="H23" i="1"/>
  <c r="G22" i="1"/>
  <c r="H22" i="1" s="1"/>
  <c r="G9" i="1"/>
  <c r="H10" i="1"/>
  <c r="E22" i="1"/>
  <c r="F22" i="1" s="1"/>
  <c r="F23" i="1"/>
  <c r="G50" i="1"/>
  <c r="H50" i="1" s="1"/>
  <c r="H51" i="1"/>
  <c r="D189" i="1"/>
  <c r="D202" i="1" s="1"/>
  <c r="F193" i="1"/>
  <c r="F175" i="1"/>
  <c r="E174" i="1"/>
  <c r="F174" i="1" s="1"/>
  <c r="E3" i="1"/>
  <c r="F4" i="1"/>
  <c r="H4" i="1"/>
  <c r="F121" i="1"/>
  <c r="E120" i="1"/>
  <c r="F120" i="1" s="1"/>
  <c r="F67" i="1"/>
  <c r="E66" i="1"/>
  <c r="F66" i="1" s="1"/>
  <c r="H36" i="1"/>
  <c r="H109" i="1"/>
  <c r="G120" i="1"/>
  <c r="H120" i="1" s="1"/>
  <c r="H121" i="1"/>
  <c r="F103" i="1"/>
  <c r="F81" i="1"/>
  <c r="E80" i="1"/>
  <c r="F80" i="1" s="1"/>
  <c r="E72" i="1"/>
  <c r="F72" i="1" s="1"/>
  <c r="F73" i="1"/>
  <c r="G66" i="1"/>
  <c r="H66" i="1" s="1"/>
  <c r="H67" i="1"/>
  <c r="H3" i="1"/>
  <c r="F189" i="1" l="1"/>
  <c r="H189" i="1"/>
  <c r="H9" i="1"/>
  <c r="G202" i="1"/>
  <c r="H202" i="1" s="1"/>
  <c r="E202" i="1"/>
  <c r="F202" i="1" s="1"/>
  <c r="F3" i="1"/>
  <c r="H108" i="1"/>
</calcChain>
</file>

<file path=xl/sharedStrings.xml><?xml version="1.0" encoding="utf-8"?>
<sst xmlns="http://schemas.openxmlformats.org/spreadsheetml/2006/main" count="220" uniqueCount="194">
  <si>
    <t>PLAN OPERATIVO ANUAL DE INVERSIONES POAI  2023
PLAN DE DESARROLLO 2020-2023 "TÚ Y YO SOMOS QUINDIO"
RELACIÓN PROYECTOS DE INVERSION EN EJECUCIÓN
 A DICIEMBRE 2023</t>
  </si>
  <si>
    <t>Número</t>
  </si>
  <si>
    <t>CÓDIGO BPIN</t>
  </si>
  <si>
    <t>NOMBRE DEL PROYECTO</t>
  </si>
  <si>
    <t>PRESUPUESTO</t>
  </si>
  <si>
    <t>COMPROMISOS</t>
  </si>
  <si>
    <t>% COMPROMISOS</t>
  </si>
  <si>
    <t>OBLIGACIONES</t>
  </si>
  <si>
    <t>% OBLIGACIONES</t>
  </si>
  <si>
    <t>304 SECRETARÍA ADMINISTRATIVA</t>
  </si>
  <si>
    <t>Liderazgo, Gobernabilidad y Transparencia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</si>
  <si>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</si>
  <si>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</si>
  <si>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</si>
  <si>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</si>
  <si>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</si>
  <si>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</si>
  <si>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</si>
  <si>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</si>
  <si>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</si>
  <si>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</si>
  <si>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</si>
  <si>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</si>
  <si>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</si>
  <si>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</si>
  <si>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</si>
  <si>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</si>
  <si>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Inclusión Social y Equidad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</si>
  <si>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</si>
  <si>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</si>
  <si>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</si>
  <si>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</si>
  <si>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</si>
  <si>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</si>
  <si>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</si>
  <si>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</si>
  <si>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</si>
  <si>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</si>
  <si>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>Mantenimiento y Mejoramiento del ECO Parque MIrador "Colina Iluminada" en el Municipio de Filandia.</t>
  </si>
  <si>
    <t>Territorio, Ambiente y Desarrollo Sostenible</t>
  </si>
  <si>
    <t>Mantenimiento, mejoramiento, rehabilitación y/o atención las vías  para  garantizar  la movilidad y competitividad en el departamento del Quindío.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</si>
  <si>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</si>
  <si>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</si>
  <si>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 xml:space="preserve">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</si>
  <si>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</si>
  <si>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</si>
  <si>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</si>
  <si>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</si>
  <si>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Estudios y diseños para la adecuación del Puente Don Nicolás Via Armenia-Bohemia-Calarcá con código 40QN10 en el departamento del Quindío</t>
  </si>
  <si>
    <t>Mantenimiento  de la infraestructura institucional o de edificios públicos en el Departamento del Quindío</t>
  </si>
  <si>
    <t>Adecuación y mantenimiento del hogar del anciano en el municipio de   La Tebaida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</si>
  <si>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</si>
  <si>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</si>
  <si>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</si>
  <si>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</si>
  <si>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</si>
  <si>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</si>
  <si>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</si>
  <si>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</si>
  <si>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</si>
  <si>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</si>
  <si>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</si>
  <si>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</si>
  <si>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</si>
  <si>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</si>
  <si>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</si>
  <si>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</si>
  <si>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</si>
  <si>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</si>
  <si>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</si>
  <si>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</si>
  <si>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</si>
  <si>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</si>
  <si>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</si>
  <si>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</si>
  <si>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</si>
  <si>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</si>
  <si>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</si>
  <si>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</si>
  <si>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</si>
  <si>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</si>
  <si>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</si>
  <si>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</si>
  <si>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</si>
  <si>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</si>
  <si>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</si>
  <si>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</si>
  <si>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</si>
  <si>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</si>
  <si>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</si>
  <si>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</si>
  <si>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</si>
  <si>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</si>
  <si>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</si>
  <si>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</si>
  <si>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</si>
  <si>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</si>
  <si>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</si>
  <si>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</si>
  <si>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</si>
  <si>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</si>
  <si>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</si>
  <si>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</si>
  <si>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</si>
  <si>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</si>
  <si>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</si>
  <si>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</si>
  <si>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</si>
  <si>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</si>
  <si>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</si>
  <si>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</si>
  <si>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</si>
  <si>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</si>
  <si>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</si>
  <si>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</si>
  <si>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</si>
  <si>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</si>
  <si>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</si>
  <si>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</si>
  <si>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</si>
  <si>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</si>
  <si>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</si>
  <si>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</si>
  <si>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</si>
  <si>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</si>
  <si>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</si>
  <si>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</si>
  <si>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</si>
  <si>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</si>
  <si>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</si>
  <si>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</si>
  <si>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</si>
  <si>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</si>
  <si>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</si>
  <si>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</si>
  <si>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</si>
  <si>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</si>
  <si>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</si>
  <si>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</si>
  <si>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</si>
  <si>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</si>
  <si>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</si>
  <si>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</si>
  <si>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</si>
  <si>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</si>
  <si>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</si>
  <si>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</si>
  <si>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</si>
  <si>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</si>
  <si>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</si>
  <si>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</si>
  <si>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</si>
  <si>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</si>
  <si>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</si>
  <si>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</si>
  <si>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</si>
  <si>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</si>
  <si>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</si>
  <si>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</si>
  <si>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</si>
  <si>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</si>
  <si>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</si>
  <si>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</si>
  <si>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</si>
  <si>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</si>
  <si>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</si>
  <si>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</si>
  <si>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</si>
  <si>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</si>
  <si>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</si>
  <si>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</si>
  <si>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</si>
  <si>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</si>
  <si>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</si>
  <si>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</si>
  <si>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</si>
  <si>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</si>
  <si>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</si>
  <si>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Construcción y/o mejoramiento de las redes de acueducto y alcantarillado en los municipios del departamento del Quindío</t>
  </si>
  <si>
    <t>Mantenimiento de los edificios públicos y/o equipamientos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</si>
  <si>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</si>
  <si>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</si>
  <si>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</si>
  <si>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</si>
  <si>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</si>
  <si>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Elaboró: Andres Libardo Garcia Martinez, contratista de apoyo Banco de Programas y Proyectos</t>
  </si>
  <si>
    <t xml:space="preserve">Revisó: Norma Consuelo Mantilla Quintero,  Profesional Universitaria </t>
  </si>
  <si>
    <t>Aprobó: Sandra Patricia Diaz Ordoñez,  Jefe del Banco de Programas y Proyectos</t>
  </si>
  <si>
    <t>SEMAFORO CUMPLIMIENTO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</si>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</sst>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128">
    <xf numFmtId="164" fontId="0" fillId="0" borderId="0" xfId="0"/>
    <xf numFmtId="164" fontId="3" fillId="0" borderId="0" xfId="0" applyFont="1"/>
    <xf numFmtId="164" fontId="2" fillId="2" borderId="3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6" fontId="5" fillId="2" borderId="6" xfId="2" applyNumberFormat="1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6" fontId="5" fillId="2" borderId="8" xfId="2" applyNumberFormat="1" applyFont="1" applyFill="1" applyBorder="1" applyAlignment="1">
      <alignment horizontal="center" vertical="center" wrapText="1"/>
    </xf>
    <xf numFmtId="43" fontId="2" fillId="3" borderId="9" xfId="1" applyFont="1" applyFill="1" applyBorder="1" applyAlignment="1">
      <alignment vertical="center" wrapText="1"/>
    </xf>
    <xf numFmtId="10" fontId="6" fillId="4" borderId="3" xfId="0" applyNumberFormat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>
      <alignment vertical="center" wrapText="1"/>
    </xf>
    <xf numFmtId="1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>
      <alignment horizontal="center" vertical="center" wrapText="1"/>
    </xf>
    <xf numFmtId="43" fontId="2" fillId="5" borderId="13" xfId="1" applyFont="1" applyFill="1" applyBorder="1" applyAlignment="1">
      <alignment vertical="center" wrapText="1"/>
    </xf>
    <xf numFmtId="43" fontId="2" fillId="5" borderId="12" xfId="1" applyFont="1" applyFill="1" applyBorder="1" applyAlignment="1">
      <alignment vertical="center" wrapText="1"/>
    </xf>
    <xf numFmtId="43" fontId="2" fillId="5" borderId="14" xfId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/>
    </xf>
    <xf numFmtId="1" fontId="7" fillId="6" borderId="15" xfId="1" applyNumberFormat="1" applyFont="1" applyFill="1" applyBorder="1" applyAlignment="1">
      <alignment horizontal="center" vertical="center" wrapText="1"/>
    </xf>
    <xf numFmtId="164" fontId="7" fillId="6" borderId="15" xfId="0" applyFont="1" applyFill="1" applyBorder="1" applyAlignment="1">
      <alignment horizontal="justify" vertical="center" wrapText="1"/>
    </xf>
    <xf numFmtId="43" fontId="7" fillId="0" borderId="16" xfId="1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10" fontId="6" fillId="4" borderId="15" xfId="0" applyNumberFormat="1" applyFont="1" applyFill="1" applyBorder="1" applyAlignment="1" applyProtection="1">
      <alignment horizontal="center" vertical="center"/>
      <protection locked="0"/>
    </xf>
    <xf numFmtId="43" fontId="7" fillId="0" borderId="18" xfId="1" applyFont="1" applyBorder="1" applyAlignment="1">
      <alignment vertical="center"/>
    </xf>
    <xf numFmtId="0" fontId="3" fillId="0" borderId="19" xfId="0" applyNumberFormat="1" applyFont="1" applyBorder="1" applyAlignment="1">
      <alignment horizontal="center" vertical="center"/>
    </xf>
    <xf numFmtId="1" fontId="7" fillId="6" borderId="10" xfId="1" applyNumberFormat="1" applyFont="1" applyFill="1" applyBorder="1" applyAlignment="1">
      <alignment horizontal="center" vertical="center" wrapText="1"/>
    </xf>
    <xf numFmtId="164" fontId="7" fillId="6" borderId="10" xfId="0" applyFont="1" applyFill="1" applyBorder="1" applyAlignment="1">
      <alignment horizontal="justify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164" fontId="7" fillId="0" borderId="10" xfId="0" applyFont="1" applyBorder="1" applyAlignment="1">
      <alignment horizontal="justify" vertical="center" wrapText="1"/>
    </xf>
    <xf numFmtId="43" fontId="7" fillId="0" borderId="14" xfId="1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1" fontId="7" fillId="0" borderId="21" xfId="1" applyNumberFormat="1" applyFont="1" applyBorder="1" applyAlignment="1">
      <alignment horizontal="center" vertical="center" wrapText="1"/>
    </xf>
    <xf numFmtId="164" fontId="7" fillId="0" borderId="22" xfId="0" applyFont="1" applyBorder="1" applyAlignment="1">
      <alignment horizontal="justify" vertical="center" wrapText="1"/>
    </xf>
    <xf numFmtId="43" fontId="7" fillId="0" borderId="23" xfId="1" applyFont="1" applyBorder="1" applyAlignment="1">
      <alignment vertical="center"/>
    </xf>
    <xf numFmtId="43" fontId="7" fillId="0" borderId="24" xfId="1" applyFont="1" applyBorder="1" applyAlignment="1">
      <alignment vertical="center"/>
    </xf>
    <xf numFmtId="10" fontId="6" fillId="4" borderId="6" xfId="0" applyNumberFormat="1" applyFont="1" applyFill="1" applyBorder="1" applyAlignment="1" applyProtection="1">
      <alignment horizontal="center" vertical="center"/>
      <protection locked="0"/>
    </xf>
    <xf numFmtId="43" fontId="7" fillId="0" borderId="0" xfId="1" applyFont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0" fontId="2" fillId="5" borderId="28" xfId="0" applyNumberFormat="1" applyFont="1" applyFill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64" fontId="7" fillId="6" borderId="6" xfId="0" applyFont="1" applyFill="1" applyBorder="1" applyAlignment="1">
      <alignment horizontal="justify" vertical="center" wrapText="1"/>
    </xf>
    <xf numFmtId="43" fontId="2" fillId="3" borderId="3" xfId="1" applyFont="1" applyFill="1" applyBorder="1" applyAlignment="1">
      <alignment vertical="center"/>
    </xf>
    <xf numFmtId="43" fontId="2" fillId="3" borderId="29" xfId="1" applyFont="1" applyFill="1" applyBorder="1" applyAlignment="1">
      <alignment vertical="center"/>
    </xf>
    <xf numFmtId="164" fontId="7" fillId="0" borderId="15" xfId="0" applyFont="1" applyBorder="1" applyAlignment="1">
      <alignment horizontal="justify" vertical="center" wrapText="1"/>
    </xf>
    <xf numFmtId="0" fontId="3" fillId="0" borderId="30" xfId="0" applyNumberFormat="1" applyFont="1" applyBorder="1" applyAlignment="1">
      <alignment horizontal="center" vertical="center"/>
    </xf>
    <xf numFmtId="164" fontId="7" fillId="0" borderId="6" xfId="0" applyFont="1" applyBorder="1" applyAlignment="1">
      <alignment horizontal="justify" vertical="center" wrapText="1"/>
    </xf>
    <xf numFmtId="43" fontId="7" fillId="0" borderId="16" xfId="1" applyFont="1" applyFill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164" fontId="3" fillId="0" borderId="10" xfId="0" applyFont="1" applyBorder="1"/>
    <xf numFmtId="0" fontId="2" fillId="5" borderId="19" xfId="0" applyNumberFormat="1" applyFont="1" applyFill="1" applyBorder="1" applyAlignment="1">
      <alignment horizontal="center" vertical="center" wrapText="1"/>
    </xf>
    <xf numFmtId="43" fontId="2" fillId="5" borderId="10" xfId="1" applyFont="1" applyFill="1" applyBorder="1" applyAlignment="1">
      <alignment vertical="center" wrapText="1"/>
    </xf>
    <xf numFmtId="43" fontId="2" fillId="5" borderId="17" xfId="1" applyFont="1" applyFill="1" applyBorder="1" applyAlignment="1">
      <alignment vertical="center" wrapText="1"/>
    </xf>
    <xf numFmtId="43" fontId="2" fillId="5" borderId="33" xfId="1" applyFont="1" applyFill="1" applyBorder="1" applyAlignment="1">
      <alignment vertical="center" wrapText="1"/>
    </xf>
    <xf numFmtId="43" fontId="7" fillId="0" borderId="23" xfId="1" applyFont="1" applyFill="1" applyBorder="1" applyAlignment="1">
      <alignment vertical="center"/>
    </xf>
    <xf numFmtId="43" fontId="2" fillId="5" borderId="15" xfId="1" applyFont="1" applyFill="1" applyBorder="1" applyAlignment="1">
      <alignment vertical="center" wrapText="1"/>
    </xf>
    <xf numFmtId="43" fontId="7" fillId="0" borderId="17" xfId="1" applyFont="1" applyFill="1" applyBorder="1" applyAlignment="1">
      <alignment vertical="center"/>
    </xf>
    <xf numFmtId="43" fontId="7" fillId="0" borderId="18" xfId="1" applyFont="1" applyFill="1" applyBorder="1" applyAlignment="1">
      <alignment vertical="center"/>
    </xf>
    <xf numFmtId="43" fontId="7" fillId="0" borderId="24" xfId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horizontal="justify" vertical="center" wrapText="1"/>
    </xf>
    <xf numFmtId="43" fontId="7" fillId="0" borderId="34" xfId="1" applyFont="1" applyBorder="1" applyAlignment="1">
      <alignment vertical="center"/>
    </xf>
    <xf numFmtId="1" fontId="7" fillId="0" borderId="35" xfId="1" applyNumberFormat="1" applyFont="1" applyBorder="1" applyAlignment="1">
      <alignment horizontal="center" vertical="center" wrapText="1"/>
    </xf>
    <xf numFmtId="164" fontId="7" fillId="6" borderId="36" xfId="0" applyFont="1" applyFill="1" applyBorder="1" applyAlignment="1">
      <alignment horizontal="justify" vertical="center" wrapText="1"/>
    </xf>
    <xf numFmtId="43" fontId="7" fillId="0" borderId="37" xfId="1" applyFont="1" applyFill="1" applyBorder="1" applyAlignment="1">
      <alignment vertical="center"/>
    </xf>
    <xf numFmtId="1" fontId="7" fillId="0" borderId="38" xfId="1" applyNumberFormat="1" applyFont="1" applyBorder="1" applyAlignment="1">
      <alignment horizontal="center" vertical="center" wrapText="1"/>
    </xf>
    <xf numFmtId="164" fontId="7" fillId="0" borderId="39" xfId="0" applyFont="1" applyBorder="1" applyAlignment="1">
      <alignment horizontal="justify" vertical="center" wrapText="1"/>
    </xf>
    <xf numFmtId="164" fontId="7" fillId="6" borderId="39" xfId="0" applyFont="1" applyFill="1" applyBorder="1" applyAlignment="1">
      <alignment horizontal="justify" vertical="center" wrapText="1"/>
    </xf>
    <xf numFmtId="43" fontId="7" fillId="0" borderId="37" xfId="1" applyFont="1" applyBorder="1" applyAlignment="1">
      <alignment vertical="center"/>
    </xf>
    <xf numFmtId="1" fontId="7" fillId="0" borderId="40" xfId="1" applyNumberFormat="1" applyFont="1" applyBorder="1" applyAlignment="1">
      <alignment horizontal="center" vertical="center" wrapText="1"/>
    </xf>
    <xf numFmtId="164" fontId="7" fillId="6" borderId="41" xfId="0" applyFont="1" applyFill="1" applyBorder="1" applyAlignment="1">
      <alignment horizontal="justify" vertical="center" wrapText="1"/>
    </xf>
    <xf numFmtId="43" fontId="7" fillId="0" borderId="42" xfId="1" applyFont="1" applyBorder="1" applyAlignment="1">
      <alignment vertical="center"/>
    </xf>
    <xf numFmtId="164" fontId="7" fillId="0" borderId="36" xfId="0" applyFont="1" applyBorder="1" applyAlignment="1">
      <alignment horizontal="justify" vertical="center" wrapText="1"/>
    </xf>
    <xf numFmtId="43" fontId="7" fillId="0" borderId="33" xfId="1" applyFont="1" applyBorder="1" applyAlignment="1">
      <alignment vertical="center"/>
    </xf>
    <xf numFmtId="164" fontId="7" fillId="0" borderId="41" xfId="0" applyFont="1" applyBorder="1" applyAlignment="1">
      <alignment horizontal="justify" vertical="center" wrapText="1"/>
    </xf>
    <xf numFmtId="0" fontId="3" fillId="0" borderId="43" xfId="0" applyNumberFormat="1" applyFont="1" applyBorder="1" applyAlignment="1">
      <alignment horizontal="center" vertical="center"/>
    </xf>
    <xf numFmtId="43" fontId="7" fillId="0" borderId="44" xfId="1" applyFont="1" applyBorder="1" applyAlignment="1">
      <alignment vertical="center"/>
    </xf>
    <xf numFmtId="1" fontId="7" fillId="0" borderId="45" xfId="1" applyNumberFormat="1" applyFont="1" applyBorder="1" applyAlignment="1">
      <alignment horizontal="center" vertical="center" wrapText="1"/>
    </xf>
    <xf numFmtId="164" fontId="7" fillId="0" borderId="38" xfId="0" applyFont="1" applyBorder="1" applyAlignment="1">
      <alignment horizontal="justify" vertical="center" wrapText="1"/>
    </xf>
    <xf numFmtId="43" fontId="7" fillId="0" borderId="10" xfId="1" applyFont="1" applyBorder="1" applyAlignment="1">
      <alignment vertical="center"/>
    </xf>
    <xf numFmtId="164" fontId="7" fillId="0" borderId="40" xfId="0" applyFont="1" applyBorder="1" applyAlignment="1">
      <alignment horizontal="justify" vertical="center" wrapText="1"/>
    </xf>
    <xf numFmtId="164" fontId="7" fillId="0" borderId="46" xfId="0" applyFont="1" applyBorder="1" applyAlignment="1">
      <alignment horizontal="justify" vertical="center" wrapText="1"/>
    </xf>
    <xf numFmtId="43" fontId="7" fillId="0" borderId="47" xfId="1" applyFont="1" applyBorder="1" applyAlignment="1">
      <alignment vertical="center"/>
    </xf>
    <xf numFmtId="43" fontId="7" fillId="0" borderId="48" xfId="1" applyFont="1" applyBorder="1" applyAlignment="1">
      <alignment vertical="center"/>
    </xf>
    <xf numFmtId="43" fontId="2" fillId="7" borderId="50" xfId="1" applyFont="1" applyFill="1" applyBorder="1" applyAlignment="1">
      <alignment vertical="center"/>
    </xf>
    <xf numFmtId="43" fontId="2" fillId="7" borderId="9" xfId="1" applyFont="1" applyFill="1" applyBorder="1" applyAlignment="1">
      <alignment vertical="center"/>
    </xf>
    <xf numFmtId="43" fontId="2" fillId="7" borderId="7" xfId="1" applyFont="1" applyFill="1" applyBorder="1" applyAlignment="1">
      <alignment vertical="center"/>
    </xf>
    <xf numFmtId="10" fontId="6" fillId="4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164" fontId="3" fillId="0" borderId="0" xfId="0" applyFont="1" applyAlignment="1">
      <alignment horizontal="right"/>
    </xf>
    <xf numFmtId="43" fontId="8" fillId="0" borderId="0" xfId="1" applyFont="1"/>
    <xf numFmtId="43" fontId="3" fillId="0" borderId="0" xfId="1" applyFont="1"/>
    <xf numFmtId="164" fontId="3" fillId="0" borderId="0" xfId="0" applyFont="1" applyAlignment="1">
      <alignment horizontal="center"/>
    </xf>
    <xf numFmtId="164" fontId="9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164" fontId="3" fillId="0" borderId="0" xfId="0" applyFont="1" applyAlignment="1">
      <alignment horizontal="center" vertical="top"/>
    </xf>
    <xf numFmtId="0" fontId="11" fillId="0" borderId="0" xfId="3" applyNumberFormat="1" applyFont="1" applyAlignment="1">
      <alignment horizontal="center" vertical="center" wrapText="1"/>
    </xf>
    <xf numFmtId="0" fontId="12" fillId="9" borderId="19" xfId="3" applyNumberFormat="1" applyFont="1" applyFill="1" applyBorder="1" applyAlignment="1">
      <alignment horizontal="left" vertical="center" wrapText="1"/>
    </xf>
    <xf numFmtId="0" fontId="12" fillId="9" borderId="10" xfId="3" applyNumberFormat="1" applyFont="1" applyFill="1" applyBorder="1" applyAlignment="1">
      <alignment horizontal="left" vertical="center" wrapText="1"/>
    </xf>
    <xf numFmtId="0" fontId="12" fillId="10" borderId="19" xfId="3" applyNumberFormat="1" applyFont="1" applyFill="1" applyBorder="1" applyAlignment="1">
      <alignment horizontal="left" vertical="center" wrapText="1"/>
    </xf>
    <xf numFmtId="0" fontId="12" fillId="10" borderId="10" xfId="3" applyNumberFormat="1" applyFont="1" applyFill="1" applyBorder="1" applyAlignment="1">
      <alignment horizontal="left" vertical="center" wrapText="1"/>
    </xf>
    <xf numFmtId="0" fontId="12" fillId="11" borderId="19" xfId="3" applyNumberFormat="1" applyFont="1" applyFill="1" applyBorder="1" applyAlignment="1">
      <alignment horizontal="left" vertical="center" wrapText="1"/>
    </xf>
    <xf numFmtId="0" fontId="12" fillId="11" borderId="10" xfId="3" applyNumberFormat="1" applyFont="1" applyFill="1" applyBorder="1" applyAlignment="1">
      <alignment horizontal="left" vertical="center" wrapText="1"/>
    </xf>
    <xf numFmtId="0" fontId="12" fillId="12" borderId="19" xfId="3" applyNumberFormat="1" applyFont="1" applyFill="1" applyBorder="1" applyAlignment="1">
      <alignment horizontal="left" vertical="center" wrapText="1"/>
    </xf>
    <xf numFmtId="0" fontId="12" fillId="12" borderId="10" xfId="3" applyNumberFormat="1" applyFont="1" applyFill="1" applyBorder="1" applyAlignment="1">
      <alignment horizontal="left" vertical="center" wrapText="1"/>
    </xf>
    <xf numFmtId="164" fontId="3" fillId="0" borderId="0" xfId="0" applyFont="1" applyAlignment="1">
      <alignment horizontal="center"/>
    </xf>
    <xf numFmtId="164" fontId="10" fillId="0" borderId="0" xfId="0" applyFont="1" applyAlignment="1">
      <alignment horizontal="left" vertical="center" wrapText="1"/>
    </xf>
    <xf numFmtId="164" fontId="10" fillId="0" borderId="0" xfId="0" applyFont="1" applyAlignment="1">
      <alignment horizontal="left" vertical="center"/>
    </xf>
    <xf numFmtId="0" fontId="11" fillId="0" borderId="28" xfId="3" applyNumberFormat="1" applyFont="1" applyBorder="1" applyAlignment="1">
      <alignment horizontal="center" vertical="center" wrapText="1"/>
    </xf>
    <xf numFmtId="0" fontId="11" fillId="0" borderId="52" xfId="3" applyNumberFormat="1" applyFont="1" applyBorder="1" applyAlignment="1">
      <alignment horizontal="center" vertical="center" wrapText="1"/>
    </xf>
    <xf numFmtId="0" fontId="12" fillId="8" borderId="19" xfId="3" applyNumberFormat="1" applyFont="1" applyFill="1" applyBorder="1" applyAlignment="1">
      <alignment horizontal="left" vertical="center" wrapText="1"/>
    </xf>
    <xf numFmtId="0" fontId="12" fillId="8" borderId="10" xfId="3" applyNumberFormat="1" applyFont="1" applyFill="1" applyBorder="1" applyAlignment="1">
      <alignment horizontal="left" vertical="center" wrapText="1"/>
    </xf>
    <xf numFmtId="164" fontId="2" fillId="5" borderId="10" xfId="0" applyFont="1" applyFill="1" applyBorder="1" applyAlignment="1">
      <alignment horizontal="left" vertical="center" wrapText="1"/>
    </xf>
    <xf numFmtId="164" fontId="2" fillId="3" borderId="25" xfId="0" applyFont="1" applyFill="1" applyBorder="1" applyAlignment="1">
      <alignment horizontal="center" vertical="center" wrapText="1"/>
    </xf>
    <xf numFmtId="164" fontId="2" fillId="3" borderId="26" xfId="0" applyFont="1" applyFill="1" applyBorder="1" applyAlignment="1">
      <alignment horizontal="center" vertical="center" wrapText="1"/>
    </xf>
    <xf numFmtId="164" fontId="2" fillId="3" borderId="27" xfId="0" applyFont="1" applyFill="1" applyBorder="1" applyAlignment="1">
      <alignment horizontal="center" vertical="center" wrapText="1"/>
    </xf>
    <xf numFmtId="164" fontId="2" fillId="5" borderId="31" xfId="0" applyFont="1" applyFill="1" applyBorder="1" applyAlignment="1">
      <alignment horizontal="left" vertical="center" wrapText="1"/>
    </xf>
    <xf numFmtId="164" fontId="2" fillId="5" borderId="32" xfId="0" applyFont="1" applyFill="1" applyBorder="1" applyAlignment="1">
      <alignment horizontal="left" vertical="center" wrapText="1"/>
    </xf>
    <xf numFmtId="164" fontId="2" fillId="3" borderId="9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7" xfId="0" applyFont="1" applyFill="1" applyBorder="1" applyAlignment="1">
      <alignment horizontal="center" vertical="center" wrapText="1"/>
    </xf>
    <xf numFmtId="164" fontId="2" fillId="5" borderId="15" xfId="0" applyFont="1" applyFill="1" applyBorder="1" applyAlignment="1">
      <alignment horizontal="left" vertical="center" wrapText="1"/>
    </xf>
    <xf numFmtId="164" fontId="2" fillId="2" borderId="9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49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5" borderId="12" xfId="0" applyFont="1" applyFill="1" applyBorder="1" applyAlignment="1">
      <alignment horizontal="left" vertical="center" wrapText="1"/>
    </xf>
    <xf numFmtId="164" fontId="2" fillId="5" borderId="13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1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22"/>
  <sheetViews>
    <sheetView showGridLines="0" tabSelected="1" zoomScale="70" zoomScaleNormal="70" workbookViewId="0">
      <selection activeCell="D8" sqref="D8"/>
    </sheetView>
  </sheetViews>
  <sheetFormatPr baseColWidth="10" defaultColWidth="11.42578125" defaultRowHeight="12.75" x14ac:dyDescent="0.2"/>
  <cols>
    <col min="1" max="1" width="11.42578125" style="87"/>
    <col min="2" max="2" width="17.85546875" style="1" customWidth="1"/>
    <col min="3" max="3" width="54.7109375" style="1" customWidth="1"/>
    <col min="4" max="4" width="24.140625" style="1" customWidth="1"/>
    <col min="5" max="5" width="23" style="1" customWidth="1"/>
    <col min="6" max="6" width="19.85546875" style="1" customWidth="1"/>
    <col min="7" max="7" width="22.140625" style="1" customWidth="1"/>
    <col min="8" max="8" width="19" style="1" customWidth="1"/>
    <col min="9" max="9" width="11.42578125" style="1"/>
    <col min="10" max="10" width="16.42578125" style="1" bestFit="1" customWidth="1"/>
    <col min="11" max="16384" width="11.42578125" style="1"/>
  </cols>
  <sheetData>
    <row r="1" spans="1:8" ht="71.25" customHeight="1" thickBot="1" x14ac:dyDescent="0.25">
      <c r="A1" s="124" t="s">
        <v>0</v>
      </c>
      <c r="B1" s="125"/>
      <c r="C1" s="125"/>
      <c r="D1" s="125"/>
      <c r="E1" s="125"/>
      <c r="F1" s="125"/>
      <c r="G1" s="125"/>
      <c r="H1" s="125"/>
    </row>
    <row r="2" spans="1:8" ht="30" customHeight="1" thickBot="1" x14ac:dyDescent="0.2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5" t="s">
        <v>6</v>
      </c>
      <c r="G2" s="6" t="s">
        <v>7</v>
      </c>
      <c r="H2" s="7" t="s">
        <v>8</v>
      </c>
    </row>
    <row r="3" spans="1:8" ht="30" customHeight="1" thickBot="1" x14ac:dyDescent="0.25">
      <c r="A3" s="117" t="s">
        <v>9</v>
      </c>
      <c r="B3" s="118"/>
      <c r="C3" s="119"/>
      <c r="D3" s="8">
        <f>D4</f>
        <v>14299509202</v>
      </c>
      <c r="E3" s="8">
        <f>E4</f>
        <v>12475720305.59</v>
      </c>
      <c r="F3" s="9">
        <f>E3/D3</f>
        <v>0.87245793749655998</v>
      </c>
      <c r="G3" s="10">
        <f>G4</f>
        <v>12143295643</v>
      </c>
      <c r="H3" s="11">
        <f t="shared" ref="H3:H29" si="0">G3/D3</f>
        <v>0.84921065971282272</v>
      </c>
    </row>
    <row r="4" spans="1:8" ht="30" customHeight="1" thickBot="1" x14ac:dyDescent="0.25">
      <c r="A4" s="12">
        <v>4</v>
      </c>
      <c r="B4" s="126" t="s">
        <v>10</v>
      </c>
      <c r="C4" s="127"/>
      <c r="D4" s="13">
        <f>SUM(D5:D8)</f>
        <v>14299509202</v>
      </c>
      <c r="E4" s="14">
        <f>SUM(E5:E8)</f>
        <v>12475720305.59</v>
      </c>
      <c r="F4" s="9">
        <f t="shared" ref="F4:F67" si="1">E4/D4</f>
        <v>0.87245793749655998</v>
      </c>
      <c r="G4" s="15">
        <f>SUM(G5:G8)</f>
        <v>12143295643</v>
      </c>
      <c r="H4" s="11">
        <f t="shared" si="0"/>
        <v>0.84921065971282272</v>
      </c>
    </row>
    <row r="5" spans="1:8" ht="66" customHeight="1" x14ac:dyDescent="0.2">
      <c r="A5" s="16">
        <v>1</v>
      </c>
      <c r="B5" s="17">
        <v>2020003630006</v>
      </c>
      <c r="C5" s="18" t="s">
        <v>11</v>
      </c>
      <c r="D5" s="19">
        <v>1109720500</v>
      </c>
      <c r="E5" s="20">
        <v>1109720500</v>
      </c>
      <c r="F5" s="21">
        <f t="shared" si="1"/>
        <v>1</v>
      </c>
      <c r="G5" s="22">
        <v>1109720500</v>
      </c>
      <c r="H5" s="11">
        <f t="shared" si="0"/>
        <v>1</v>
      </c>
    </row>
    <row r="6" spans="1:8" ht="66" customHeight="1" x14ac:dyDescent="0.2">
      <c r="A6" s="23">
        <v>2</v>
      </c>
      <c r="B6" s="24">
        <v>2020003630007</v>
      </c>
      <c r="C6" s="25" t="s">
        <v>12</v>
      </c>
      <c r="D6" s="19">
        <v>663878702</v>
      </c>
      <c r="E6" s="20">
        <v>663369300</v>
      </c>
      <c r="F6" s="11">
        <f t="shared" si="1"/>
        <v>0.99923268814247934</v>
      </c>
      <c r="G6" s="22">
        <v>663369300</v>
      </c>
      <c r="H6" s="11">
        <f t="shared" si="0"/>
        <v>0.99923268814247934</v>
      </c>
    </row>
    <row r="7" spans="1:8" ht="66" customHeight="1" x14ac:dyDescent="0.2">
      <c r="A7" s="23">
        <v>3</v>
      </c>
      <c r="B7" s="26">
        <v>2020003630005</v>
      </c>
      <c r="C7" s="27" t="s">
        <v>13</v>
      </c>
      <c r="D7" s="19">
        <v>125910000</v>
      </c>
      <c r="E7" s="20">
        <v>125824933</v>
      </c>
      <c r="F7" s="11">
        <f t="shared" si="1"/>
        <v>0.99932438249543321</v>
      </c>
      <c r="G7" s="28">
        <v>125824933</v>
      </c>
      <c r="H7" s="11">
        <f t="shared" si="0"/>
        <v>0.99932438249543321</v>
      </c>
    </row>
    <row r="8" spans="1:8" ht="66" customHeight="1" thickBot="1" x14ac:dyDescent="0.25">
      <c r="A8" s="29">
        <v>4</v>
      </c>
      <c r="B8" s="30">
        <v>2022003630011</v>
      </c>
      <c r="C8" s="31" t="s">
        <v>14</v>
      </c>
      <c r="D8" s="32">
        <v>12400000000</v>
      </c>
      <c r="E8" s="33">
        <v>10576805572.59</v>
      </c>
      <c r="F8" s="34">
        <f t="shared" si="1"/>
        <v>0.85296819133790325</v>
      </c>
      <c r="G8" s="35">
        <v>10244380910</v>
      </c>
      <c r="H8" s="34">
        <f t="shared" si="0"/>
        <v>0.82615975080645165</v>
      </c>
    </row>
    <row r="9" spans="1:8" ht="30" customHeight="1" thickBot="1" x14ac:dyDescent="0.25">
      <c r="A9" s="112" t="s">
        <v>15</v>
      </c>
      <c r="B9" s="113"/>
      <c r="C9" s="114"/>
      <c r="D9" s="36">
        <f>D10</f>
        <v>1457064026</v>
      </c>
      <c r="E9" s="36">
        <f>E10</f>
        <v>1334832113</v>
      </c>
      <c r="F9" s="9">
        <f t="shared" si="1"/>
        <v>0.91611081543509332</v>
      </c>
      <c r="G9" s="37">
        <f>G10</f>
        <v>1334832113</v>
      </c>
      <c r="H9" s="9">
        <f t="shared" si="0"/>
        <v>0.91611081543509332</v>
      </c>
    </row>
    <row r="10" spans="1:8" ht="30" customHeight="1" x14ac:dyDescent="0.2">
      <c r="A10" s="38">
        <v>4</v>
      </c>
      <c r="B10" s="126" t="s">
        <v>10</v>
      </c>
      <c r="C10" s="127"/>
      <c r="D10" s="13">
        <f>SUM(D11:D17)</f>
        <v>1457064026</v>
      </c>
      <c r="E10" s="14">
        <f>SUM(E11:E17)</f>
        <v>1334832113</v>
      </c>
      <c r="F10" s="21">
        <f t="shared" si="1"/>
        <v>0.91611081543509332</v>
      </c>
      <c r="G10" s="15">
        <f>SUM(G11:G17)</f>
        <v>1334832113</v>
      </c>
      <c r="H10" s="21">
        <f t="shared" si="0"/>
        <v>0.91611081543509332</v>
      </c>
    </row>
    <row r="11" spans="1:8" ht="66" customHeight="1" x14ac:dyDescent="0.2">
      <c r="A11" s="16">
        <f>A8+1</f>
        <v>5</v>
      </c>
      <c r="B11" s="39">
        <v>2020003630042</v>
      </c>
      <c r="C11" s="18" t="s">
        <v>16</v>
      </c>
      <c r="D11" s="19">
        <v>140000000</v>
      </c>
      <c r="E11" s="20">
        <v>91531124</v>
      </c>
      <c r="F11" s="21">
        <f t="shared" si="1"/>
        <v>0.65379374285714287</v>
      </c>
      <c r="G11" s="22">
        <v>91531124</v>
      </c>
      <c r="H11" s="11">
        <f t="shared" si="0"/>
        <v>0.65379374285714287</v>
      </c>
    </row>
    <row r="12" spans="1:8" ht="66" customHeight="1" x14ac:dyDescent="0.2">
      <c r="A12" s="23">
        <f t="shared" ref="A12:A17" si="2">A11+1</f>
        <v>6</v>
      </c>
      <c r="B12" s="26">
        <v>2020003630043</v>
      </c>
      <c r="C12" s="27" t="s">
        <v>17</v>
      </c>
      <c r="D12" s="19">
        <v>55000000</v>
      </c>
      <c r="E12" s="20">
        <v>54986666</v>
      </c>
      <c r="F12" s="11">
        <f t="shared" si="1"/>
        <v>0.99975756363636359</v>
      </c>
      <c r="G12" s="22">
        <v>54986666</v>
      </c>
      <c r="H12" s="11">
        <f t="shared" si="0"/>
        <v>0.99975756363636359</v>
      </c>
    </row>
    <row r="13" spans="1:8" ht="66" customHeight="1" x14ac:dyDescent="0.2">
      <c r="A13" s="23">
        <f t="shared" si="2"/>
        <v>7</v>
      </c>
      <c r="B13" s="26">
        <v>2020003630044</v>
      </c>
      <c r="C13" s="27" t="s">
        <v>18</v>
      </c>
      <c r="D13" s="19">
        <v>299549126</v>
      </c>
      <c r="E13" s="20">
        <v>293170956</v>
      </c>
      <c r="F13" s="11">
        <f t="shared" si="1"/>
        <v>0.97870743244966107</v>
      </c>
      <c r="G13" s="22">
        <v>293170956</v>
      </c>
      <c r="H13" s="11">
        <f t="shared" si="0"/>
        <v>0.97870743244966107</v>
      </c>
    </row>
    <row r="14" spans="1:8" ht="66" customHeight="1" x14ac:dyDescent="0.2">
      <c r="A14" s="23">
        <f t="shared" si="2"/>
        <v>8</v>
      </c>
      <c r="B14" s="26">
        <v>2020003630045</v>
      </c>
      <c r="C14" s="25" t="s">
        <v>19</v>
      </c>
      <c r="D14" s="19">
        <v>99367200</v>
      </c>
      <c r="E14" s="20">
        <v>92480012</v>
      </c>
      <c r="F14" s="11">
        <f t="shared" si="1"/>
        <v>0.93068952330346433</v>
      </c>
      <c r="G14" s="22">
        <v>92480012</v>
      </c>
      <c r="H14" s="11">
        <f t="shared" si="0"/>
        <v>0.93068952330346433</v>
      </c>
    </row>
    <row r="15" spans="1:8" ht="66" customHeight="1" x14ac:dyDescent="0.2">
      <c r="A15" s="23">
        <f t="shared" si="2"/>
        <v>9</v>
      </c>
      <c r="B15" s="26">
        <v>2020003630046</v>
      </c>
      <c r="C15" s="25" t="s">
        <v>20</v>
      </c>
      <c r="D15" s="19">
        <v>590112700</v>
      </c>
      <c r="E15" s="20">
        <v>551366665</v>
      </c>
      <c r="F15" s="11">
        <f t="shared" si="1"/>
        <v>0.93434129616258044</v>
      </c>
      <c r="G15" s="22">
        <v>551366665</v>
      </c>
      <c r="H15" s="11">
        <f t="shared" si="0"/>
        <v>0.93434129616258044</v>
      </c>
    </row>
    <row r="16" spans="1:8" ht="66" customHeight="1" x14ac:dyDescent="0.2">
      <c r="A16" s="23">
        <f t="shared" si="2"/>
        <v>10</v>
      </c>
      <c r="B16" s="26">
        <v>2020003630047</v>
      </c>
      <c r="C16" s="27" t="s">
        <v>21</v>
      </c>
      <c r="D16" s="19">
        <v>204953000</v>
      </c>
      <c r="E16" s="19">
        <v>189226690</v>
      </c>
      <c r="F16" s="11">
        <f t="shared" si="1"/>
        <v>0.92326870062892463</v>
      </c>
      <c r="G16" s="22">
        <v>189226690</v>
      </c>
      <c r="H16" s="11">
        <f t="shared" si="0"/>
        <v>0.92326870062892463</v>
      </c>
    </row>
    <row r="17" spans="1:8" ht="66" customHeight="1" thickBot="1" x14ac:dyDescent="0.25">
      <c r="A17" s="23">
        <f t="shared" si="2"/>
        <v>11</v>
      </c>
      <c r="B17" s="40">
        <v>2020003630008</v>
      </c>
      <c r="C17" s="41" t="s">
        <v>22</v>
      </c>
      <c r="D17" s="32">
        <v>68082000</v>
      </c>
      <c r="E17" s="33">
        <v>62070000</v>
      </c>
      <c r="F17" s="34">
        <f t="shared" si="1"/>
        <v>0.91169472107164884</v>
      </c>
      <c r="G17" s="22">
        <v>62070000</v>
      </c>
      <c r="H17" s="34">
        <f t="shared" si="0"/>
        <v>0.91169472107164884</v>
      </c>
    </row>
    <row r="18" spans="1:8" ht="30" customHeight="1" thickBot="1" x14ac:dyDescent="0.25">
      <c r="A18" s="112" t="s">
        <v>23</v>
      </c>
      <c r="B18" s="113"/>
      <c r="C18" s="114"/>
      <c r="D18" s="42">
        <f>D19</f>
        <v>5228695734</v>
      </c>
      <c r="E18" s="36">
        <f>E19</f>
        <v>5168239326.5500002</v>
      </c>
      <c r="F18" s="9">
        <f t="shared" si="1"/>
        <v>0.98843757400973298</v>
      </c>
      <c r="G18" s="43">
        <f>G19</f>
        <v>5126429308.5500002</v>
      </c>
      <c r="H18" s="9">
        <f t="shared" si="0"/>
        <v>0.98044131258489486</v>
      </c>
    </row>
    <row r="19" spans="1:8" ht="30" customHeight="1" x14ac:dyDescent="0.2">
      <c r="A19" s="38">
        <v>4</v>
      </c>
      <c r="B19" s="126" t="s">
        <v>10</v>
      </c>
      <c r="C19" s="127"/>
      <c r="D19" s="13">
        <f>SUM(D20:D21)</f>
        <v>5228695734</v>
      </c>
      <c r="E19" s="14">
        <f>SUM(E20:E21)</f>
        <v>5168239326.5500002</v>
      </c>
      <c r="F19" s="21">
        <f t="shared" si="1"/>
        <v>0.98843757400973298</v>
      </c>
      <c r="G19" s="15">
        <f>SUM(G20:G21)</f>
        <v>5126429308.5500002</v>
      </c>
      <c r="H19" s="21">
        <f t="shared" si="0"/>
        <v>0.98044131258489486</v>
      </c>
    </row>
    <row r="20" spans="1:8" ht="66" customHeight="1" x14ac:dyDescent="0.2">
      <c r="A20" s="16">
        <f>A17+1</f>
        <v>12</v>
      </c>
      <c r="B20" s="39">
        <v>2020003630048</v>
      </c>
      <c r="C20" s="44" t="s">
        <v>24</v>
      </c>
      <c r="D20" s="19">
        <v>3764429066</v>
      </c>
      <c r="E20" s="20">
        <v>3704692658.5500002</v>
      </c>
      <c r="F20" s="21">
        <f t="shared" si="1"/>
        <v>0.98413134995967011</v>
      </c>
      <c r="G20" s="22">
        <v>3662882640.5500002</v>
      </c>
      <c r="H20" s="11">
        <f t="shared" si="0"/>
        <v>0.97302474726721289</v>
      </c>
    </row>
    <row r="21" spans="1:8" ht="66" customHeight="1" thickBot="1" x14ac:dyDescent="0.25">
      <c r="A21" s="45">
        <f>A20+1</f>
        <v>13</v>
      </c>
      <c r="B21" s="40">
        <v>2020003630049</v>
      </c>
      <c r="C21" s="46" t="s">
        <v>25</v>
      </c>
      <c r="D21" s="32">
        <v>1464266668</v>
      </c>
      <c r="E21" s="33">
        <v>1463546668</v>
      </c>
      <c r="F21" s="34">
        <f t="shared" si="1"/>
        <v>0.99950828628709865</v>
      </c>
      <c r="G21" s="22">
        <v>1463546668</v>
      </c>
      <c r="H21" s="34">
        <f t="shared" si="0"/>
        <v>0.99950828628709865</v>
      </c>
    </row>
    <row r="22" spans="1:8" ht="30" customHeight="1" thickBot="1" x14ac:dyDescent="0.25">
      <c r="A22" s="112" t="s">
        <v>26</v>
      </c>
      <c r="B22" s="113"/>
      <c r="C22" s="114"/>
      <c r="D22" s="42">
        <f>D23+D32+D36+D46</f>
        <v>95414661835.179993</v>
      </c>
      <c r="E22" s="36">
        <f>E23+E32+E36+E46</f>
        <v>69832921286.75</v>
      </c>
      <c r="F22" s="9">
        <f t="shared" si="1"/>
        <v>0.73188878882555719</v>
      </c>
      <c r="G22" s="43">
        <f>G23+G32+G36+G46</f>
        <v>41786684039.369995</v>
      </c>
      <c r="H22" s="9">
        <f t="shared" si="0"/>
        <v>0.43794824857790332</v>
      </c>
    </row>
    <row r="23" spans="1:8" ht="30" customHeight="1" x14ac:dyDescent="0.2">
      <c r="A23" s="38">
        <v>1</v>
      </c>
      <c r="B23" s="115" t="s">
        <v>27</v>
      </c>
      <c r="C23" s="116"/>
      <c r="D23" s="13">
        <f>SUM(D24:D31)</f>
        <v>36111014664.099998</v>
      </c>
      <c r="E23" s="14">
        <f>SUM(E24:E31)</f>
        <v>25143806478.549999</v>
      </c>
      <c r="F23" s="21">
        <f t="shared" si="1"/>
        <v>0.69629188524427921</v>
      </c>
      <c r="G23" s="15">
        <f>SUM(G24:G31)</f>
        <v>14496694234.25</v>
      </c>
      <c r="H23" s="21">
        <f t="shared" si="0"/>
        <v>0.40144798945962556</v>
      </c>
    </row>
    <row r="24" spans="1:8" ht="66" customHeight="1" x14ac:dyDescent="0.2">
      <c r="A24" s="16">
        <f>A21+1</f>
        <v>14</v>
      </c>
      <c r="B24" s="39">
        <v>2020003630017</v>
      </c>
      <c r="C24" s="44" t="s">
        <v>28</v>
      </c>
      <c r="D24" s="47">
        <v>82327300</v>
      </c>
      <c r="E24" s="20">
        <v>40743944.039999999</v>
      </c>
      <c r="F24" s="21">
        <f t="shared" si="1"/>
        <v>0.49490198318176354</v>
      </c>
      <c r="G24" s="22">
        <v>40743944.039999999</v>
      </c>
      <c r="H24" s="11">
        <f t="shared" si="0"/>
        <v>0.49490198318176354</v>
      </c>
    </row>
    <row r="25" spans="1:8" ht="66" customHeight="1" x14ac:dyDescent="0.2">
      <c r="A25" s="23">
        <f>A24+1</f>
        <v>15</v>
      </c>
      <c r="B25" s="26">
        <v>2020003630050</v>
      </c>
      <c r="C25" s="27" t="s">
        <v>29</v>
      </c>
      <c r="D25" s="47">
        <v>3207024296</v>
      </c>
      <c r="E25" s="20">
        <v>2688747584.1099997</v>
      </c>
      <c r="F25" s="11">
        <f t="shared" si="1"/>
        <v>0.83839326925697844</v>
      </c>
      <c r="G25" s="22">
        <v>2665157654.1099997</v>
      </c>
      <c r="H25" s="11">
        <f t="shared" si="0"/>
        <v>0.83103756258851857</v>
      </c>
    </row>
    <row r="26" spans="1:8" ht="66" customHeight="1" x14ac:dyDescent="0.2">
      <c r="A26" s="23">
        <f>A25+1</f>
        <v>16</v>
      </c>
      <c r="B26" s="26">
        <v>2021003630001</v>
      </c>
      <c r="C26" s="27" t="s">
        <v>30</v>
      </c>
      <c r="D26" s="47">
        <v>73966912</v>
      </c>
      <c r="E26" s="20">
        <v>30175000</v>
      </c>
      <c r="F26" s="11">
        <f t="shared" si="1"/>
        <v>0.40795268024708131</v>
      </c>
      <c r="G26" s="22">
        <v>30175000</v>
      </c>
      <c r="H26" s="11">
        <f t="shared" si="0"/>
        <v>0.40795268024708131</v>
      </c>
    </row>
    <row r="27" spans="1:8" ht="66" customHeight="1" x14ac:dyDescent="0.2">
      <c r="A27" s="23">
        <f>A26+1</f>
        <v>17</v>
      </c>
      <c r="B27" s="26">
        <v>2021003630017</v>
      </c>
      <c r="C27" s="27" t="s">
        <v>31</v>
      </c>
      <c r="D27" s="47">
        <v>1700000000</v>
      </c>
      <c r="E27" s="20">
        <v>0</v>
      </c>
      <c r="F27" s="11">
        <f t="shared" si="1"/>
        <v>0</v>
      </c>
      <c r="G27" s="22">
        <v>0</v>
      </c>
      <c r="H27" s="11">
        <f t="shared" si="0"/>
        <v>0</v>
      </c>
    </row>
    <row r="28" spans="1:8" ht="66" customHeight="1" x14ac:dyDescent="0.2">
      <c r="A28" s="23">
        <f>A27+1</f>
        <v>18</v>
      </c>
      <c r="B28" s="26">
        <v>2022003630007</v>
      </c>
      <c r="C28" s="27" t="s">
        <v>32</v>
      </c>
      <c r="D28" s="47">
        <v>3179932867</v>
      </c>
      <c r="E28" s="20">
        <v>3049428918</v>
      </c>
      <c r="F28" s="11">
        <f t="shared" si="1"/>
        <v>0.9589601559346379</v>
      </c>
      <c r="G28" s="22">
        <v>352526578.10000002</v>
      </c>
      <c r="H28" s="11">
        <f t="shared" si="0"/>
        <v>0.11085975485783739</v>
      </c>
    </row>
    <row r="29" spans="1:8" ht="66" customHeight="1" x14ac:dyDescent="0.2">
      <c r="A29" s="23">
        <f>A28+1</f>
        <v>19</v>
      </c>
      <c r="B29" s="26">
        <v>2020003630052</v>
      </c>
      <c r="C29" s="27" t="s">
        <v>33</v>
      </c>
      <c r="D29" s="47">
        <v>6255563289.1000004</v>
      </c>
      <c r="E29" s="20">
        <v>3249111772.4000001</v>
      </c>
      <c r="F29" s="11">
        <f t="shared" si="1"/>
        <v>0.51939555596238818</v>
      </c>
      <c r="G29" s="22">
        <v>2346468027</v>
      </c>
      <c r="H29" s="11">
        <f t="shared" si="0"/>
        <v>0.37510099707385275</v>
      </c>
    </row>
    <row r="30" spans="1:8" ht="66" customHeight="1" x14ac:dyDescent="0.2">
      <c r="A30" s="45"/>
      <c r="B30" s="40">
        <v>2022000040007</v>
      </c>
      <c r="C30" s="46" t="s">
        <v>34</v>
      </c>
      <c r="D30" s="47">
        <v>0</v>
      </c>
      <c r="E30" s="20">
        <v>0</v>
      </c>
      <c r="F30" s="48"/>
      <c r="G30" s="35">
        <v>0</v>
      </c>
      <c r="H30" s="49"/>
    </row>
    <row r="31" spans="1:8" ht="66" customHeight="1" x14ac:dyDescent="0.2">
      <c r="A31" s="45">
        <f>A29+1</f>
        <v>20</v>
      </c>
      <c r="B31" s="40">
        <v>2023003630002</v>
      </c>
      <c r="C31" s="46" t="s">
        <v>34</v>
      </c>
      <c r="D31" s="47">
        <v>21612200000</v>
      </c>
      <c r="E31" s="20">
        <v>16085599260</v>
      </c>
      <c r="F31" s="34">
        <f t="shared" si="1"/>
        <v>0.744283287217405</v>
      </c>
      <c r="G31" s="35">
        <v>9061623031</v>
      </c>
      <c r="H31" s="11"/>
    </row>
    <row r="32" spans="1:8" ht="30" customHeight="1" x14ac:dyDescent="0.2">
      <c r="A32" s="50">
        <v>2</v>
      </c>
      <c r="B32" s="111" t="s">
        <v>35</v>
      </c>
      <c r="C32" s="111"/>
      <c r="D32" s="51">
        <f>SUM(D33:D35)</f>
        <v>441000000</v>
      </c>
      <c r="E32" s="52">
        <f>SUM(E33:E35)</f>
        <v>430900000</v>
      </c>
      <c r="F32" s="11">
        <f t="shared" si="1"/>
        <v>0.97709750566893427</v>
      </c>
      <c r="G32" s="53">
        <f>SUM(G33:G35)</f>
        <v>430900000</v>
      </c>
      <c r="H32" s="11">
        <f t="shared" ref="H32:H44" si="3">G32/D32</f>
        <v>0.97709750566893427</v>
      </c>
    </row>
    <row r="33" spans="1:8" ht="39.75" customHeight="1" x14ac:dyDescent="0.2">
      <c r="A33" s="16">
        <f>A31+1</f>
        <v>21</v>
      </c>
      <c r="B33" s="39">
        <v>2021003630018</v>
      </c>
      <c r="C33" s="44" t="s">
        <v>36</v>
      </c>
      <c r="D33" s="47">
        <v>1000000</v>
      </c>
      <c r="E33" s="20">
        <v>0</v>
      </c>
      <c r="F33" s="21">
        <f t="shared" si="1"/>
        <v>0</v>
      </c>
      <c r="G33" s="22">
        <v>0</v>
      </c>
      <c r="H33" s="11">
        <f t="shared" si="3"/>
        <v>0</v>
      </c>
    </row>
    <row r="34" spans="1:8" ht="66" customHeight="1" x14ac:dyDescent="0.2">
      <c r="A34" s="16">
        <f>A33+1</f>
        <v>22</v>
      </c>
      <c r="B34" s="39">
        <v>2021003630019</v>
      </c>
      <c r="C34" s="44" t="s">
        <v>37</v>
      </c>
      <c r="D34" s="47">
        <v>40000000</v>
      </c>
      <c r="E34" s="20">
        <v>30900000</v>
      </c>
      <c r="F34" s="11">
        <f t="shared" si="1"/>
        <v>0.77249999999999996</v>
      </c>
      <c r="G34" s="22">
        <v>30900000</v>
      </c>
      <c r="H34" s="11">
        <f t="shared" si="3"/>
        <v>0.77249999999999996</v>
      </c>
    </row>
    <row r="35" spans="1:8" ht="66" customHeight="1" x14ac:dyDescent="0.2">
      <c r="A35" s="16">
        <f>A34+1</f>
        <v>23</v>
      </c>
      <c r="B35" s="39">
        <v>2023003630004</v>
      </c>
      <c r="C35" s="44" t="s">
        <v>38</v>
      </c>
      <c r="D35" s="47">
        <v>400000000</v>
      </c>
      <c r="E35" s="20">
        <v>400000000</v>
      </c>
      <c r="F35" s="34">
        <f t="shared" si="1"/>
        <v>1</v>
      </c>
      <c r="G35" s="35">
        <v>400000000</v>
      </c>
      <c r="H35" s="11">
        <f t="shared" si="3"/>
        <v>1</v>
      </c>
    </row>
    <row r="36" spans="1:8" ht="28.5" customHeight="1" x14ac:dyDescent="0.2">
      <c r="A36" s="50">
        <v>3</v>
      </c>
      <c r="B36" s="111" t="s">
        <v>39</v>
      </c>
      <c r="C36" s="111"/>
      <c r="D36" s="51">
        <f>SUM(D37:D45)</f>
        <v>57665027151.079994</v>
      </c>
      <c r="E36" s="52">
        <f>SUM(E37:E45)</f>
        <v>43361152383.199997</v>
      </c>
      <c r="F36" s="11">
        <f t="shared" si="1"/>
        <v>0.75194887656248843</v>
      </c>
      <c r="G36" s="53">
        <f>SUM(G37:G45)</f>
        <v>26004752982.569996</v>
      </c>
      <c r="H36" s="11">
        <f t="shared" si="3"/>
        <v>0.45096229495285967</v>
      </c>
    </row>
    <row r="37" spans="1:8" ht="66" customHeight="1" x14ac:dyDescent="0.2">
      <c r="A37" s="23">
        <f>A35+1</f>
        <v>24</v>
      </c>
      <c r="B37" s="26">
        <v>2020003630053</v>
      </c>
      <c r="C37" s="27" t="s">
        <v>40</v>
      </c>
      <c r="D37" s="47">
        <v>34119173645.869999</v>
      </c>
      <c r="E37" s="20">
        <v>23629314720.48</v>
      </c>
      <c r="F37" s="21">
        <f t="shared" si="1"/>
        <v>0.69255237438437323</v>
      </c>
      <c r="G37" s="22">
        <v>10986865730.959999</v>
      </c>
      <c r="H37" s="11">
        <f t="shared" si="3"/>
        <v>0.32201441468058295</v>
      </c>
    </row>
    <row r="38" spans="1:8" ht="66" customHeight="1" x14ac:dyDescent="0.2">
      <c r="A38" s="23">
        <f t="shared" ref="A38:A45" si="4">A37+1</f>
        <v>25</v>
      </c>
      <c r="B38" s="26">
        <v>2018000040059</v>
      </c>
      <c r="C38" s="27" t="s">
        <v>41</v>
      </c>
      <c r="D38" s="47">
        <v>6536661612</v>
      </c>
      <c r="E38" s="20">
        <v>6536661612</v>
      </c>
      <c r="F38" s="11">
        <f t="shared" si="1"/>
        <v>1</v>
      </c>
      <c r="G38" s="22">
        <v>5145935029.4799995</v>
      </c>
      <c r="H38" s="11">
        <f t="shared" si="3"/>
        <v>0.78724207170722971</v>
      </c>
    </row>
    <row r="39" spans="1:8" ht="66" customHeight="1" x14ac:dyDescent="0.2">
      <c r="A39" s="23">
        <f t="shared" si="4"/>
        <v>26</v>
      </c>
      <c r="B39" s="26">
        <v>2022003630010</v>
      </c>
      <c r="C39" s="27" t="s">
        <v>42</v>
      </c>
      <c r="D39" s="47">
        <v>9133426135</v>
      </c>
      <c r="E39" s="20">
        <v>6059439946.3299999</v>
      </c>
      <c r="F39" s="11">
        <f t="shared" si="1"/>
        <v>0.66343558887609044</v>
      </c>
      <c r="G39" s="22">
        <v>3046264965.6399999</v>
      </c>
      <c r="H39" s="11">
        <f t="shared" si="3"/>
        <v>0.3335292715585092</v>
      </c>
    </row>
    <row r="40" spans="1:8" ht="66" customHeight="1" x14ac:dyDescent="0.2">
      <c r="A40" s="23">
        <f t="shared" si="4"/>
        <v>27</v>
      </c>
      <c r="B40" s="26">
        <v>2020003630054</v>
      </c>
      <c r="C40" s="27" t="s">
        <v>43</v>
      </c>
      <c r="D40" s="47">
        <v>152514047</v>
      </c>
      <c r="E40" s="20">
        <v>112338687</v>
      </c>
      <c r="F40" s="11">
        <f t="shared" si="1"/>
        <v>0.73657928046457255</v>
      </c>
      <c r="G40" s="22">
        <v>102865238.09999999</v>
      </c>
      <c r="H40" s="11">
        <f t="shared" si="3"/>
        <v>0.67446402559890106</v>
      </c>
    </row>
    <row r="41" spans="1:8" ht="66" customHeight="1" x14ac:dyDescent="0.2">
      <c r="A41" s="23">
        <f t="shared" si="4"/>
        <v>28</v>
      </c>
      <c r="B41" s="26">
        <v>2021003630004</v>
      </c>
      <c r="C41" s="27" t="s">
        <v>44</v>
      </c>
      <c r="D41" s="47">
        <v>735000000</v>
      </c>
      <c r="E41" s="20">
        <v>710500000</v>
      </c>
      <c r="F41" s="11">
        <f t="shared" si="1"/>
        <v>0.96666666666666667</v>
      </c>
      <c r="G41" s="22">
        <v>698519446</v>
      </c>
      <c r="H41" s="11">
        <f t="shared" si="3"/>
        <v>0.9503665931972789</v>
      </c>
    </row>
    <row r="42" spans="1:8" ht="66" customHeight="1" x14ac:dyDescent="0.2">
      <c r="A42" s="23">
        <f t="shared" si="4"/>
        <v>29</v>
      </c>
      <c r="B42" s="26">
        <v>2021003630002</v>
      </c>
      <c r="C42" s="27" t="s">
        <v>45</v>
      </c>
      <c r="D42" s="47">
        <v>1105000000</v>
      </c>
      <c r="E42" s="20">
        <v>837338029</v>
      </c>
      <c r="F42" s="11">
        <f t="shared" si="1"/>
        <v>0.75777197194570134</v>
      </c>
      <c r="G42" s="22">
        <v>836688029</v>
      </c>
      <c r="H42" s="11">
        <f t="shared" si="3"/>
        <v>0.75718373665158367</v>
      </c>
    </row>
    <row r="43" spans="1:8" ht="66" customHeight="1" x14ac:dyDescent="0.2">
      <c r="A43" s="23">
        <f t="shared" si="4"/>
        <v>30</v>
      </c>
      <c r="B43" s="26">
        <v>2020003630057</v>
      </c>
      <c r="C43" s="27" t="s">
        <v>46</v>
      </c>
      <c r="D43" s="47">
        <v>350000000</v>
      </c>
      <c r="E43" s="20">
        <v>350000000</v>
      </c>
      <c r="F43" s="11">
        <f t="shared" si="1"/>
        <v>1</v>
      </c>
      <c r="G43" s="22">
        <v>350000000</v>
      </c>
      <c r="H43" s="11">
        <f t="shared" si="3"/>
        <v>1</v>
      </c>
    </row>
    <row r="44" spans="1:8" ht="66" customHeight="1" x14ac:dyDescent="0.2">
      <c r="A44" s="23">
        <f t="shared" si="4"/>
        <v>31</v>
      </c>
      <c r="B44" s="26">
        <v>2020003630014</v>
      </c>
      <c r="C44" s="25" t="s">
        <v>47</v>
      </c>
      <c r="D44" s="47">
        <v>5243251711.21</v>
      </c>
      <c r="E44" s="20">
        <v>4837614543.3900003</v>
      </c>
      <c r="F44" s="11">
        <f t="shared" si="1"/>
        <v>0.92263633520535493</v>
      </c>
      <c r="G44" s="22">
        <v>4837614543.3900003</v>
      </c>
      <c r="H44" s="11">
        <f t="shared" si="3"/>
        <v>0.92263633520535493</v>
      </c>
    </row>
    <row r="45" spans="1:8" ht="66" customHeight="1" x14ac:dyDescent="0.2">
      <c r="A45" s="23">
        <f t="shared" si="4"/>
        <v>32</v>
      </c>
      <c r="B45" s="26">
        <v>2022003630009</v>
      </c>
      <c r="C45" s="25" t="s">
        <v>48</v>
      </c>
      <c r="D45" s="47">
        <v>290000000</v>
      </c>
      <c r="E45" s="20">
        <v>287944845</v>
      </c>
      <c r="F45" s="34">
        <f t="shared" si="1"/>
        <v>0.99291325862068969</v>
      </c>
      <c r="G45" s="35">
        <v>0</v>
      </c>
      <c r="H45" s="11"/>
    </row>
    <row r="46" spans="1:8" ht="28.5" customHeight="1" x14ac:dyDescent="0.2">
      <c r="A46" s="50">
        <v>4</v>
      </c>
      <c r="B46" s="111" t="s">
        <v>10</v>
      </c>
      <c r="C46" s="111"/>
      <c r="D46" s="51">
        <f>SUM(D47:D49)</f>
        <v>1197620020</v>
      </c>
      <c r="E46" s="52">
        <f>SUM(E47:E49)</f>
        <v>897062425</v>
      </c>
      <c r="F46" s="11">
        <f t="shared" si="1"/>
        <v>0.74903759958855731</v>
      </c>
      <c r="G46" s="53">
        <f>SUM(G47:G49)</f>
        <v>854336822.54999995</v>
      </c>
      <c r="H46" s="11">
        <f t="shared" ref="H46:H109" si="5">G46/D46</f>
        <v>0.71336217521647638</v>
      </c>
    </row>
    <row r="47" spans="1:8" ht="66" customHeight="1" x14ac:dyDescent="0.2">
      <c r="A47" s="23">
        <f>A45+1</f>
        <v>33</v>
      </c>
      <c r="B47" s="26">
        <v>2021003630003</v>
      </c>
      <c r="C47" s="27" t="s">
        <v>49</v>
      </c>
      <c r="D47" s="47">
        <v>573000000</v>
      </c>
      <c r="E47" s="20">
        <v>322647585</v>
      </c>
      <c r="F47" s="21">
        <f t="shared" si="1"/>
        <v>0.56308479057591621</v>
      </c>
      <c r="G47" s="22">
        <v>309482088.84000003</v>
      </c>
      <c r="H47" s="11">
        <f t="shared" si="5"/>
        <v>0.54010835748691111</v>
      </c>
    </row>
    <row r="48" spans="1:8" ht="66" customHeight="1" x14ac:dyDescent="0.2">
      <c r="A48" s="45">
        <f>A47+1</f>
        <v>34</v>
      </c>
      <c r="B48" s="40">
        <v>2022003630008</v>
      </c>
      <c r="C48" s="46" t="s">
        <v>50</v>
      </c>
      <c r="D48" s="47">
        <v>499979386</v>
      </c>
      <c r="E48" s="20">
        <v>458696637</v>
      </c>
      <c r="F48" s="11">
        <f t="shared" si="1"/>
        <v>0.9174310978493021</v>
      </c>
      <c r="G48" s="22">
        <v>435761752.70999998</v>
      </c>
      <c r="H48" s="11">
        <f t="shared" si="5"/>
        <v>0.87155943807251279</v>
      </c>
    </row>
    <row r="49" spans="1:8" ht="66" customHeight="1" thickBot="1" x14ac:dyDescent="0.25">
      <c r="A49" s="45">
        <f>A48+1</f>
        <v>35</v>
      </c>
      <c r="B49" s="40">
        <v>2021003630006</v>
      </c>
      <c r="C49" s="46" t="s">
        <v>51</v>
      </c>
      <c r="D49" s="54">
        <v>124640634</v>
      </c>
      <c r="E49" s="33">
        <v>115718203</v>
      </c>
      <c r="F49" s="34">
        <f t="shared" si="1"/>
        <v>0.92841474955912051</v>
      </c>
      <c r="G49" s="22">
        <v>109092981</v>
      </c>
      <c r="H49" s="34">
        <f t="shared" si="5"/>
        <v>0.87526015793533274</v>
      </c>
    </row>
    <row r="50" spans="1:8" ht="30" customHeight="1" thickBot="1" x14ac:dyDescent="0.25">
      <c r="A50" s="112" t="s">
        <v>52</v>
      </c>
      <c r="B50" s="113"/>
      <c r="C50" s="114"/>
      <c r="D50" s="42">
        <f>D51+D60+D63</f>
        <v>9959166049.1399994</v>
      </c>
      <c r="E50" s="36">
        <f>E51+E60+E63</f>
        <v>6601617642.7799997</v>
      </c>
      <c r="F50" s="9">
        <f t="shared" si="1"/>
        <v>0.66286851832840632</v>
      </c>
      <c r="G50" s="43">
        <f>G51+G60+G63</f>
        <v>6592962642.7799997</v>
      </c>
      <c r="H50" s="9">
        <f t="shared" si="5"/>
        <v>0.66199946965934153</v>
      </c>
    </row>
    <row r="51" spans="1:8" ht="30" customHeight="1" x14ac:dyDescent="0.2">
      <c r="A51" s="38">
        <v>1</v>
      </c>
      <c r="B51" s="115" t="s">
        <v>27</v>
      </c>
      <c r="C51" s="116"/>
      <c r="D51" s="13">
        <f>SUM(D52:D59)</f>
        <v>8332237735.1399994</v>
      </c>
      <c r="E51" s="14">
        <f>SUM(E52:E59)</f>
        <v>5122161176.7799997</v>
      </c>
      <c r="F51" s="21">
        <f t="shared" si="1"/>
        <v>0.61474016219892902</v>
      </c>
      <c r="G51" s="15">
        <f>SUM(G52:G59)</f>
        <v>5113506176.7799997</v>
      </c>
      <c r="H51" s="21">
        <f t="shared" si="5"/>
        <v>0.61370142563438057</v>
      </c>
    </row>
    <row r="52" spans="1:8" ht="66" customHeight="1" x14ac:dyDescent="0.2">
      <c r="A52" s="16">
        <f>A49+1</f>
        <v>36</v>
      </c>
      <c r="B52" s="39">
        <v>2020003630060</v>
      </c>
      <c r="C52" s="18" t="s">
        <v>53</v>
      </c>
      <c r="D52" s="19">
        <v>169255000</v>
      </c>
      <c r="E52" s="20">
        <v>167471432</v>
      </c>
      <c r="F52" s="11">
        <f t="shared" si="1"/>
        <v>0.98946224336060973</v>
      </c>
      <c r="G52" s="22">
        <v>167471432</v>
      </c>
      <c r="H52" s="11">
        <f t="shared" si="5"/>
        <v>0.98946224336060973</v>
      </c>
    </row>
    <row r="53" spans="1:8" ht="66" customHeight="1" x14ac:dyDescent="0.2">
      <c r="A53" s="23">
        <f>A52+1</f>
        <v>37</v>
      </c>
      <c r="B53" s="26">
        <v>2020003630061</v>
      </c>
      <c r="C53" s="25" t="s">
        <v>54</v>
      </c>
      <c r="D53" s="19">
        <v>67000000</v>
      </c>
      <c r="E53" s="20">
        <v>67000000</v>
      </c>
      <c r="F53" s="11">
        <f t="shared" si="1"/>
        <v>1</v>
      </c>
      <c r="G53" s="22">
        <v>67000000</v>
      </c>
      <c r="H53" s="11">
        <f t="shared" si="5"/>
        <v>1</v>
      </c>
    </row>
    <row r="54" spans="1:8" ht="66" customHeight="1" x14ac:dyDescent="0.2">
      <c r="A54" s="23">
        <f t="shared" ref="A54:A65" si="6">A53+1</f>
        <v>38</v>
      </c>
      <c r="B54" s="26">
        <v>2020003630062</v>
      </c>
      <c r="C54" s="25" t="s">
        <v>55</v>
      </c>
      <c r="D54" s="19">
        <v>67000000</v>
      </c>
      <c r="E54" s="20">
        <v>66881333</v>
      </c>
      <c r="F54" s="11">
        <f t="shared" si="1"/>
        <v>0.99822885074626866</v>
      </c>
      <c r="G54" s="22">
        <v>66881333</v>
      </c>
      <c r="H54" s="11">
        <f t="shared" si="5"/>
        <v>0.99822885074626866</v>
      </c>
    </row>
    <row r="55" spans="1:8" ht="66" customHeight="1" x14ac:dyDescent="0.2">
      <c r="A55" s="23">
        <f t="shared" si="6"/>
        <v>39</v>
      </c>
      <c r="B55" s="26">
        <v>2020003630063</v>
      </c>
      <c r="C55" s="27" t="s">
        <v>56</v>
      </c>
      <c r="D55" s="19">
        <v>118089677</v>
      </c>
      <c r="E55" s="20">
        <v>117874677</v>
      </c>
      <c r="F55" s="11">
        <f t="shared" si="1"/>
        <v>0.99817934974959754</v>
      </c>
      <c r="G55" s="22">
        <v>117874677</v>
      </c>
      <c r="H55" s="11">
        <f t="shared" si="5"/>
        <v>0.99817934974959754</v>
      </c>
    </row>
    <row r="56" spans="1:8" ht="66" customHeight="1" x14ac:dyDescent="0.2">
      <c r="A56" s="23">
        <f t="shared" si="6"/>
        <v>40</v>
      </c>
      <c r="B56" s="26">
        <v>2020003630064</v>
      </c>
      <c r="C56" s="27" t="s">
        <v>57</v>
      </c>
      <c r="D56" s="19">
        <v>497116497</v>
      </c>
      <c r="E56" s="20">
        <v>488225612</v>
      </c>
      <c r="F56" s="11">
        <f t="shared" si="1"/>
        <v>0.98211508760289645</v>
      </c>
      <c r="G56" s="22">
        <v>479570612</v>
      </c>
      <c r="H56" s="11">
        <f t="shared" si="5"/>
        <v>0.96470468168751999</v>
      </c>
    </row>
    <row r="57" spans="1:8" ht="66" customHeight="1" x14ac:dyDescent="0.2">
      <c r="A57" s="23">
        <f t="shared" si="6"/>
        <v>41</v>
      </c>
      <c r="B57" s="26">
        <v>2020003630065</v>
      </c>
      <c r="C57" s="27" t="s">
        <v>58</v>
      </c>
      <c r="D57" s="19">
        <v>35500000</v>
      </c>
      <c r="E57" s="20">
        <v>34983333</v>
      </c>
      <c r="F57" s="11">
        <f t="shared" si="1"/>
        <v>0.98544600000000004</v>
      </c>
      <c r="G57" s="22">
        <v>34983333</v>
      </c>
      <c r="H57" s="11">
        <f t="shared" si="5"/>
        <v>0.98544600000000004</v>
      </c>
    </row>
    <row r="58" spans="1:8" ht="66" customHeight="1" x14ac:dyDescent="0.2">
      <c r="A58" s="23">
        <f t="shared" si="6"/>
        <v>42</v>
      </c>
      <c r="B58" s="26">
        <v>2020003630066</v>
      </c>
      <c r="C58" s="27" t="s">
        <v>59</v>
      </c>
      <c r="D58" s="19">
        <v>7293276561.1399994</v>
      </c>
      <c r="E58" s="20">
        <v>4095631456.7799997</v>
      </c>
      <c r="F58" s="11">
        <f t="shared" si="1"/>
        <v>0.56156261488866654</v>
      </c>
      <c r="G58" s="22">
        <v>4095631456.7799997</v>
      </c>
      <c r="H58" s="11">
        <f t="shared" si="5"/>
        <v>0.56156261488866654</v>
      </c>
    </row>
    <row r="59" spans="1:8" ht="53.25" customHeight="1" x14ac:dyDescent="0.2">
      <c r="A59" s="23">
        <f>A58+1</f>
        <v>43</v>
      </c>
      <c r="B59" s="26">
        <v>2020003630068</v>
      </c>
      <c r="C59" s="27" t="s">
        <v>60</v>
      </c>
      <c r="D59" s="19">
        <v>85000000</v>
      </c>
      <c r="E59" s="20">
        <v>84093333</v>
      </c>
      <c r="F59" s="11">
        <f t="shared" si="1"/>
        <v>0.98933332941176466</v>
      </c>
      <c r="G59" s="22">
        <v>84093333</v>
      </c>
      <c r="H59" s="11">
        <f t="shared" si="5"/>
        <v>0.98933332941176466</v>
      </c>
    </row>
    <row r="60" spans="1:8" ht="36" customHeight="1" x14ac:dyDescent="0.2">
      <c r="A60" s="50">
        <v>3</v>
      </c>
      <c r="B60" s="111" t="s">
        <v>39</v>
      </c>
      <c r="C60" s="111"/>
      <c r="D60" s="51">
        <f>SUM(D61:D62)</f>
        <v>838661482</v>
      </c>
      <c r="E60" s="52">
        <f>SUM(E61:E62)</f>
        <v>717837082</v>
      </c>
      <c r="F60" s="11">
        <f t="shared" si="1"/>
        <v>0.85593185976317443</v>
      </c>
      <c r="G60" s="53">
        <f>SUM(G61:G62)</f>
        <v>717837082</v>
      </c>
      <c r="H60" s="11">
        <f t="shared" si="5"/>
        <v>0.85593185976317443</v>
      </c>
    </row>
    <row r="61" spans="1:8" ht="66" customHeight="1" x14ac:dyDescent="0.2">
      <c r="A61" s="23">
        <f>A59+1</f>
        <v>44</v>
      </c>
      <c r="B61" s="26">
        <v>2020003630069</v>
      </c>
      <c r="C61" s="27" t="s">
        <v>61</v>
      </c>
      <c r="D61" s="19">
        <v>144630832</v>
      </c>
      <c r="E61" s="20">
        <v>143829165</v>
      </c>
      <c r="F61" s="11">
        <f t="shared" si="1"/>
        <v>0.99445715004944446</v>
      </c>
      <c r="G61" s="22">
        <v>143829165</v>
      </c>
      <c r="H61" s="11">
        <f t="shared" si="5"/>
        <v>0.99445715004944446</v>
      </c>
    </row>
    <row r="62" spans="1:8" ht="66" customHeight="1" x14ac:dyDescent="0.2">
      <c r="A62" s="23">
        <f t="shared" si="6"/>
        <v>45</v>
      </c>
      <c r="B62" s="26">
        <v>2020003630070</v>
      </c>
      <c r="C62" s="27" t="s">
        <v>62</v>
      </c>
      <c r="D62" s="19">
        <v>694030650</v>
      </c>
      <c r="E62" s="20">
        <v>574007917</v>
      </c>
      <c r="F62" s="11">
        <f t="shared" si="1"/>
        <v>0.82706421827335719</v>
      </c>
      <c r="G62" s="22">
        <v>574007917</v>
      </c>
      <c r="H62" s="11">
        <f t="shared" si="5"/>
        <v>0.82706421827335719</v>
      </c>
    </row>
    <row r="63" spans="1:8" ht="31.5" customHeight="1" x14ac:dyDescent="0.2">
      <c r="A63" s="50">
        <v>4</v>
      </c>
      <c r="B63" s="111" t="s">
        <v>10</v>
      </c>
      <c r="C63" s="111"/>
      <c r="D63" s="51">
        <f>SUM(D64:D65)</f>
        <v>788266832</v>
      </c>
      <c r="E63" s="52">
        <f>SUM(E64:E65)</f>
        <v>761619384</v>
      </c>
      <c r="F63" s="11">
        <f t="shared" si="1"/>
        <v>0.96619488868713432</v>
      </c>
      <c r="G63" s="53">
        <f>SUM(G64:G65)</f>
        <v>761619384</v>
      </c>
      <c r="H63" s="11">
        <f t="shared" si="5"/>
        <v>0.96619488868713432</v>
      </c>
    </row>
    <row r="64" spans="1:8" ht="66" customHeight="1" x14ac:dyDescent="0.2">
      <c r="A64" s="23">
        <f>A62+1</f>
        <v>46</v>
      </c>
      <c r="B64" s="26">
        <v>2020003630067</v>
      </c>
      <c r="C64" s="25" t="s">
        <v>63</v>
      </c>
      <c r="D64" s="19">
        <v>147930499</v>
      </c>
      <c r="E64" s="20">
        <v>141802665</v>
      </c>
      <c r="F64" s="11">
        <f t="shared" si="1"/>
        <v>0.95857626357361236</v>
      </c>
      <c r="G64" s="22">
        <v>141802665</v>
      </c>
      <c r="H64" s="11">
        <f t="shared" si="5"/>
        <v>0.95857626357361236</v>
      </c>
    </row>
    <row r="65" spans="1:8" ht="66" customHeight="1" thickBot="1" x14ac:dyDescent="0.25">
      <c r="A65" s="45">
        <f t="shared" si="6"/>
        <v>47</v>
      </c>
      <c r="B65" s="40">
        <v>2020003630071</v>
      </c>
      <c r="C65" s="41" t="s">
        <v>64</v>
      </c>
      <c r="D65" s="32">
        <v>640336333</v>
      </c>
      <c r="E65" s="33">
        <v>619816719</v>
      </c>
      <c r="F65" s="34">
        <f t="shared" si="1"/>
        <v>0.9679549434531306</v>
      </c>
      <c r="G65" s="22">
        <v>619816719</v>
      </c>
      <c r="H65" s="34">
        <f t="shared" si="5"/>
        <v>0.9679549434531306</v>
      </c>
    </row>
    <row r="66" spans="1:8" ht="30" customHeight="1" thickBot="1" x14ac:dyDescent="0.25">
      <c r="A66" s="112" t="s">
        <v>65</v>
      </c>
      <c r="B66" s="113"/>
      <c r="C66" s="114"/>
      <c r="D66" s="42">
        <f>D67</f>
        <v>4901071565.04</v>
      </c>
      <c r="E66" s="36">
        <f>E67</f>
        <v>4610700705.04</v>
      </c>
      <c r="F66" s="9">
        <f t="shared" si="1"/>
        <v>0.94075359721917662</v>
      </c>
      <c r="G66" s="43">
        <f>G67</f>
        <v>4610700705.04</v>
      </c>
      <c r="H66" s="9">
        <f t="shared" si="5"/>
        <v>0.94075359721917662</v>
      </c>
    </row>
    <row r="67" spans="1:8" ht="30" customHeight="1" x14ac:dyDescent="0.2">
      <c r="A67" s="38">
        <v>1</v>
      </c>
      <c r="B67" s="115" t="s">
        <v>27</v>
      </c>
      <c r="C67" s="116"/>
      <c r="D67" s="13">
        <f>SUM(D68:D71)</f>
        <v>4901071565.04</v>
      </c>
      <c r="E67" s="14">
        <f>SUM(E68:E71)</f>
        <v>4610700705.04</v>
      </c>
      <c r="F67" s="21">
        <f t="shared" si="1"/>
        <v>0.94075359721917662</v>
      </c>
      <c r="G67" s="15">
        <f>SUM(G68:G71)</f>
        <v>4610700705.04</v>
      </c>
      <c r="H67" s="21">
        <f t="shared" si="5"/>
        <v>0.94075359721917662</v>
      </c>
    </row>
    <row r="68" spans="1:8" ht="66" customHeight="1" x14ac:dyDescent="0.2">
      <c r="A68" s="16">
        <f>A65+1</f>
        <v>48</v>
      </c>
      <c r="B68" s="39">
        <v>2020003630021</v>
      </c>
      <c r="C68" s="44" t="s">
        <v>66</v>
      </c>
      <c r="D68" s="19">
        <v>3439874526.3099999</v>
      </c>
      <c r="E68" s="20">
        <v>3268454068.1099997</v>
      </c>
      <c r="F68" s="11">
        <f t="shared" ref="F68:F131" si="7">E68/D68</f>
        <v>0.95016665378667597</v>
      </c>
      <c r="G68" s="22">
        <v>3268454068.1099997</v>
      </c>
      <c r="H68" s="11">
        <f t="shared" si="5"/>
        <v>0.95016665378667597</v>
      </c>
    </row>
    <row r="69" spans="1:8" ht="66" customHeight="1" x14ac:dyDescent="0.2">
      <c r="A69" s="23">
        <f>A68+1</f>
        <v>49</v>
      </c>
      <c r="B69" s="26">
        <v>2020003630020</v>
      </c>
      <c r="C69" s="27" t="s">
        <v>67</v>
      </c>
      <c r="D69" s="19">
        <v>774754138.18000007</v>
      </c>
      <c r="E69" s="20">
        <v>695606196.93000007</v>
      </c>
      <c r="F69" s="11">
        <f t="shared" si="7"/>
        <v>0.8978412152325782</v>
      </c>
      <c r="G69" s="22">
        <v>695606196.93000007</v>
      </c>
      <c r="H69" s="11">
        <f t="shared" si="5"/>
        <v>0.8978412152325782</v>
      </c>
    </row>
    <row r="70" spans="1:8" ht="66" customHeight="1" x14ac:dyDescent="0.2">
      <c r="A70" s="23">
        <f>A69+1</f>
        <v>50</v>
      </c>
      <c r="B70" s="26">
        <v>2020003630072</v>
      </c>
      <c r="C70" s="25" t="s">
        <v>68</v>
      </c>
      <c r="D70" s="19">
        <v>369583478.55000001</v>
      </c>
      <c r="E70" s="20">
        <v>336135507</v>
      </c>
      <c r="F70" s="11">
        <f t="shared" si="7"/>
        <v>0.90949819596582715</v>
      </c>
      <c r="G70" s="22">
        <v>336135507</v>
      </c>
      <c r="H70" s="11">
        <f t="shared" si="5"/>
        <v>0.90949819596582715</v>
      </c>
    </row>
    <row r="71" spans="1:8" ht="66" customHeight="1" thickBot="1" x14ac:dyDescent="0.25">
      <c r="A71" s="45">
        <f>A70+1</f>
        <v>51</v>
      </c>
      <c r="B71" s="40">
        <v>2020003630073</v>
      </c>
      <c r="C71" s="41" t="s">
        <v>69</v>
      </c>
      <c r="D71" s="32">
        <v>316859422</v>
      </c>
      <c r="E71" s="33">
        <v>310504933</v>
      </c>
      <c r="F71" s="34">
        <f t="shared" si="7"/>
        <v>0.9799453998877774</v>
      </c>
      <c r="G71" s="22">
        <v>310504933</v>
      </c>
      <c r="H71" s="34">
        <f t="shared" si="5"/>
        <v>0.9799453998877774</v>
      </c>
    </row>
    <row r="72" spans="1:8" ht="30" customHeight="1" thickBot="1" x14ac:dyDescent="0.25">
      <c r="A72" s="112" t="s">
        <v>70</v>
      </c>
      <c r="B72" s="113"/>
      <c r="C72" s="114"/>
      <c r="D72" s="42">
        <f>D73</f>
        <v>4131910173.9000001</v>
      </c>
      <c r="E72" s="36">
        <f>E73</f>
        <v>3804687774.4900002</v>
      </c>
      <c r="F72" s="9">
        <f t="shared" si="7"/>
        <v>0.92080602296802994</v>
      </c>
      <c r="G72" s="43">
        <f>G73</f>
        <v>3804687774.4900002</v>
      </c>
      <c r="H72" s="9">
        <f t="shared" si="5"/>
        <v>0.92080602296802994</v>
      </c>
    </row>
    <row r="73" spans="1:8" ht="30" customHeight="1" x14ac:dyDescent="0.2">
      <c r="A73" s="50">
        <v>2</v>
      </c>
      <c r="B73" s="111" t="s">
        <v>35</v>
      </c>
      <c r="C73" s="111"/>
      <c r="D73" s="55">
        <f>SUM(D74:D79)</f>
        <v>4131910173.9000001</v>
      </c>
      <c r="E73" s="14">
        <f>SUM(E74:E79)</f>
        <v>3804687774.4900002</v>
      </c>
      <c r="F73" s="21">
        <f t="shared" si="7"/>
        <v>0.92080602296802994</v>
      </c>
      <c r="G73" s="53">
        <f>SUM(G74:G79)</f>
        <v>3804687774.4900002</v>
      </c>
      <c r="H73" s="21">
        <f t="shared" si="5"/>
        <v>0.92080602296802994</v>
      </c>
    </row>
    <row r="74" spans="1:8" ht="66" customHeight="1" x14ac:dyDescent="0.2">
      <c r="A74" s="16">
        <f>A71+1</f>
        <v>52</v>
      </c>
      <c r="B74" s="39">
        <v>2020003630074</v>
      </c>
      <c r="C74" s="18" t="s">
        <v>71</v>
      </c>
      <c r="D74" s="19">
        <v>164280000</v>
      </c>
      <c r="E74" s="20">
        <v>153928117</v>
      </c>
      <c r="F74" s="11">
        <f t="shared" si="7"/>
        <v>0.93698634648161672</v>
      </c>
      <c r="G74" s="22">
        <v>153928117</v>
      </c>
      <c r="H74" s="11">
        <f t="shared" si="5"/>
        <v>0.93698634648161672</v>
      </c>
    </row>
    <row r="75" spans="1:8" ht="66" customHeight="1" x14ac:dyDescent="0.2">
      <c r="A75" s="23">
        <f>A74+1</f>
        <v>53</v>
      </c>
      <c r="B75" s="26">
        <v>2020003630075</v>
      </c>
      <c r="C75" s="27" t="s">
        <v>72</v>
      </c>
      <c r="D75" s="19">
        <v>319986739</v>
      </c>
      <c r="E75" s="20">
        <v>298983739</v>
      </c>
      <c r="F75" s="11">
        <f t="shared" si="7"/>
        <v>0.93436290495775831</v>
      </c>
      <c r="G75" s="22">
        <v>298983739</v>
      </c>
      <c r="H75" s="11">
        <f t="shared" si="5"/>
        <v>0.93436290495775831</v>
      </c>
    </row>
    <row r="76" spans="1:8" ht="66" customHeight="1" x14ac:dyDescent="0.2">
      <c r="A76" s="23">
        <f>A75+1</f>
        <v>54</v>
      </c>
      <c r="B76" s="26">
        <v>2020003630076</v>
      </c>
      <c r="C76" s="27" t="s">
        <v>73</v>
      </c>
      <c r="D76" s="19">
        <v>704995214</v>
      </c>
      <c r="E76" s="20">
        <v>692602915</v>
      </c>
      <c r="F76" s="11">
        <f t="shared" si="7"/>
        <v>0.98242215159208157</v>
      </c>
      <c r="G76" s="22">
        <v>692602915</v>
      </c>
      <c r="H76" s="11">
        <f t="shared" si="5"/>
        <v>0.98242215159208157</v>
      </c>
    </row>
    <row r="77" spans="1:8" ht="66" customHeight="1" x14ac:dyDescent="0.2">
      <c r="A77" s="23">
        <f>A76+1</f>
        <v>55</v>
      </c>
      <c r="B77" s="26">
        <v>2020003630077</v>
      </c>
      <c r="C77" s="25" t="s">
        <v>74</v>
      </c>
      <c r="D77" s="19">
        <v>1983693054.9000001</v>
      </c>
      <c r="E77" s="20">
        <v>1774553999.01</v>
      </c>
      <c r="F77" s="11">
        <f t="shared" si="7"/>
        <v>0.89457085844334772</v>
      </c>
      <c r="G77" s="22">
        <v>1774553999.01</v>
      </c>
      <c r="H77" s="11">
        <f t="shared" si="5"/>
        <v>0.89457085844334772</v>
      </c>
    </row>
    <row r="78" spans="1:8" ht="66" customHeight="1" x14ac:dyDescent="0.2">
      <c r="A78" s="45">
        <f>A77+1</f>
        <v>56</v>
      </c>
      <c r="B78" s="40">
        <v>2020003630078</v>
      </c>
      <c r="C78" s="41" t="s">
        <v>75</v>
      </c>
      <c r="D78" s="19">
        <v>814850166</v>
      </c>
      <c r="E78" s="20">
        <v>740514004.48000002</v>
      </c>
      <c r="F78" s="11">
        <f t="shared" si="7"/>
        <v>0.90877321424022395</v>
      </c>
      <c r="G78" s="22">
        <v>740514004.48000002</v>
      </c>
      <c r="H78" s="11">
        <f t="shared" si="5"/>
        <v>0.90877321424022395</v>
      </c>
    </row>
    <row r="79" spans="1:8" ht="66" customHeight="1" thickBot="1" x14ac:dyDescent="0.25">
      <c r="A79" s="45">
        <f>A78+1</f>
        <v>57</v>
      </c>
      <c r="B79" s="40">
        <v>2022003630013</v>
      </c>
      <c r="C79" s="41" t="s">
        <v>76</v>
      </c>
      <c r="D79" s="32">
        <v>144105000</v>
      </c>
      <c r="E79" s="33">
        <v>144105000</v>
      </c>
      <c r="F79" s="34">
        <f t="shared" si="7"/>
        <v>1</v>
      </c>
      <c r="G79" s="22">
        <v>144105000</v>
      </c>
      <c r="H79" s="34">
        <f t="shared" si="5"/>
        <v>1</v>
      </c>
    </row>
    <row r="80" spans="1:8" ht="30" customHeight="1" thickBot="1" x14ac:dyDescent="0.25">
      <c r="A80" s="112" t="s">
        <v>77</v>
      </c>
      <c r="B80" s="113"/>
      <c r="C80" s="114"/>
      <c r="D80" s="42">
        <f>D81+D94</f>
        <v>5930194939</v>
      </c>
      <c r="E80" s="36">
        <f>E81+E94</f>
        <v>3751416914.4400001</v>
      </c>
      <c r="F80" s="9">
        <f t="shared" si="7"/>
        <v>0.63259588479440376</v>
      </c>
      <c r="G80" s="43">
        <f>G81+G94</f>
        <v>3751416914.4400001</v>
      </c>
      <c r="H80" s="9">
        <f t="shared" si="5"/>
        <v>0.63259588479440376</v>
      </c>
    </row>
    <row r="81" spans="1:8" ht="30" customHeight="1" x14ac:dyDescent="0.2">
      <c r="A81" s="50">
        <v>2</v>
      </c>
      <c r="B81" s="111" t="s">
        <v>35</v>
      </c>
      <c r="C81" s="111"/>
      <c r="D81" s="55">
        <f>SUM(D82:D93)</f>
        <v>2375075666.6700001</v>
      </c>
      <c r="E81" s="14">
        <f>SUM(E82:E93)</f>
        <v>2256405101.8400002</v>
      </c>
      <c r="F81" s="21">
        <f t="shared" si="7"/>
        <v>0.95003503825358826</v>
      </c>
      <c r="G81" s="53">
        <f>SUM(G82:G93)</f>
        <v>2256405101.8400002</v>
      </c>
      <c r="H81" s="21">
        <f t="shared" si="5"/>
        <v>0.95003503825358826</v>
      </c>
    </row>
    <row r="82" spans="1:8" ht="66" customHeight="1" x14ac:dyDescent="0.2">
      <c r="A82" s="16">
        <f>A79+1</f>
        <v>58</v>
      </c>
      <c r="B82" s="39">
        <v>2020003630079</v>
      </c>
      <c r="C82" s="44" t="s">
        <v>78</v>
      </c>
      <c r="D82" s="47">
        <v>728502372</v>
      </c>
      <c r="E82" s="56">
        <v>708243875</v>
      </c>
      <c r="F82" s="11">
        <f t="shared" si="7"/>
        <v>0.97219158402410799</v>
      </c>
      <c r="G82" s="57">
        <v>708243875</v>
      </c>
      <c r="H82" s="11">
        <f t="shared" si="5"/>
        <v>0.97219158402410799</v>
      </c>
    </row>
    <row r="83" spans="1:8" ht="66" customHeight="1" x14ac:dyDescent="0.2">
      <c r="A83" s="23">
        <f>A82+1</f>
        <v>59</v>
      </c>
      <c r="B83" s="26">
        <v>2020003630023</v>
      </c>
      <c r="C83" s="27" t="s">
        <v>79</v>
      </c>
      <c r="D83" s="47">
        <v>558445000</v>
      </c>
      <c r="E83" s="56">
        <v>539995307</v>
      </c>
      <c r="F83" s="11">
        <f t="shared" si="7"/>
        <v>0.96696238125509226</v>
      </c>
      <c r="G83" s="57">
        <v>539995307</v>
      </c>
      <c r="H83" s="11">
        <f t="shared" si="5"/>
        <v>0.96696238125509226</v>
      </c>
    </row>
    <row r="84" spans="1:8" ht="66" customHeight="1" x14ac:dyDescent="0.2">
      <c r="A84" s="23">
        <f t="shared" ref="A84:A101" si="8">A83+1</f>
        <v>60</v>
      </c>
      <c r="B84" s="26">
        <v>2020003630080</v>
      </c>
      <c r="C84" s="27" t="s">
        <v>80</v>
      </c>
      <c r="D84" s="47">
        <v>147035000</v>
      </c>
      <c r="E84" s="56">
        <v>131178233</v>
      </c>
      <c r="F84" s="11">
        <f t="shared" si="7"/>
        <v>0.89215651375522831</v>
      </c>
      <c r="G84" s="57">
        <v>131178233</v>
      </c>
      <c r="H84" s="11">
        <f t="shared" si="5"/>
        <v>0.89215651375522831</v>
      </c>
    </row>
    <row r="85" spans="1:8" ht="66" customHeight="1" x14ac:dyDescent="0.2">
      <c r="A85" s="23">
        <f t="shared" si="8"/>
        <v>61</v>
      </c>
      <c r="B85" s="26">
        <v>2020003630022</v>
      </c>
      <c r="C85" s="27" t="s">
        <v>81</v>
      </c>
      <c r="D85" s="47">
        <v>151466666.67000002</v>
      </c>
      <c r="E85" s="56">
        <v>137138332</v>
      </c>
      <c r="F85" s="11">
        <f t="shared" si="7"/>
        <v>0.90540272005049716</v>
      </c>
      <c r="G85" s="57">
        <v>137138332</v>
      </c>
      <c r="H85" s="11">
        <f t="shared" si="5"/>
        <v>0.90540272005049716</v>
      </c>
    </row>
    <row r="86" spans="1:8" ht="66" customHeight="1" x14ac:dyDescent="0.2">
      <c r="A86" s="23">
        <f t="shared" si="8"/>
        <v>62</v>
      </c>
      <c r="B86" s="26">
        <v>2020003630081</v>
      </c>
      <c r="C86" s="27" t="s">
        <v>82</v>
      </c>
      <c r="D86" s="47">
        <v>39700000</v>
      </c>
      <c r="E86" s="56">
        <v>37296333</v>
      </c>
      <c r="F86" s="11">
        <f t="shared" si="7"/>
        <v>0.93945423173803522</v>
      </c>
      <c r="G86" s="57">
        <v>37296333</v>
      </c>
      <c r="H86" s="11">
        <f t="shared" si="5"/>
        <v>0.93945423173803522</v>
      </c>
    </row>
    <row r="87" spans="1:8" ht="66" customHeight="1" x14ac:dyDescent="0.2">
      <c r="A87" s="23">
        <f t="shared" si="8"/>
        <v>63</v>
      </c>
      <c r="B87" s="26">
        <v>2020003630082</v>
      </c>
      <c r="C87" s="27" t="s">
        <v>83</v>
      </c>
      <c r="D87" s="47">
        <v>61807909</v>
      </c>
      <c r="E87" s="56">
        <v>56667500</v>
      </c>
      <c r="F87" s="11">
        <f t="shared" si="7"/>
        <v>0.91683250439680786</v>
      </c>
      <c r="G87" s="57">
        <v>56667500</v>
      </c>
      <c r="H87" s="11">
        <f t="shared" si="5"/>
        <v>0.91683250439680786</v>
      </c>
    </row>
    <row r="88" spans="1:8" ht="66" customHeight="1" x14ac:dyDescent="0.2">
      <c r="A88" s="23">
        <f t="shared" si="8"/>
        <v>64</v>
      </c>
      <c r="B88" s="26">
        <v>2020003630025</v>
      </c>
      <c r="C88" s="27" t="s">
        <v>84</v>
      </c>
      <c r="D88" s="47">
        <v>162072092.67000002</v>
      </c>
      <c r="E88" s="56">
        <v>159277498.66</v>
      </c>
      <c r="F88" s="11">
        <f t="shared" si="7"/>
        <v>0.98275709306913084</v>
      </c>
      <c r="G88" s="57">
        <v>159277498.66</v>
      </c>
      <c r="H88" s="11">
        <f t="shared" si="5"/>
        <v>0.98275709306913084</v>
      </c>
    </row>
    <row r="89" spans="1:8" ht="66" customHeight="1" x14ac:dyDescent="0.2">
      <c r="A89" s="23">
        <f t="shared" si="8"/>
        <v>65</v>
      </c>
      <c r="B89" s="26">
        <v>2020003630083</v>
      </c>
      <c r="C89" s="27" t="s">
        <v>85</v>
      </c>
      <c r="D89" s="47">
        <v>106000000</v>
      </c>
      <c r="E89" s="56">
        <v>103000000</v>
      </c>
      <c r="F89" s="11">
        <f t="shared" si="7"/>
        <v>0.97169811320754718</v>
      </c>
      <c r="G89" s="57">
        <v>103000000</v>
      </c>
      <c r="H89" s="11">
        <f t="shared" si="5"/>
        <v>0.97169811320754718</v>
      </c>
    </row>
    <row r="90" spans="1:8" ht="66" customHeight="1" x14ac:dyDescent="0.2">
      <c r="A90" s="23">
        <f t="shared" si="8"/>
        <v>66</v>
      </c>
      <c r="B90" s="26">
        <v>2020003630084</v>
      </c>
      <c r="C90" s="27" t="s">
        <v>86</v>
      </c>
      <c r="D90" s="47">
        <v>72725000</v>
      </c>
      <c r="E90" s="56">
        <v>72664173</v>
      </c>
      <c r="F90" s="11">
        <f t="shared" si="7"/>
        <v>0.99916360261258164</v>
      </c>
      <c r="G90" s="57">
        <v>72664173</v>
      </c>
      <c r="H90" s="11">
        <f t="shared" si="5"/>
        <v>0.99916360261258164</v>
      </c>
    </row>
    <row r="91" spans="1:8" ht="66" customHeight="1" x14ac:dyDescent="0.2">
      <c r="A91" s="23">
        <f t="shared" si="8"/>
        <v>67</v>
      </c>
      <c r="B91" s="26">
        <v>2020003630026</v>
      </c>
      <c r="C91" s="27" t="s">
        <v>87</v>
      </c>
      <c r="D91" s="47">
        <v>83358333.329999998</v>
      </c>
      <c r="E91" s="56">
        <v>82900000</v>
      </c>
      <c r="F91" s="11">
        <f t="shared" si="7"/>
        <v>0.9945016495449166</v>
      </c>
      <c r="G91" s="57">
        <v>82900000</v>
      </c>
      <c r="H91" s="11">
        <f t="shared" si="5"/>
        <v>0.9945016495449166</v>
      </c>
    </row>
    <row r="92" spans="1:8" ht="66" customHeight="1" x14ac:dyDescent="0.2">
      <c r="A92" s="23">
        <f t="shared" si="8"/>
        <v>68</v>
      </c>
      <c r="B92" s="26">
        <v>2020003630024</v>
      </c>
      <c r="C92" s="27" t="s">
        <v>88</v>
      </c>
      <c r="D92" s="47">
        <v>142676627</v>
      </c>
      <c r="E92" s="56">
        <v>126937353.18000001</v>
      </c>
      <c r="F92" s="11">
        <f t="shared" si="7"/>
        <v>0.88968568888301525</v>
      </c>
      <c r="G92" s="57">
        <v>126937353.18000001</v>
      </c>
      <c r="H92" s="11">
        <f t="shared" si="5"/>
        <v>0.88968568888301525</v>
      </c>
    </row>
    <row r="93" spans="1:8" ht="66" customHeight="1" x14ac:dyDescent="0.2">
      <c r="A93" s="23">
        <f t="shared" si="8"/>
        <v>69</v>
      </c>
      <c r="B93" s="26">
        <v>2020003630085</v>
      </c>
      <c r="C93" s="27" t="s">
        <v>89</v>
      </c>
      <c r="D93" s="47">
        <v>121286666</v>
      </c>
      <c r="E93" s="56">
        <v>101106497</v>
      </c>
      <c r="F93" s="11">
        <f t="shared" si="7"/>
        <v>0.8336159310372997</v>
      </c>
      <c r="G93" s="57">
        <v>101106497</v>
      </c>
      <c r="H93" s="11">
        <f t="shared" si="5"/>
        <v>0.8336159310372997</v>
      </c>
    </row>
    <row r="94" spans="1:8" ht="26.25" customHeight="1" x14ac:dyDescent="0.2">
      <c r="A94" s="50">
        <v>3</v>
      </c>
      <c r="B94" s="111" t="s">
        <v>39</v>
      </c>
      <c r="C94" s="111"/>
      <c r="D94" s="51">
        <f>SUM(D95:D101)</f>
        <v>3555119272.3299999</v>
      </c>
      <c r="E94" s="52">
        <f>SUM(E95:E101)</f>
        <v>1495011812.5999999</v>
      </c>
      <c r="F94" s="11">
        <f t="shared" si="7"/>
        <v>0.42052367250682415</v>
      </c>
      <c r="G94" s="53">
        <f>SUM(G95:G101)</f>
        <v>1495011812.5999999</v>
      </c>
      <c r="H94" s="11">
        <f t="shared" si="5"/>
        <v>0.42052367250682415</v>
      </c>
    </row>
    <row r="95" spans="1:8" ht="66" customHeight="1" x14ac:dyDescent="0.2">
      <c r="A95" s="23">
        <f>A93+1</f>
        <v>70</v>
      </c>
      <c r="B95" s="26">
        <v>2020003630027</v>
      </c>
      <c r="C95" s="25" t="s">
        <v>90</v>
      </c>
      <c r="D95" s="47">
        <v>195655000</v>
      </c>
      <c r="E95" s="56">
        <v>158829182</v>
      </c>
      <c r="F95" s="11">
        <f t="shared" si="7"/>
        <v>0.81178187115075007</v>
      </c>
      <c r="G95" s="57">
        <v>158829182</v>
      </c>
      <c r="H95" s="11">
        <f t="shared" si="5"/>
        <v>0.81178187115075007</v>
      </c>
    </row>
    <row r="96" spans="1:8" ht="66" customHeight="1" x14ac:dyDescent="0.2">
      <c r="A96" s="23">
        <f t="shared" si="8"/>
        <v>71</v>
      </c>
      <c r="B96" s="26">
        <v>2020003630086</v>
      </c>
      <c r="C96" s="27" t="s">
        <v>91</v>
      </c>
      <c r="D96" s="47">
        <v>2585430691</v>
      </c>
      <c r="E96" s="56">
        <v>640474302.60000002</v>
      </c>
      <c r="F96" s="11">
        <f t="shared" si="7"/>
        <v>0.24772441389727434</v>
      </c>
      <c r="G96" s="57">
        <v>640474302.60000002</v>
      </c>
      <c r="H96" s="11">
        <f t="shared" si="5"/>
        <v>0.24772441389727434</v>
      </c>
    </row>
    <row r="97" spans="1:8" ht="66" customHeight="1" x14ac:dyDescent="0.2">
      <c r="A97" s="23">
        <f t="shared" si="8"/>
        <v>72</v>
      </c>
      <c r="B97" s="26">
        <v>2020003630028</v>
      </c>
      <c r="C97" s="27" t="s">
        <v>92</v>
      </c>
      <c r="D97" s="47">
        <v>61850000</v>
      </c>
      <c r="E97" s="56">
        <v>24603333</v>
      </c>
      <c r="F97" s="11">
        <f t="shared" si="7"/>
        <v>0.39779034761519805</v>
      </c>
      <c r="G97" s="57">
        <v>24603333</v>
      </c>
      <c r="H97" s="11">
        <f t="shared" si="5"/>
        <v>0.39779034761519805</v>
      </c>
    </row>
    <row r="98" spans="1:8" ht="66" customHeight="1" x14ac:dyDescent="0.2">
      <c r="A98" s="23">
        <f t="shared" si="8"/>
        <v>73</v>
      </c>
      <c r="B98" s="26">
        <v>2020003630087</v>
      </c>
      <c r="C98" s="27" t="s">
        <v>93</v>
      </c>
      <c r="D98" s="47">
        <v>282950000</v>
      </c>
      <c r="E98" s="56">
        <v>264771663</v>
      </c>
      <c r="F98" s="11">
        <f t="shared" si="7"/>
        <v>0.93575424279908115</v>
      </c>
      <c r="G98" s="57">
        <v>264771663</v>
      </c>
      <c r="H98" s="11">
        <f t="shared" si="5"/>
        <v>0.93575424279908115</v>
      </c>
    </row>
    <row r="99" spans="1:8" ht="66" customHeight="1" x14ac:dyDescent="0.2">
      <c r="A99" s="23">
        <f t="shared" si="8"/>
        <v>74</v>
      </c>
      <c r="B99" s="26">
        <v>2020003630029</v>
      </c>
      <c r="C99" s="27" t="s">
        <v>94</v>
      </c>
      <c r="D99" s="47">
        <v>173700000</v>
      </c>
      <c r="E99" s="56">
        <v>163916667</v>
      </c>
      <c r="F99" s="11">
        <f t="shared" si="7"/>
        <v>0.94367683937823832</v>
      </c>
      <c r="G99" s="57">
        <v>163916667</v>
      </c>
      <c r="H99" s="11">
        <f t="shared" si="5"/>
        <v>0.94367683937823832</v>
      </c>
    </row>
    <row r="100" spans="1:8" ht="66" customHeight="1" x14ac:dyDescent="0.2">
      <c r="A100" s="23">
        <f t="shared" si="8"/>
        <v>75</v>
      </c>
      <c r="B100" s="26">
        <v>2020003630030</v>
      </c>
      <c r="C100" s="27" t="s">
        <v>95</v>
      </c>
      <c r="D100" s="47">
        <v>66529007.329999998</v>
      </c>
      <c r="E100" s="56">
        <v>66328333</v>
      </c>
      <c r="F100" s="11">
        <f t="shared" si="7"/>
        <v>0.99698365663259325</v>
      </c>
      <c r="G100" s="57">
        <v>66328333</v>
      </c>
      <c r="H100" s="11">
        <f t="shared" si="5"/>
        <v>0.99698365663259325</v>
      </c>
    </row>
    <row r="101" spans="1:8" ht="66" customHeight="1" thickBot="1" x14ac:dyDescent="0.25">
      <c r="A101" s="45">
        <f t="shared" si="8"/>
        <v>76</v>
      </c>
      <c r="B101" s="40">
        <v>2020003630088</v>
      </c>
      <c r="C101" s="46" t="s">
        <v>96</v>
      </c>
      <c r="D101" s="54">
        <v>189004574</v>
      </c>
      <c r="E101" s="58">
        <v>176088332</v>
      </c>
      <c r="F101" s="34">
        <f t="shared" si="7"/>
        <v>0.93166174909608268</v>
      </c>
      <c r="G101" s="57">
        <v>176088332</v>
      </c>
      <c r="H101" s="34">
        <f t="shared" si="5"/>
        <v>0.93166174909608268</v>
      </c>
    </row>
    <row r="102" spans="1:8" ht="30" customHeight="1" thickBot="1" x14ac:dyDescent="0.25">
      <c r="A102" s="112" t="s">
        <v>97</v>
      </c>
      <c r="B102" s="113"/>
      <c r="C102" s="114"/>
      <c r="D102" s="42">
        <f>D103</f>
        <v>4558243430</v>
      </c>
      <c r="E102" s="36">
        <f>E103</f>
        <v>4460310609.6700001</v>
      </c>
      <c r="F102" s="9">
        <f t="shared" si="7"/>
        <v>0.97851522810619174</v>
      </c>
      <c r="G102" s="43">
        <f>G103</f>
        <v>4404200609.6700001</v>
      </c>
      <c r="H102" s="9">
        <f t="shared" si="5"/>
        <v>0.96620566174325628</v>
      </c>
    </row>
    <row r="103" spans="1:8" ht="30" customHeight="1" x14ac:dyDescent="0.2">
      <c r="A103" s="50">
        <v>4</v>
      </c>
      <c r="B103" s="111" t="s">
        <v>10</v>
      </c>
      <c r="C103" s="111"/>
      <c r="D103" s="55">
        <f>SUM(D104:D107)</f>
        <v>4558243430</v>
      </c>
      <c r="E103" s="14">
        <f>SUM(E104:E107)</f>
        <v>4460310609.6700001</v>
      </c>
      <c r="F103" s="21">
        <f t="shared" si="7"/>
        <v>0.97851522810619174</v>
      </c>
      <c r="G103" s="53">
        <f>SUM(G104:G107)</f>
        <v>4404200609.6700001</v>
      </c>
      <c r="H103" s="21">
        <f t="shared" si="5"/>
        <v>0.96620566174325628</v>
      </c>
    </row>
    <row r="104" spans="1:8" ht="89.25" customHeight="1" x14ac:dyDescent="0.2">
      <c r="A104" s="16">
        <f>A101+1</f>
        <v>77</v>
      </c>
      <c r="B104" s="39">
        <v>2021003630005</v>
      </c>
      <c r="C104" s="59" t="s">
        <v>98</v>
      </c>
      <c r="D104" s="19">
        <v>737243430</v>
      </c>
      <c r="E104" s="20">
        <v>733034997</v>
      </c>
      <c r="F104" s="11">
        <f t="shared" si="7"/>
        <v>0.99429166428787297</v>
      </c>
      <c r="G104" s="22">
        <v>721034997</v>
      </c>
      <c r="H104" s="11">
        <f t="shared" si="5"/>
        <v>0.97801481526936085</v>
      </c>
    </row>
    <row r="105" spans="1:8" ht="66" customHeight="1" x14ac:dyDescent="0.2">
      <c r="A105" s="23">
        <f>A104+1</f>
        <v>78</v>
      </c>
      <c r="B105" s="26">
        <v>2020003630090</v>
      </c>
      <c r="C105" s="25" t="s">
        <v>99</v>
      </c>
      <c r="D105" s="19">
        <v>2559000000</v>
      </c>
      <c r="E105" s="20">
        <v>2549361042.6700001</v>
      </c>
      <c r="F105" s="11">
        <f t="shared" si="7"/>
        <v>0.99623331093005085</v>
      </c>
      <c r="G105" s="22">
        <v>2511651042.6700001</v>
      </c>
      <c r="H105" s="11">
        <f t="shared" si="5"/>
        <v>0.9814970858421258</v>
      </c>
    </row>
    <row r="106" spans="1:8" ht="66" customHeight="1" x14ac:dyDescent="0.2">
      <c r="A106" s="45">
        <f>A105+1</f>
        <v>79</v>
      </c>
      <c r="B106" s="40">
        <v>2020003630031</v>
      </c>
      <c r="C106" s="46" t="s">
        <v>100</v>
      </c>
      <c r="D106" s="19">
        <v>862000000</v>
      </c>
      <c r="E106" s="20">
        <v>849351570</v>
      </c>
      <c r="F106" s="11">
        <f t="shared" si="7"/>
        <v>0.98532664733178654</v>
      </c>
      <c r="G106" s="35">
        <v>842951570</v>
      </c>
      <c r="H106" s="11">
        <f t="shared" si="5"/>
        <v>0.97790205336426916</v>
      </c>
    </row>
    <row r="107" spans="1:8" ht="66" customHeight="1" thickBot="1" x14ac:dyDescent="0.25">
      <c r="A107" s="45">
        <f>A106+1</f>
        <v>80</v>
      </c>
      <c r="B107" s="40">
        <v>2022003630012</v>
      </c>
      <c r="C107" s="31" t="s">
        <v>101</v>
      </c>
      <c r="D107" s="32">
        <v>400000000</v>
      </c>
      <c r="E107" s="33">
        <v>328563000</v>
      </c>
      <c r="F107" s="34">
        <f t="shared" si="7"/>
        <v>0.82140749999999996</v>
      </c>
      <c r="G107" s="60">
        <v>328563000</v>
      </c>
      <c r="H107" s="34">
        <f t="shared" si="5"/>
        <v>0.82140749999999996</v>
      </c>
    </row>
    <row r="108" spans="1:8" ht="30" customHeight="1" thickBot="1" x14ac:dyDescent="0.25">
      <c r="A108" s="112" t="s">
        <v>102</v>
      </c>
      <c r="B108" s="113"/>
      <c r="C108" s="114"/>
      <c r="D108" s="42">
        <f>D109+D118</f>
        <v>220109509412.29001</v>
      </c>
      <c r="E108" s="36">
        <f>E109+E118</f>
        <v>214389521666.82999</v>
      </c>
      <c r="F108" s="9">
        <f t="shared" si="7"/>
        <v>0.97401299125724805</v>
      </c>
      <c r="G108" s="43">
        <f>G109+G118</f>
        <v>214048566534.45999</v>
      </c>
      <c r="H108" s="9">
        <f t="shared" si="5"/>
        <v>0.97246396625928055</v>
      </c>
    </row>
    <row r="109" spans="1:8" ht="26.25" customHeight="1" x14ac:dyDescent="0.2">
      <c r="A109" s="38">
        <v>1</v>
      </c>
      <c r="B109" s="115" t="s">
        <v>27</v>
      </c>
      <c r="C109" s="116"/>
      <c r="D109" s="13">
        <f>SUM(D110:D117)</f>
        <v>220046994734.29001</v>
      </c>
      <c r="E109" s="14">
        <f>SUM(E110:E117)</f>
        <v>214327011166.82999</v>
      </c>
      <c r="F109" s="21">
        <f t="shared" si="7"/>
        <v>0.9740056274144212</v>
      </c>
      <c r="G109" s="15">
        <f>SUM(G110:G117)</f>
        <v>213986056034.45999</v>
      </c>
      <c r="H109" s="21">
        <f t="shared" si="5"/>
        <v>0.97245616234319088</v>
      </c>
    </row>
    <row r="110" spans="1:8" ht="66" customHeight="1" x14ac:dyDescent="0.2">
      <c r="A110" s="16">
        <f>A107+1</f>
        <v>81</v>
      </c>
      <c r="B110" s="39">
        <v>2020003630091</v>
      </c>
      <c r="C110" s="18" t="s">
        <v>103</v>
      </c>
      <c r="D110" s="47">
        <v>25362553462.540001</v>
      </c>
      <c r="E110" s="56">
        <v>20303323248.27</v>
      </c>
      <c r="F110" s="11">
        <f t="shared" si="7"/>
        <v>0.80052362544085376</v>
      </c>
      <c r="G110" s="57">
        <v>20303323248.27</v>
      </c>
      <c r="H110" s="11">
        <f t="shared" ref="H110:H173" si="9">G110/D110</f>
        <v>0.80052362544085376</v>
      </c>
    </row>
    <row r="111" spans="1:8" ht="66" customHeight="1" x14ac:dyDescent="0.2">
      <c r="A111" s="23">
        <f>A110+1</f>
        <v>82</v>
      </c>
      <c r="B111" s="26">
        <v>2020003630092</v>
      </c>
      <c r="C111" s="25" t="s">
        <v>104</v>
      </c>
      <c r="D111" s="47">
        <v>24000000</v>
      </c>
      <c r="E111" s="56">
        <v>23055000</v>
      </c>
      <c r="F111" s="11">
        <f t="shared" si="7"/>
        <v>0.96062499999999995</v>
      </c>
      <c r="G111" s="57">
        <v>23055000</v>
      </c>
      <c r="H111" s="11">
        <f t="shared" si="9"/>
        <v>0.96062499999999995</v>
      </c>
    </row>
    <row r="112" spans="1:8" ht="66" customHeight="1" x14ac:dyDescent="0.2">
      <c r="A112" s="23">
        <f t="shared" ref="A112:A117" si="10">A111+1</f>
        <v>83</v>
      </c>
      <c r="B112" s="26">
        <v>2020003630093</v>
      </c>
      <c r="C112" s="25" t="s">
        <v>105</v>
      </c>
      <c r="D112" s="47">
        <v>708527157</v>
      </c>
      <c r="E112" s="56">
        <v>461263181</v>
      </c>
      <c r="F112" s="11">
        <f t="shared" si="7"/>
        <v>0.65101693907266844</v>
      </c>
      <c r="G112" s="57">
        <v>461263181</v>
      </c>
      <c r="H112" s="11">
        <f t="shared" si="9"/>
        <v>0.65101693907266844</v>
      </c>
    </row>
    <row r="113" spans="1:8" ht="66" customHeight="1" x14ac:dyDescent="0.2">
      <c r="A113" s="23">
        <f t="shared" si="10"/>
        <v>84</v>
      </c>
      <c r="B113" s="26">
        <v>2020003630016</v>
      </c>
      <c r="C113" s="25" t="s">
        <v>106</v>
      </c>
      <c r="D113" s="47">
        <v>193197465644.75</v>
      </c>
      <c r="E113" s="56">
        <v>192796227114.56</v>
      </c>
      <c r="F113" s="11">
        <f t="shared" si="7"/>
        <v>0.99792316877009246</v>
      </c>
      <c r="G113" s="57">
        <v>192455271982.19</v>
      </c>
      <c r="H113" s="11">
        <f t="shared" si="9"/>
        <v>0.99615836750195919</v>
      </c>
    </row>
    <row r="114" spans="1:8" ht="66" customHeight="1" x14ac:dyDescent="0.2">
      <c r="A114" s="23">
        <f t="shared" si="10"/>
        <v>85</v>
      </c>
      <c r="B114" s="26">
        <v>2020003630094</v>
      </c>
      <c r="C114" s="25" t="s">
        <v>107</v>
      </c>
      <c r="D114" s="47">
        <v>462031013</v>
      </c>
      <c r="E114" s="56">
        <v>461086013</v>
      </c>
      <c r="F114" s="11">
        <f t="shared" si="7"/>
        <v>0.99795468275199961</v>
      </c>
      <c r="G114" s="57">
        <v>461086013</v>
      </c>
      <c r="H114" s="11">
        <f t="shared" si="9"/>
        <v>0.99795468275199961</v>
      </c>
    </row>
    <row r="115" spans="1:8" ht="66" customHeight="1" x14ac:dyDescent="0.2">
      <c r="A115" s="23">
        <f t="shared" si="10"/>
        <v>86</v>
      </c>
      <c r="B115" s="26">
        <v>2020003630015</v>
      </c>
      <c r="C115" s="25" t="s">
        <v>108</v>
      </c>
      <c r="D115" s="47">
        <v>25000000</v>
      </c>
      <c r="E115" s="56">
        <v>25000000</v>
      </c>
      <c r="F115" s="11">
        <f t="shared" si="7"/>
        <v>1</v>
      </c>
      <c r="G115" s="57">
        <v>25000000</v>
      </c>
      <c r="H115" s="11">
        <f t="shared" si="9"/>
        <v>1</v>
      </c>
    </row>
    <row r="116" spans="1:8" ht="66" customHeight="1" x14ac:dyDescent="0.2">
      <c r="A116" s="23">
        <f t="shared" si="10"/>
        <v>87</v>
      </c>
      <c r="B116" s="26">
        <v>2020003630095</v>
      </c>
      <c r="C116" s="25" t="s">
        <v>109</v>
      </c>
      <c r="D116" s="47">
        <v>50684457</v>
      </c>
      <c r="E116" s="56">
        <v>50666665</v>
      </c>
      <c r="F116" s="11">
        <f t="shared" si="7"/>
        <v>0.9996489653623003</v>
      </c>
      <c r="G116" s="57">
        <v>50666665</v>
      </c>
      <c r="H116" s="11">
        <f t="shared" si="9"/>
        <v>0.9996489653623003</v>
      </c>
    </row>
    <row r="117" spans="1:8" ht="66" customHeight="1" x14ac:dyDescent="0.2">
      <c r="A117" s="23">
        <f t="shared" si="10"/>
        <v>88</v>
      </c>
      <c r="B117" s="26">
        <v>2020003630096</v>
      </c>
      <c r="C117" s="27" t="s">
        <v>110</v>
      </c>
      <c r="D117" s="47">
        <v>216733000</v>
      </c>
      <c r="E117" s="56">
        <v>206389945</v>
      </c>
      <c r="F117" s="11">
        <f t="shared" si="7"/>
        <v>0.95227743352419802</v>
      </c>
      <c r="G117" s="57">
        <v>206389945</v>
      </c>
      <c r="H117" s="11">
        <f t="shared" si="9"/>
        <v>0.95227743352419802</v>
      </c>
    </row>
    <row r="118" spans="1:8" ht="32.25" customHeight="1" x14ac:dyDescent="0.2">
      <c r="A118" s="50">
        <v>2</v>
      </c>
      <c r="B118" s="111" t="s">
        <v>35</v>
      </c>
      <c r="C118" s="111"/>
      <c r="D118" s="51">
        <f>D119</f>
        <v>62514678</v>
      </c>
      <c r="E118" s="52">
        <f>E119</f>
        <v>62510500</v>
      </c>
      <c r="F118" s="11">
        <f t="shared" si="7"/>
        <v>0.99993316769543306</v>
      </c>
      <c r="G118" s="53">
        <f>G119</f>
        <v>62510500</v>
      </c>
      <c r="H118" s="11">
        <f t="shared" si="9"/>
        <v>0.99993316769543306</v>
      </c>
    </row>
    <row r="119" spans="1:8" ht="66" customHeight="1" thickBot="1" x14ac:dyDescent="0.25">
      <c r="A119" s="45">
        <f>A117+1</f>
        <v>89</v>
      </c>
      <c r="B119" s="40">
        <v>2020003630097</v>
      </c>
      <c r="C119" s="41" t="s">
        <v>111</v>
      </c>
      <c r="D119" s="54">
        <v>62514678</v>
      </c>
      <c r="E119" s="58">
        <v>62510500</v>
      </c>
      <c r="F119" s="34">
        <f t="shared" si="7"/>
        <v>0.99993316769543306</v>
      </c>
      <c r="G119" s="57">
        <v>62510500</v>
      </c>
      <c r="H119" s="34">
        <f t="shared" si="9"/>
        <v>0.99993316769543306</v>
      </c>
    </row>
    <row r="120" spans="1:8" ht="30" customHeight="1" thickBot="1" x14ac:dyDescent="0.25">
      <c r="A120" s="117" t="s">
        <v>112</v>
      </c>
      <c r="B120" s="118"/>
      <c r="C120" s="119"/>
      <c r="D120" s="42">
        <f>D121+D140+D143</f>
        <v>13775731819.380001</v>
      </c>
      <c r="E120" s="36">
        <f>E121+E140+E143</f>
        <v>10430317823.490002</v>
      </c>
      <c r="F120" s="9">
        <f t="shared" si="7"/>
        <v>0.75715163159727039</v>
      </c>
      <c r="G120" s="43">
        <f>G121+G140+G143</f>
        <v>10430317823.490002</v>
      </c>
      <c r="H120" s="9">
        <f t="shared" si="9"/>
        <v>0.75715163159727039</v>
      </c>
    </row>
    <row r="121" spans="1:8" ht="30" customHeight="1" x14ac:dyDescent="0.2">
      <c r="A121" s="38">
        <v>1</v>
      </c>
      <c r="B121" s="115" t="s">
        <v>27</v>
      </c>
      <c r="C121" s="116"/>
      <c r="D121" s="13">
        <f>SUM(D122:D139)</f>
        <v>13153408526.380001</v>
      </c>
      <c r="E121" s="14">
        <f>SUM(E122:E139)</f>
        <v>9819733163.4900017</v>
      </c>
      <c r="F121" s="21">
        <f t="shared" si="7"/>
        <v>0.74655425958951249</v>
      </c>
      <c r="G121" s="15">
        <f>SUM(G122:G139)</f>
        <v>9819733163.4900017</v>
      </c>
      <c r="H121" s="21">
        <f t="shared" si="9"/>
        <v>0.74655425958951249</v>
      </c>
    </row>
    <row r="122" spans="1:8" ht="66" customHeight="1" x14ac:dyDescent="0.2">
      <c r="A122" s="16">
        <f>A119+1</f>
        <v>90</v>
      </c>
      <c r="B122" s="61">
        <v>2020003630011</v>
      </c>
      <c r="C122" s="62" t="s">
        <v>113</v>
      </c>
      <c r="D122" s="63">
        <v>236289640</v>
      </c>
      <c r="E122" s="56">
        <v>227550663</v>
      </c>
      <c r="F122" s="11">
        <f t="shared" si="7"/>
        <v>0.96301582667780106</v>
      </c>
      <c r="G122" s="57">
        <v>227550663</v>
      </c>
      <c r="H122" s="11">
        <f t="shared" si="9"/>
        <v>0.96301582667780106</v>
      </c>
    </row>
    <row r="123" spans="1:8" ht="66" customHeight="1" x14ac:dyDescent="0.2">
      <c r="A123" s="23">
        <f>A122+1</f>
        <v>91</v>
      </c>
      <c r="B123" s="64">
        <v>2020003630098</v>
      </c>
      <c r="C123" s="65" t="s">
        <v>114</v>
      </c>
      <c r="D123" s="63">
        <v>31528333</v>
      </c>
      <c r="E123" s="56">
        <v>31528333</v>
      </c>
      <c r="F123" s="11">
        <f t="shared" si="7"/>
        <v>1</v>
      </c>
      <c r="G123" s="57">
        <v>31528333</v>
      </c>
      <c r="H123" s="11">
        <f t="shared" si="9"/>
        <v>1</v>
      </c>
    </row>
    <row r="124" spans="1:8" ht="66" customHeight="1" x14ac:dyDescent="0.2">
      <c r="A124" s="23">
        <f t="shared" ref="A124:A148" si="11">A123+1</f>
        <v>92</v>
      </c>
      <c r="B124" s="64">
        <v>2020003630099</v>
      </c>
      <c r="C124" s="65" t="s">
        <v>115</v>
      </c>
      <c r="D124" s="63">
        <v>79280000</v>
      </c>
      <c r="E124" s="56">
        <v>79280000</v>
      </c>
      <c r="F124" s="11">
        <f t="shared" si="7"/>
        <v>1</v>
      </c>
      <c r="G124" s="57">
        <v>79280000</v>
      </c>
      <c r="H124" s="11">
        <f t="shared" si="9"/>
        <v>1</v>
      </c>
    </row>
    <row r="125" spans="1:8" ht="66" customHeight="1" x14ac:dyDescent="0.2">
      <c r="A125" s="23">
        <f t="shared" si="11"/>
        <v>93</v>
      </c>
      <c r="B125" s="64">
        <v>2020003630100</v>
      </c>
      <c r="C125" s="65" t="s">
        <v>116</v>
      </c>
      <c r="D125" s="63">
        <v>204896666</v>
      </c>
      <c r="E125" s="56">
        <v>204575666</v>
      </c>
      <c r="F125" s="11">
        <f t="shared" si="7"/>
        <v>0.99843335664622279</v>
      </c>
      <c r="G125" s="57">
        <v>204575666</v>
      </c>
      <c r="H125" s="11">
        <f t="shared" si="9"/>
        <v>0.99843335664622279</v>
      </c>
    </row>
    <row r="126" spans="1:8" ht="66" customHeight="1" x14ac:dyDescent="0.2">
      <c r="A126" s="23">
        <f t="shared" si="11"/>
        <v>94</v>
      </c>
      <c r="B126" s="64">
        <v>2020003630101</v>
      </c>
      <c r="C126" s="65" t="s">
        <v>117</v>
      </c>
      <c r="D126" s="63">
        <v>823007741</v>
      </c>
      <c r="E126" s="56">
        <v>816219773</v>
      </c>
      <c r="F126" s="11">
        <f t="shared" si="7"/>
        <v>0.99175224282610974</v>
      </c>
      <c r="G126" s="57">
        <v>816219773</v>
      </c>
      <c r="H126" s="11">
        <f t="shared" si="9"/>
        <v>0.99175224282610974</v>
      </c>
    </row>
    <row r="127" spans="1:8" ht="66" customHeight="1" x14ac:dyDescent="0.2">
      <c r="A127" s="23">
        <f t="shared" si="11"/>
        <v>95</v>
      </c>
      <c r="B127" s="64">
        <v>2020003630102</v>
      </c>
      <c r="C127" s="65" t="s">
        <v>118</v>
      </c>
      <c r="D127" s="63">
        <v>415548389</v>
      </c>
      <c r="E127" s="56">
        <v>406653881.68000001</v>
      </c>
      <c r="F127" s="11">
        <f t="shared" si="7"/>
        <v>0.97859573624769847</v>
      </c>
      <c r="G127" s="57">
        <v>406653881.68000001</v>
      </c>
      <c r="H127" s="11">
        <f t="shared" si="9"/>
        <v>0.97859573624769847</v>
      </c>
    </row>
    <row r="128" spans="1:8" ht="66" customHeight="1" x14ac:dyDescent="0.2">
      <c r="A128" s="23">
        <f t="shared" si="11"/>
        <v>96</v>
      </c>
      <c r="B128" s="64">
        <v>2021003630010</v>
      </c>
      <c r="C128" s="65" t="s">
        <v>119</v>
      </c>
      <c r="D128" s="63">
        <v>43800000</v>
      </c>
      <c r="E128" s="56">
        <v>43799999</v>
      </c>
      <c r="F128" s="11">
        <f t="shared" si="7"/>
        <v>0.99999997716894973</v>
      </c>
      <c r="G128" s="57">
        <v>43799999</v>
      </c>
      <c r="H128" s="11">
        <f t="shared" si="9"/>
        <v>0.99999997716894973</v>
      </c>
    </row>
    <row r="129" spans="1:8" ht="66" customHeight="1" x14ac:dyDescent="0.2">
      <c r="A129" s="23">
        <f t="shared" si="11"/>
        <v>97</v>
      </c>
      <c r="B129" s="64">
        <v>2020003630033</v>
      </c>
      <c r="C129" s="65" t="s">
        <v>120</v>
      </c>
      <c r="D129" s="63">
        <v>86455015</v>
      </c>
      <c r="E129" s="56">
        <v>79455000</v>
      </c>
      <c r="F129" s="11">
        <f t="shared" si="7"/>
        <v>0.91903286350710833</v>
      </c>
      <c r="G129" s="57">
        <v>79455000</v>
      </c>
      <c r="H129" s="11">
        <f t="shared" si="9"/>
        <v>0.91903286350710833</v>
      </c>
    </row>
    <row r="130" spans="1:8" ht="66" customHeight="1" x14ac:dyDescent="0.2">
      <c r="A130" s="23">
        <f t="shared" si="11"/>
        <v>98</v>
      </c>
      <c r="B130" s="64">
        <v>2020003630034</v>
      </c>
      <c r="C130" s="66" t="s">
        <v>121</v>
      </c>
      <c r="D130" s="63">
        <v>67601667</v>
      </c>
      <c r="E130" s="56">
        <v>67601667</v>
      </c>
      <c r="F130" s="11">
        <f t="shared" si="7"/>
        <v>1</v>
      </c>
      <c r="G130" s="57">
        <v>67601667</v>
      </c>
      <c r="H130" s="11">
        <f t="shared" si="9"/>
        <v>1</v>
      </c>
    </row>
    <row r="131" spans="1:8" ht="66" customHeight="1" x14ac:dyDescent="0.2">
      <c r="A131" s="23">
        <f t="shared" si="11"/>
        <v>99</v>
      </c>
      <c r="B131" s="64">
        <v>2020003630103</v>
      </c>
      <c r="C131" s="66" t="s">
        <v>122</v>
      </c>
      <c r="D131" s="63">
        <v>70661667</v>
      </c>
      <c r="E131" s="56">
        <v>68661667</v>
      </c>
      <c r="F131" s="11">
        <f t="shared" si="7"/>
        <v>0.97169611070737971</v>
      </c>
      <c r="G131" s="57">
        <v>68661667</v>
      </c>
      <c r="H131" s="11">
        <f t="shared" si="9"/>
        <v>0.97169611070737971</v>
      </c>
    </row>
    <row r="132" spans="1:8" ht="66" customHeight="1" x14ac:dyDescent="0.2">
      <c r="A132" s="23">
        <f t="shared" si="11"/>
        <v>100</v>
      </c>
      <c r="B132" s="64">
        <v>2020003630104</v>
      </c>
      <c r="C132" s="66" t="s">
        <v>123</v>
      </c>
      <c r="D132" s="63">
        <v>68031666</v>
      </c>
      <c r="E132" s="56">
        <v>67744166</v>
      </c>
      <c r="F132" s="11">
        <f t="shared" ref="F132:F195" si="12">E132/D132</f>
        <v>0.99577402675983273</v>
      </c>
      <c r="G132" s="57">
        <v>67744166</v>
      </c>
      <c r="H132" s="11">
        <f t="shared" si="9"/>
        <v>0.99577402675983273</v>
      </c>
    </row>
    <row r="133" spans="1:8" ht="66" customHeight="1" x14ac:dyDescent="0.2">
      <c r="A133" s="23">
        <f t="shared" si="11"/>
        <v>101</v>
      </c>
      <c r="B133" s="64">
        <v>2020003630105</v>
      </c>
      <c r="C133" s="66" t="s">
        <v>124</v>
      </c>
      <c r="D133" s="63">
        <v>35790000</v>
      </c>
      <c r="E133" s="56">
        <v>35790000</v>
      </c>
      <c r="F133" s="11">
        <f t="shared" si="12"/>
        <v>1</v>
      </c>
      <c r="G133" s="57">
        <v>35790000</v>
      </c>
      <c r="H133" s="11">
        <f t="shared" si="9"/>
        <v>1</v>
      </c>
    </row>
    <row r="134" spans="1:8" ht="66" customHeight="1" x14ac:dyDescent="0.2">
      <c r="A134" s="23">
        <f t="shared" si="11"/>
        <v>102</v>
      </c>
      <c r="B134" s="64">
        <v>2020003630106</v>
      </c>
      <c r="C134" s="66" t="s">
        <v>125</v>
      </c>
      <c r="D134" s="63">
        <v>61090000</v>
      </c>
      <c r="E134" s="56">
        <v>56090000</v>
      </c>
      <c r="F134" s="11">
        <f t="shared" si="12"/>
        <v>0.91815354395154691</v>
      </c>
      <c r="G134" s="57">
        <v>56090000</v>
      </c>
      <c r="H134" s="11">
        <f t="shared" si="9"/>
        <v>0.91815354395154691</v>
      </c>
    </row>
    <row r="135" spans="1:8" ht="66" customHeight="1" x14ac:dyDescent="0.2">
      <c r="A135" s="23">
        <f t="shared" si="11"/>
        <v>103</v>
      </c>
      <c r="B135" s="64">
        <v>2020003630036</v>
      </c>
      <c r="C135" s="65" t="s">
        <v>126</v>
      </c>
      <c r="D135" s="63">
        <v>99718400</v>
      </c>
      <c r="E135" s="56">
        <v>99706400</v>
      </c>
      <c r="F135" s="11">
        <f t="shared" si="12"/>
        <v>0.99987966112573001</v>
      </c>
      <c r="G135" s="57">
        <v>99706400</v>
      </c>
      <c r="H135" s="11">
        <f t="shared" si="9"/>
        <v>0.99987966112573001</v>
      </c>
    </row>
    <row r="136" spans="1:8" ht="66" customHeight="1" x14ac:dyDescent="0.2">
      <c r="A136" s="23">
        <f t="shared" si="11"/>
        <v>104</v>
      </c>
      <c r="B136" s="64">
        <v>2020003630037</v>
      </c>
      <c r="C136" s="65" t="s">
        <v>127</v>
      </c>
      <c r="D136" s="63">
        <v>55013333</v>
      </c>
      <c r="E136" s="56">
        <v>35011333</v>
      </c>
      <c r="F136" s="11">
        <f t="shared" si="12"/>
        <v>0.63641541224197418</v>
      </c>
      <c r="G136" s="57">
        <v>35011333</v>
      </c>
      <c r="H136" s="11">
        <f t="shared" si="9"/>
        <v>0.63641541224197418</v>
      </c>
    </row>
    <row r="137" spans="1:8" ht="66" customHeight="1" x14ac:dyDescent="0.2">
      <c r="A137" s="23">
        <f t="shared" si="11"/>
        <v>105</v>
      </c>
      <c r="B137" s="64">
        <v>2020003630035</v>
      </c>
      <c r="C137" s="66" t="s">
        <v>128</v>
      </c>
      <c r="D137" s="63">
        <v>375333331</v>
      </c>
      <c r="E137" s="56">
        <v>369773331</v>
      </c>
      <c r="F137" s="11">
        <f t="shared" si="12"/>
        <v>0.98518650079600845</v>
      </c>
      <c r="G137" s="57">
        <v>369773331</v>
      </c>
      <c r="H137" s="11">
        <f t="shared" si="9"/>
        <v>0.98518650079600845</v>
      </c>
    </row>
    <row r="138" spans="1:8" ht="66" customHeight="1" x14ac:dyDescent="0.2">
      <c r="A138" s="23">
        <f t="shared" si="11"/>
        <v>106</v>
      </c>
      <c r="B138" s="64">
        <v>2020003630012</v>
      </c>
      <c r="C138" s="65" t="s">
        <v>129</v>
      </c>
      <c r="D138" s="63">
        <v>165221333</v>
      </c>
      <c r="E138" s="56">
        <v>142389632</v>
      </c>
      <c r="F138" s="11">
        <f t="shared" si="12"/>
        <v>0.86181142237848907</v>
      </c>
      <c r="G138" s="57">
        <v>142389632</v>
      </c>
      <c r="H138" s="11">
        <f t="shared" si="9"/>
        <v>0.86181142237848907</v>
      </c>
    </row>
    <row r="139" spans="1:8" ht="66" customHeight="1" x14ac:dyDescent="0.2">
      <c r="A139" s="23">
        <f t="shared" si="11"/>
        <v>107</v>
      </c>
      <c r="B139" s="64">
        <v>2020003630109</v>
      </c>
      <c r="C139" s="65" t="s">
        <v>130</v>
      </c>
      <c r="D139" s="63">
        <v>10234141345.380001</v>
      </c>
      <c r="E139" s="56">
        <v>6987901651.8100004</v>
      </c>
      <c r="F139" s="11">
        <f t="shared" si="12"/>
        <v>0.68280292561764833</v>
      </c>
      <c r="G139" s="57">
        <v>6987901651.8100004</v>
      </c>
      <c r="H139" s="11">
        <f t="shared" si="9"/>
        <v>0.68280292561764833</v>
      </c>
    </row>
    <row r="140" spans="1:8" ht="25.5" customHeight="1" x14ac:dyDescent="0.2">
      <c r="A140" s="50">
        <v>2</v>
      </c>
      <c r="B140" s="111" t="s">
        <v>35</v>
      </c>
      <c r="C140" s="111"/>
      <c r="D140" s="51">
        <f>SUM(D141:D142)</f>
        <v>61260000</v>
      </c>
      <c r="E140" s="52">
        <f>SUM(E141:E142)</f>
        <v>61260000</v>
      </c>
      <c r="F140" s="11">
        <f t="shared" si="12"/>
        <v>1</v>
      </c>
      <c r="G140" s="53">
        <f>SUM(G141:G142)</f>
        <v>61260000</v>
      </c>
      <c r="H140" s="11">
        <f t="shared" si="9"/>
        <v>1</v>
      </c>
    </row>
    <row r="141" spans="1:8" ht="66" customHeight="1" x14ac:dyDescent="0.2">
      <c r="A141" s="23">
        <f>A139+1</f>
        <v>108</v>
      </c>
      <c r="B141" s="64">
        <v>2020003630113</v>
      </c>
      <c r="C141" s="65" t="s">
        <v>131</v>
      </c>
      <c r="D141" s="67">
        <v>42260000</v>
      </c>
      <c r="E141" s="20">
        <v>42260000</v>
      </c>
      <c r="F141" s="11">
        <f t="shared" si="12"/>
        <v>1</v>
      </c>
      <c r="G141" s="22">
        <v>42260000</v>
      </c>
      <c r="H141" s="11">
        <f t="shared" si="9"/>
        <v>1</v>
      </c>
    </row>
    <row r="142" spans="1:8" ht="66" customHeight="1" thickBot="1" x14ac:dyDescent="0.25">
      <c r="A142" s="23">
        <f t="shared" si="11"/>
        <v>109</v>
      </c>
      <c r="B142" s="64">
        <v>2020003630114</v>
      </c>
      <c r="C142" s="65" t="s">
        <v>132</v>
      </c>
      <c r="D142" s="67">
        <v>19000000</v>
      </c>
      <c r="E142" s="20">
        <v>19000000</v>
      </c>
      <c r="F142" s="34">
        <f t="shared" si="12"/>
        <v>1</v>
      </c>
      <c r="G142" s="22">
        <v>19000000</v>
      </c>
      <c r="H142" s="34">
        <f t="shared" si="9"/>
        <v>1</v>
      </c>
    </row>
    <row r="143" spans="1:8" ht="25.5" customHeight="1" thickBot="1" x14ac:dyDescent="0.25">
      <c r="A143" s="50">
        <v>4</v>
      </c>
      <c r="B143" s="111" t="s">
        <v>10</v>
      </c>
      <c r="C143" s="111"/>
      <c r="D143" s="51">
        <f>SUM(D144:D148)</f>
        <v>561063293</v>
      </c>
      <c r="E143" s="52">
        <f>SUM(E144:E148)</f>
        <v>549324660</v>
      </c>
      <c r="F143" s="9">
        <f t="shared" si="12"/>
        <v>0.97907788096912629</v>
      </c>
      <c r="G143" s="53">
        <f>SUM(G144:G148)</f>
        <v>549324660</v>
      </c>
      <c r="H143" s="9">
        <f t="shared" si="9"/>
        <v>0.97907788096912629</v>
      </c>
    </row>
    <row r="144" spans="1:8" ht="66" customHeight="1" x14ac:dyDescent="0.2">
      <c r="A144" s="23">
        <f>A142+1</f>
        <v>110</v>
      </c>
      <c r="B144" s="64">
        <v>2020003630115</v>
      </c>
      <c r="C144" s="65" t="s">
        <v>133</v>
      </c>
      <c r="D144" s="67">
        <v>6400000</v>
      </c>
      <c r="E144" s="20">
        <v>6400000</v>
      </c>
      <c r="F144" s="21">
        <f t="shared" si="12"/>
        <v>1</v>
      </c>
      <c r="G144" s="22">
        <v>6400000</v>
      </c>
      <c r="H144" s="21">
        <f t="shared" si="9"/>
        <v>1</v>
      </c>
    </row>
    <row r="145" spans="1:8" ht="66" customHeight="1" x14ac:dyDescent="0.2">
      <c r="A145" s="23">
        <f t="shared" si="11"/>
        <v>111</v>
      </c>
      <c r="B145" s="64">
        <v>2021003630008</v>
      </c>
      <c r="C145" s="66" t="s">
        <v>134</v>
      </c>
      <c r="D145" s="67">
        <v>225090972</v>
      </c>
      <c r="E145" s="20">
        <v>219108972</v>
      </c>
      <c r="F145" s="11">
        <f t="shared" si="12"/>
        <v>0.9734240785099102</v>
      </c>
      <c r="G145" s="22">
        <v>219108972</v>
      </c>
      <c r="H145" s="11">
        <f t="shared" si="9"/>
        <v>0.9734240785099102</v>
      </c>
    </row>
    <row r="146" spans="1:8" ht="66" customHeight="1" x14ac:dyDescent="0.2">
      <c r="A146" s="23">
        <f t="shared" si="11"/>
        <v>112</v>
      </c>
      <c r="B146" s="64">
        <v>2021003630007</v>
      </c>
      <c r="C146" s="66" t="s">
        <v>135</v>
      </c>
      <c r="D146" s="67">
        <v>155676807</v>
      </c>
      <c r="E146" s="20">
        <v>152775140</v>
      </c>
      <c r="F146" s="11">
        <f t="shared" si="12"/>
        <v>0.9813609550714899</v>
      </c>
      <c r="G146" s="22">
        <v>152775140</v>
      </c>
      <c r="H146" s="11">
        <f t="shared" si="9"/>
        <v>0.9813609550714899</v>
      </c>
    </row>
    <row r="147" spans="1:8" ht="66" customHeight="1" x14ac:dyDescent="0.2">
      <c r="A147" s="23">
        <f t="shared" si="11"/>
        <v>113</v>
      </c>
      <c r="B147" s="64">
        <v>2020003630111</v>
      </c>
      <c r="C147" s="66" t="s">
        <v>136</v>
      </c>
      <c r="D147" s="67">
        <v>119560548</v>
      </c>
      <c r="E147" s="20">
        <v>119560548</v>
      </c>
      <c r="F147" s="11">
        <f t="shared" si="12"/>
        <v>1</v>
      </c>
      <c r="G147" s="22">
        <v>119560548</v>
      </c>
      <c r="H147" s="11">
        <f t="shared" si="9"/>
        <v>1</v>
      </c>
    </row>
    <row r="148" spans="1:8" ht="66" customHeight="1" thickBot="1" x14ac:dyDescent="0.25">
      <c r="A148" s="45">
        <f t="shared" si="11"/>
        <v>114</v>
      </c>
      <c r="B148" s="68">
        <v>2020003630112</v>
      </c>
      <c r="C148" s="69" t="s">
        <v>137</v>
      </c>
      <c r="D148" s="70">
        <v>54334966</v>
      </c>
      <c r="E148" s="33">
        <v>51480000</v>
      </c>
      <c r="F148" s="34">
        <f t="shared" si="12"/>
        <v>0.94745619238999801</v>
      </c>
      <c r="G148" s="22">
        <v>51480000</v>
      </c>
      <c r="H148" s="34">
        <f t="shared" si="9"/>
        <v>0.94745619238999801</v>
      </c>
    </row>
    <row r="149" spans="1:8" ht="30" customHeight="1" thickBot="1" x14ac:dyDescent="0.25">
      <c r="A149" s="117" t="s">
        <v>138</v>
      </c>
      <c r="B149" s="118"/>
      <c r="C149" s="119"/>
      <c r="D149" s="42">
        <f>SUM(D151:D173)</f>
        <v>64707514102.189987</v>
      </c>
      <c r="E149" s="36">
        <f>SUM(E151:E173)</f>
        <v>60255485586.200005</v>
      </c>
      <c r="F149" s="9">
        <f t="shared" si="12"/>
        <v>0.93119765798823495</v>
      </c>
      <c r="G149" s="37">
        <f>SUM(G151:G173)</f>
        <v>59721045941.200005</v>
      </c>
      <c r="H149" s="9">
        <f t="shared" si="9"/>
        <v>0.92293834448476797</v>
      </c>
    </row>
    <row r="150" spans="1:8" ht="24" customHeight="1" x14ac:dyDescent="0.2">
      <c r="A150" s="38">
        <v>1</v>
      </c>
      <c r="B150" s="115" t="s">
        <v>27</v>
      </c>
      <c r="C150" s="116"/>
      <c r="D150" s="13">
        <f>SUM(D151:D173)</f>
        <v>64707514102.189987</v>
      </c>
      <c r="E150" s="14">
        <f>SUM(E151:E173)</f>
        <v>60255485586.200005</v>
      </c>
      <c r="F150" s="21">
        <f t="shared" si="12"/>
        <v>0.93119765798823495</v>
      </c>
      <c r="G150" s="15">
        <f>SUM(G151:G173)</f>
        <v>59721045941.200005</v>
      </c>
      <c r="H150" s="21">
        <f t="shared" si="9"/>
        <v>0.92293834448476797</v>
      </c>
    </row>
    <row r="151" spans="1:8" ht="66" customHeight="1" x14ac:dyDescent="0.2">
      <c r="A151" s="16">
        <f>A148+1</f>
        <v>115</v>
      </c>
      <c r="B151" s="61">
        <v>2020003630116</v>
      </c>
      <c r="C151" s="71" t="s">
        <v>139</v>
      </c>
      <c r="D151" s="67">
        <v>1665766298.6500001</v>
      </c>
      <c r="E151" s="67">
        <v>856624032.99000001</v>
      </c>
      <c r="F151" s="11">
        <f t="shared" si="12"/>
        <v>0.51425222954999172</v>
      </c>
      <c r="G151" s="72">
        <v>856624032.99000001</v>
      </c>
      <c r="H151" s="11">
        <f t="shared" si="9"/>
        <v>0.51425222954999172</v>
      </c>
    </row>
    <row r="152" spans="1:8" ht="66" customHeight="1" x14ac:dyDescent="0.2">
      <c r="A152" s="23">
        <f>A151+1</f>
        <v>116</v>
      </c>
      <c r="B152" s="64">
        <v>2020003630117</v>
      </c>
      <c r="C152" s="65" t="s">
        <v>140</v>
      </c>
      <c r="D152" s="67">
        <v>493462030.93000001</v>
      </c>
      <c r="E152" s="67">
        <v>311062646</v>
      </c>
      <c r="F152" s="11">
        <f t="shared" si="12"/>
        <v>0.63036794424437848</v>
      </c>
      <c r="G152" s="72">
        <v>311062646</v>
      </c>
      <c r="H152" s="11">
        <f t="shared" si="9"/>
        <v>0.63036794424437848</v>
      </c>
    </row>
    <row r="153" spans="1:8" ht="66" customHeight="1" x14ac:dyDescent="0.2">
      <c r="A153" s="23">
        <f t="shared" ref="A153:A173" si="13">A152+1</f>
        <v>117</v>
      </c>
      <c r="B153" s="64">
        <v>2020003630118</v>
      </c>
      <c r="C153" s="65" t="s">
        <v>141</v>
      </c>
      <c r="D153" s="67">
        <v>1427478796</v>
      </c>
      <c r="E153" s="67">
        <v>1262748969.95</v>
      </c>
      <c r="F153" s="11">
        <f t="shared" si="12"/>
        <v>0.8846008595633108</v>
      </c>
      <c r="G153" s="72">
        <v>1262748969.95</v>
      </c>
      <c r="H153" s="11">
        <f t="shared" si="9"/>
        <v>0.8846008595633108</v>
      </c>
    </row>
    <row r="154" spans="1:8" ht="66" customHeight="1" x14ac:dyDescent="0.2">
      <c r="A154" s="23">
        <f t="shared" si="13"/>
        <v>118</v>
      </c>
      <c r="B154" s="64">
        <v>2020003630119</v>
      </c>
      <c r="C154" s="65" t="s">
        <v>142</v>
      </c>
      <c r="D154" s="67">
        <v>92585478</v>
      </c>
      <c r="E154" s="67">
        <v>92399997</v>
      </c>
      <c r="F154" s="11">
        <f t="shared" si="12"/>
        <v>0.99799665126749149</v>
      </c>
      <c r="G154" s="72">
        <v>92399997</v>
      </c>
      <c r="H154" s="11">
        <f t="shared" si="9"/>
        <v>0.99799665126749149</v>
      </c>
    </row>
    <row r="155" spans="1:8" ht="66" customHeight="1" x14ac:dyDescent="0.2">
      <c r="A155" s="23">
        <f t="shared" si="13"/>
        <v>119</v>
      </c>
      <c r="B155" s="64">
        <v>2020003630120</v>
      </c>
      <c r="C155" s="65" t="s">
        <v>143</v>
      </c>
      <c r="D155" s="67">
        <v>114100000</v>
      </c>
      <c r="E155" s="67">
        <v>107009666</v>
      </c>
      <c r="F155" s="11">
        <f t="shared" si="12"/>
        <v>0.93785859772129709</v>
      </c>
      <c r="G155" s="72">
        <v>107009666</v>
      </c>
      <c r="H155" s="11">
        <f t="shared" si="9"/>
        <v>0.93785859772129709</v>
      </c>
    </row>
    <row r="156" spans="1:8" ht="66" customHeight="1" x14ac:dyDescent="0.2">
      <c r="A156" s="23">
        <f t="shared" si="13"/>
        <v>120</v>
      </c>
      <c r="B156" s="64">
        <v>2020003630121</v>
      </c>
      <c r="C156" s="65" t="s">
        <v>144</v>
      </c>
      <c r="D156" s="67">
        <v>223235000</v>
      </c>
      <c r="E156" s="67">
        <v>221808333</v>
      </c>
      <c r="F156" s="11">
        <f t="shared" si="12"/>
        <v>0.99360912491320807</v>
      </c>
      <c r="G156" s="72">
        <v>221808333</v>
      </c>
      <c r="H156" s="11">
        <f t="shared" si="9"/>
        <v>0.99360912491320807</v>
      </c>
    </row>
    <row r="157" spans="1:8" ht="66" customHeight="1" x14ac:dyDescent="0.2">
      <c r="A157" s="23">
        <f t="shared" si="13"/>
        <v>121</v>
      </c>
      <c r="B157" s="64">
        <v>2020003630122</v>
      </c>
      <c r="C157" s="65" t="s">
        <v>145</v>
      </c>
      <c r="D157" s="67">
        <v>191891929</v>
      </c>
      <c r="E157" s="67">
        <v>188634997</v>
      </c>
      <c r="F157" s="11">
        <f t="shared" si="12"/>
        <v>0.9830272590568413</v>
      </c>
      <c r="G157" s="72">
        <v>188634997</v>
      </c>
      <c r="H157" s="11">
        <f t="shared" si="9"/>
        <v>0.9830272590568413</v>
      </c>
    </row>
    <row r="158" spans="1:8" ht="66" customHeight="1" x14ac:dyDescent="0.2">
      <c r="A158" s="23">
        <f t="shared" si="13"/>
        <v>122</v>
      </c>
      <c r="B158" s="64">
        <v>2020003630123</v>
      </c>
      <c r="C158" s="65" t="s">
        <v>146</v>
      </c>
      <c r="D158" s="67">
        <v>273400000</v>
      </c>
      <c r="E158" s="67">
        <v>240339999</v>
      </c>
      <c r="F158" s="11">
        <f t="shared" si="12"/>
        <v>0.87907826993416238</v>
      </c>
      <c r="G158" s="72">
        <v>240339999</v>
      </c>
      <c r="H158" s="11">
        <f t="shared" si="9"/>
        <v>0.87907826993416238</v>
      </c>
    </row>
    <row r="159" spans="1:8" ht="66" customHeight="1" x14ac:dyDescent="0.2">
      <c r="A159" s="23">
        <f t="shared" si="13"/>
        <v>123</v>
      </c>
      <c r="B159" s="64">
        <v>2020003630124</v>
      </c>
      <c r="C159" s="65" t="s">
        <v>147</v>
      </c>
      <c r="D159" s="67">
        <v>240000000</v>
      </c>
      <c r="E159" s="67">
        <v>232319995</v>
      </c>
      <c r="F159" s="11">
        <f t="shared" si="12"/>
        <v>0.96799997916666669</v>
      </c>
      <c r="G159" s="72">
        <v>225919995</v>
      </c>
      <c r="H159" s="11">
        <f t="shared" si="9"/>
        <v>0.94133331249999996</v>
      </c>
    </row>
    <row r="160" spans="1:8" ht="66" customHeight="1" x14ac:dyDescent="0.2">
      <c r="A160" s="23">
        <f t="shared" si="13"/>
        <v>124</v>
      </c>
      <c r="B160" s="64">
        <v>2020003630125</v>
      </c>
      <c r="C160" s="65" t="s">
        <v>148</v>
      </c>
      <c r="D160" s="67">
        <v>247413133</v>
      </c>
      <c r="E160" s="67">
        <v>238356333</v>
      </c>
      <c r="F160" s="11">
        <f t="shared" si="12"/>
        <v>0.96339402080163627</v>
      </c>
      <c r="G160" s="72">
        <v>238039666</v>
      </c>
      <c r="H160" s="11">
        <f t="shared" si="9"/>
        <v>0.96211410895475791</v>
      </c>
    </row>
    <row r="161" spans="1:8" ht="66" customHeight="1" x14ac:dyDescent="0.2">
      <c r="A161" s="23">
        <f t="shared" si="13"/>
        <v>125</v>
      </c>
      <c r="B161" s="64">
        <v>2020003630126</v>
      </c>
      <c r="C161" s="65" t="s">
        <v>149</v>
      </c>
      <c r="D161" s="67">
        <v>246896123</v>
      </c>
      <c r="E161" s="67">
        <v>226899998</v>
      </c>
      <c r="F161" s="11">
        <f t="shared" si="12"/>
        <v>0.91900996760487808</v>
      </c>
      <c r="G161" s="72">
        <v>226899998</v>
      </c>
      <c r="H161" s="11">
        <f t="shared" si="9"/>
        <v>0.91900996760487808</v>
      </c>
    </row>
    <row r="162" spans="1:8" ht="66" customHeight="1" x14ac:dyDescent="0.2">
      <c r="A162" s="23">
        <f t="shared" si="13"/>
        <v>126</v>
      </c>
      <c r="B162" s="64">
        <v>2020003630127</v>
      </c>
      <c r="C162" s="65" t="s">
        <v>150</v>
      </c>
      <c r="D162" s="67">
        <v>370786050</v>
      </c>
      <c r="E162" s="67">
        <v>280212138</v>
      </c>
      <c r="F162" s="11">
        <f t="shared" si="12"/>
        <v>0.75572459643506007</v>
      </c>
      <c r="G162" s="72">
        <v>279012138</v>
      </c>
      <c r="H162" s="11">
        <f t="shared" si="9"/>
        <v>0.75248822872381527</v>
      </c>
    </row>
    <row r="163" spans="1:8" ht="66" customHeight="1" x14ac:dyDescent="0.2">
      <c r="A163" s="23">
        <f t="shared" si="13"/>
        <v>127</v>
      </c>
      <c r="B163" s="64">
        <v>2020003630128</v>
      </c>
      <c r="C163" s="65" t="s">
        <v>151</v>
      </c>
      <c r="D163" s="67">
        <v>537119486</v>
      </c>
      <c r="E163" s="67">
        <v>481731687</v>
      </c>
      <c r="F163" s="11">
        <f t="shared" si="12"/>
        <v>0.8968799299901028</v>
      </c>
      <c r="G163" s="72">
        <v>481731687</v>
      </c>
      <c r="H163" s="11">
        <f t="shared" si="9"/>
        <v>0.8968799299901028</v>
      </c>
    </row>
    <row r="164" spans="1:8" ht="66" customHeight="1" x14ac:dyDescent="0.2">
      <c r="A164" s="23">
        <f t="shared" si="13"/>
        <v>128</v>
      </c>
      <c r="B164" s="64">
        <v>2020003630129</v>
      </c>
      <c r="C164" s="65" t="s">
        <v>152</v>
      </c>
      <c r="D164" s="67">
        <v>409072796.28999996</v>
      </c>
      <c r="E164" s="67">
        <v>156796667</v>
      </c>
      <c r="F164" s="11">
        <f t="shared" si="12"/>
        <v>0.38329771234370635</v>
      </c>
      <c r="G164" s="72">
        <v>156796667</v>
      </c>
      <c r="H164" s="11">
        <f t="shared" si="9"/>
        <v>0.38329771234370635</v>
      </c>
    </row>
    <row r="165" spans="1:8" ht="66" customHeight="1" x14ac:dyDescent="0.2">
      <c r="A165" s="23">
        <f t="shared" si="13"/>
        <v>129</v>
      </c>
      <c r="B165" s="64">
        <v>2020003630130</v>
      </c>
      <c r="C165" s="65" t="s">
        <v>153</v>
      </c>
      <c r="D165" s="67">
        <v>50000000</v>
      </c>
      <c r="E165" s="67">
        <v>47895000</v>
      </c>
      <c r="F165" s="11">
        <f t="shared" si="12"/>
        <v>0.95789999999999997</v>
      </c>
      <c r="G165" s="72">
        <v>47895000</v>
      </c>
      <c r="H165" s="11">
        <f t="shared" si="9"/>
        <v>0.95789999999999997</v>
      </c>
    </row>
    <row r="166" spans="1:8" ht="66" customHeight="1" x14ac:dyDescent="0.2">
      <c r="A166" s="23">
        <f t="shared" si="13"/>
        <v>130</v>
      </c>
      <c r="B166" s="64">
        <v>2020003630131</v>
      </c>
      <c r="C166" s="65" t="s">
        <v>154</v>
      </c>
      <c r="D166" s="67">
        <v>44500000</v>
      </c>
      <c r="E166" s="67">
        <v>34866667</v>
      </c>
      <c r="F166" s="11">
        <f t="shared" si="12"/>
        <v>0.78352060674157309</v>
      </c>
      <c r="G166" s="72">
        <v>34866667</v>
      </c>
      <c r="H166" s="11">
        <f t="shared" si="9"/>
        <v>0.78352060674157309</v>
      </c>
    </row>
    <row r="167" spans="1:8" ht="66" customHeight="1" x14ac:dyDescent="0.2">
      <c r="A167" s="23">
        <f t="shared" si="13"/>
        <v>131</v>
      </c>
      <c r="B167" s="64">
        <v>2020003630132</v>
      </c>
      <c r="C167" s="65" t="s">
        <v>155</v>
      </c>
      <c r="D167" s="67">
        <v>116500000</v>
      </c>
      <c r="E167" s="67">
        <v>96664998</v>
      </c>
      <c r="F167" s="11">
        <f t="shared" si="12"/>
        <v>0.82974247210300434</v>
      </c>
      <c r="G167" s="72">
        <v>96664998</v>
      </c>
      <c r="H167" s="11">
        <f t="shared" si="9"/>
        <v>0.82974247210300434</v>
      </c>
    </row>
    <row r="168" spans="1:8" ht="66" customHeight="1" x14ac:dyDescent="0.2">
      <c r="A168" s="23">
        <f t="shared" si="13"/>
        <v>132</v>
      </c>
      <c r="B168" s="64">
        <v>2020003630133</v>
      </c>
      <c r="C168" s="65" t="s">
        <v>156</v>
      </c>
      <c r="D168" s="67">
        <v>600000000</v>
      </c>
      <c r="E168" s="67">
        <v>512623661</v>
      </c>
      <c r="F168" s="11">
        <f t="shared" si="12"/>
        <v>0.85437276833333331</v>
      </c>
      <c r="G168" s="72">
        <v>507793255</v>
      </c>
      <c r="H168" s="11">
        <f t="shared" si="9"/>
        <v>0.84632209166666672</v>
      </c>
    </row>
    <row r="169" spans="1:8" ht="66" customHeight="1" x14ac:dyDescent="0.2">
      <c r="A169" s="23">
        <f t="shared" si="13"/>
        <v>133</v>
      </c>
      <c r="B169" s="64">
        <v>2020003630134</v>
      </c>
      <c r="C169" s="65" t="s">
        <v>157</v>
      </c>
      <c r="D169" s="67">
        <v>345000000</v>
      </c>
      <c r="E169" s="67">
        <v>329889333</v>
      </c>
      <c r="F169" s="11">
        <f t="shared" si="12"/>
        <v>0.95620096521739129</v>
      </c>
      <c r="G169" s="72">
        <v>329889333</v>
      </c>
      <c r="H169" s="11">
        <f t="shared" si="9"/>
        <v>0.95620096521739129</v>
      </c>
    </row>
    <row r="170" spans="1:8" ht="66" customHeight="1" x14ac:dyDescent="0.2">
      <c r="A170" s="23">
        <f t="shared" si="13"/>
        <v>134</v>
      </c>
      <c r="B170" s="64">
        <v>2020003630135</v>
      </c>
      <c r="C170" s="65" t="s">
        <v>158</v>
      </c>
      <c r="D170" s="67">
        <v>1852478796</v>
      </c>
      <c r="E170" s="67">
        <v>1727037663</v>
      </c>
      <c r="F170" s="11">
        <f t="shared" si="12"/>
        <v>0.93228471317951866</v>
      </c>
      <c r="G170" s="72">
        <v>1727037663</v>
      </c>
      <c r="H170" s="11">
        <f t="shared" si="9"/>
        <v>0.93228471317951866</v>
      </c>
    </row>
    <row r="171" spans="1:8" ht="66" customHeight="1" x14ac:dyDescent="0.2">
      <c r="A171" s="23">
        <f t="shared" si="13"/>
        <v>135</v>
      </c>
      <c r="B171" s="64">
        <v>2020003630136</v>
      </c>
      <c r="C171" s="65" t="s">
        <v>159</v>
      </c>
      <c r="D171" s="67">
        <v>41342402178.509995</v>
      </c>
      <c r="E171" s="67">
        <v>41342402178.32</v>
      </c>
      <c r="F171" s="11">
        <f t="shared" si="12"/>
        <v>0.99999999999540434</v>
      </c>
      <c r="G171" s="72">
        <v>41342402178.32</v>
      </c>
      <c r="H171" s="11">
        <f t="shared" si="9"/>
        <v>0.99999999999540434</v>
      </c>
    </row>
    <row r="172" spans="1:8" ht="66" customHeight="1" x14ac:dyDescent="0.2">
      <c r="A172" s="23">
        <f t="shared" si="13"/>
        <v>136</v>
      </c>
      <c r="B172" s="64">
        <v>2020003630137</v>
      </c>
      <c r="C172" s="65" t="s">
        <v>160</v>
      </c>
      <c r="D172" s="67">
        <v>12216086042.809999</v>
      </c>
      <c r="E172" s="67">
        <v>10077946368.619999</v>
      </c>
      <c r="F172" s="11">
        <f t="shared" si="12"/>
        <v>0.82497342711101473</v>
      </c>
      <c r="G172" s="72">
        <v>9556253796.6199989</v>
      </c>
      <c r="H172" s="11">
        <f t="shared" si="9"/>
        <v>0.78226804912237058</v>
      </c>
    </row>
    <row r="173" spans="1:8" ht="66" customHeight="1" thickBot="1" x14ac:dyDescent="0.25">
      <c r="A173" s="45">
        <f t="shared" si="13"/>
        <v>137</v>
      </c>
      <c r="B173" s="68">
        <v>2020003630138</v>
      </c>
      <c r="C173" s="73" t="s">
        <v>161</v>
      </c>
      <c r="D173" s="70">
        <v>1607339964</v>
      </c>
      <c r="E173" s="70">
        <v>1189214258.3199999</v>
      </c>
      <c r="F173" s="34">
        <f t="shared" si="12"/>
        <v>0.73986479833459795</v>
      </c>
      <c r="G173" s="60">
        <v>1189214258.3199999</v>
      </c>
      <c r="H173" s="34">
        <f t="shared" si="9"/>
        <v>0.73986479833459795</v>
      </c>
    </row>
    <row r="174" spans="1:8" ht="30" customHeight="1" thickBot="1" x14ac:dyDescent="0.25">
      <c r="A174" s="117" t="s">
        <v>162</v>
      </c>
      <c r="B174" s="118"/>
      <c r="C174" s="119"/>
      <c r="D174" s="42">
        <f>D175+D179+D182</f>
        <v>2328894018</v>
      </c>
      <c r="E174" s="36">
        <f>E175+E179+E182</f>
        <v>2257436328</v>
      </c>
      <c r="F174" s="9">
        <f t="shared" si="12"/>
        <v>0.96931689915998576</v>
      </c>
      <c r="G174" s="43">
        <f>G175+G179+G182</f>
        <v>2236027603</v>
      </c>
      <c r="H174" s="9">
        <f t="shared" ref="H174:H195" si="14">G174/D174</f>
        <v>0.96012424168629562</v>
      </c>
    </row>
    <row r="175" spans="1:8" ht="30" customHeight="1" x14ac:dyDescent="0.2">
      <c r="A175" s="38">
        <v>1</v>
      </c>
      <c r="B175" s="115" t="s">
        <v>27</v>
      </c>
      <c r="C175" s="116"/>
      <c r="D175" s="13">
        <f>SUM(D176:D178)</f>
        <v>1746906166</v>
      </c>
      <c r="E175" s="14">
        <f>SUM(E176:E178)</f>
        <v>1690435816</v>
      </c>
      <c r="F175" s="21">
        <f t="shared" si="12"/>
        <v>0.96767407941017025</v>
      </c>
      <c r="G175" s="15">
        <f>SUM(G176:G178)</f>
        <v>1669027091</v>
      </c>
      <c r="H175" s="21">
        <f t="shared" si="14"/>
        <v>0.95541885619516442</v>
      </c>
    </row>
    <row r="176" spans="1:8" ht="66" customHeight="1" x14ac:dyDescent="0.2">
      <c r="A176" s="16">
        <f>A173+1</f>
        <v>138</v>
      </c>
      <c r="B176" s="61">
        <v>2020003630038</v>
      </c>
      <c r="C176" s="71" t="s">
        <v>163</v>
      </c>
      <c r="D176" s="67">
        <v>382950833</v>
      </c>
      <c r="E176" s="20">
        <v>349867000</v>
      </c>
      <c r="F176" s="11">
        <f t="shared" si="12"/>
        <v>0.91360814457348372</v>
      </c>
      <c r="G176" s="22">
        <v>328458275</v>
      </c>
      <c r="H176" s="11">
        <f t="shared" si="14"/>
        <v>0.85770351359961661</v>
      </c>
    </row>
    <row r="177" spans="1:8" ht="66" customHeight="1" x14ac:dyDescent="0.2">
      <c r="A177" s="23">
        <f>A176+1</f>
        <v>139</v>
      </c>
      <c r="B177" s="64">
        <v>2020003630139</v>
      </c>
      <c r="C177" s="65" t="s">
        <v>164</v>
      </c>
      <c r="D177" s="67">
        <v>939167002</v>
      </c>
      <c r="E177" s="20">
        <v>916940485</v>
      </c>
      <c r="F177" s="11">
        <f t="shared" si="12"/>
        <v>0.97633379691506661</v>
      </c>
      <c r="G177" s="22">
        <v>916940485</v>
      </c>
      <c r="H177" s="11">
        <f t="shared" si="14"/>
        <v>0.97633379691506661</v>
      </c>
    </row>
    <row r="178" spans="1:8" ht="66" customHeight="1" x14ac:dyDescent="0.2">
      <c r="A178" s="23">
        <f>A177+1</f>
        <v>140</v>
      </c>
      <c r="B178" s="64">
        <v>2020003630039</v>
      </c>
      <c r="C178" s="65" t="s">
        <v>165</v>
      </c>
      <c r="D178" s="67">
        <v>424788331</v>
      </c>
      <c r="E178" s="20">
        <v>423628331</v>
      </c>
      <c r="F178" s="11">
        <f t="shared" si="12"/>
        <v>0.99726922818885055</v>
      </c>
      <c r="G178" s="22">
        <v>423628331</v>
      </c>
      <c r="H178" s="11">
        <f t="shared" si="14"/>
        <v>0.99726922818885055</v>
      </c>
    </row>
    <row r="179" spans="1:8" ht="30" customHeight="1" x14ac:dyDescent="0.2">
      <c r="A179" s="50">
        <v>2</v>
      </c>
      <c r="B179" s="111" t="s">
        <v>35</v>
      </c>
      <c r="C179" s="111"/>
      <c r="D179" s="51">
        <f>SUM(D180:D181)</f>
        <v>128119518</v>
      </c>
      <c r="E179" s="52">
        <f>SUM(E180:E181)</f>
        <v>114633013</v>
      </c>
      <c r="F179" s="11">
        <f t="shared" si="12"/>
        <v>0.89473496926518248</v>
      </c>
      <c r="G179" s="53">
        <f>SUM(G180:G181)</f>
        <v>114633013</v>
      </c>
      <c r="H179" s="11">
        <f t="shared" si="14"/>
        <v>0.89473496926518248</v>
      </c>
    </row>
    <row r="180" spans="1:8" ht="66" customHeight="1" x14ac:dyDescent="0.2">
      <c r="A180" s="23">
        <f>A178+1</f>
        <v>141</v>
      </c>
      <c r="B180" s="64">
        <v>2020003630140</v>
      </c>
      <c r="C180" s="65" t="s">
        <v>166</v>
      </c>
      <c r="D180" s="67">
        <v>71719518</v>
      </c>
      <c r="E180" s="20">
        <v>64013013</v>
      </c>
      <c r="F180" s="11">
        <f t="shared" si="12"/>
        <v>0.89254661471651275</v>
      </c>
      <c r="G180" s="22">
        <v>64013013</v>
      </c>
      <c r="H180" s="11">
        <f t="shared" si="14"/>
        <v>0.89254661471651275</v>
      </c>
    </row>
    <row r="181" spans="1:8" ht="66" customHeight="1" x14ac:dyDescent="0.2">
      <c r="A181" s="23">
        <f>A180+1</f>
        <v>142</v>
      </c>
      <c r="B181" s="64">
        <v>2020003630040</v>
      </c>
      <c r="C181" s="65" t="s">
        <v>167</v>
      </c>
      <c r="D181" s="67">
        <v>56400000</v>
      </c>
      <c r="E181" s="20">
        <v>50620000</v>
      </c>
      <c r="F181" s="11">
        <f t="shared" si="12"/>
        <v>0.89751773049645389</v>
      </c>
      <c r="G181" s="22">
        <v>50620000</v>
      </c>
      <c r="H181" s="11">
        <f t="shared" si="14"/>
        <v>0.89751773049645389</v>
      </c>
    </row>
    <row r="182" spans="1:8" ht="32.25" customHeight="1" x14ac:dyDescent="0.2">
      <c r="A182" s="50">
        <v>4</v>
      </c>
      <c r="B182" s="111" t="s">
        <v>10</v>
      </c>
      <c r="C182" s="111"/>
      <c r="D182" s="51">
        <f>D183</f>
        <v>453868334</v>
      </c>
      <c r="E182" s="52">
        <f>E183</f>
        <v>452367499</v>
      </c>
      <c r="F182" s="11">
        <f t="shared" si="12"/>
        <v>0.99669323703027934</v>
      </c>
      <c r="G182" s="53">
        <f>G183</f>
        <v>452367499</v>
      </c>
      <c r="H182" s="11">
        <f t="shared" si="14"/>
        <v>0.99669323703027934</v>
      </c>
    </row>
    <row r="183" spans="1:8" ht="66" customHeight="1" thickBot="1" x14ac:dyDescent="0.25">
      <c r="A183" s="45">
        <f>A181+1</f>
        <v>143</v>
      </c>
      <c r="B183" s="68">
        <v>2020003630141</v>
      </c>
      <c r="C183" s="73" t="s">
        <v>168</v>
      </c>
      <c r="D183" s="70">
        <v>453868334</v>
      </c>
      <c r="E183" s="33">
        <v>452367499</v>
      </c>
      <c r="F183" s="34">
        <f t="shared" si="12"/>
        <v>0.99669323703027934</v>
      </c>
      <c r="G183" s="22">
        <v>452367499</v>
      </c>
      <c r="H183" s="34">
        <f t="shared" si="14"/>
        <v>0.99669323703027934</v>
      </c>
    </row>
    <row r="184" spans="1:8" ht="30" customHeight="1" thickBot="1" x14ac:dyDescent="0.25">
      <c r="A184" s="112" t="s">
        <v>169</v>
      </c>
      <c r="B184" s="113"/>
      <c r="C184" s="114"/>
      <c r="D184" s="42">
        <f>D185</f>
        <v>10324433912.389999</v>
      </c>
      <c r="E184" s="36">
        <f>E185</f>
        <v>8744748221.7900009</v>
      </c>
      <c r="F184" s="9">
        <f t="shared" si="12"/>
        <v>0.84699541844088211</v>
      </c>
      <c r="G184" s="43">
        <f>G185</f>
        <v>8702619024.7900009</v>
      </c>
      <c r="H184" s="9">
        <f t="shared" si="14"/>
        <v>0.8429148850811361</v>
      </c>
    </row>
    <row r="185" spans="1:8" ht="30" customHeight="1" x14ac:dyDescent="0.2">
      <c r="A185" s="38">
        <v>1</v>
      </c>
      <c r="B185" s="115" t="s">
        <v>27</v>
      </c>
      <c r="C185" s="116"/>
      <c r="D185" s="13">
        <f>SUM(D186:D188)</f>
        <v>10324433912.389999</v>
      </c>
      <c r="E185" s="14">
        <f>SUM(E186:E188)</f>
        <v>8744748221.7900009</v>
      </c>
      <c r="F185" s="21">
        <f t="shared" si="12"/>
        <v>0.84699541844088211</v>
      </c>
      <c r="G185" s="15">
        <f>SUM(G186:G188)</f>
        <v>8702619024.7900009</v>
      </c>
      <c r="H185" s="21">
        <f t="shared" si="14"/>
        <v>0.8429148850811361</v>
      </c>
    </row>
    <row r="186" spans="1:8" ht="66" customHeight="1" x14ac:dyDescent="0.2">
      <c r="A186" s="29">
        <f>A183+1</f>
        <v>144</v>
      </c>
      <c r="B186" s="61">
        <v>2020003630009</v>
      </c>
      <c r="C186" s="71" t="s">
        <v>170</v>
      </c>
      <c r="D186" s="67">
        <v>3600656662.8499999</v>
      </c>
      <c r="E186" s="20">
        <v>3096628190.6400003</v>
      </c>
      <c r="F186" s="11">
        <f t="shared" si="12"/>
        <v>0.86001762472652699</v>
      </c>
      <c r="G186" s="22">
        <v>3093098993.6400003</v>
      </c>
      <c r="H186" s="11">
        <f t="shared" si="14"/>
        <v>0.85903747101278571</v>
      </c>
    </row>
    <row r="187" spans="1:8" ht="66" customHeight="1" x14ac:dyDescent="0.2">
      <c r="A187" s="23">
        <f>A186+1</f>
        <v>145</v>
      </c>
      <c r="B187" s="64">
        <v>2020003630010</v>
      </c>
      <c r="C187" s="65" t="s">
        <v>171</v>
      </c>
      <c r="D187" s="67">
        <v>4276859417.54</v>
      </c>
      <c r="E187" s="20">
        <v>3638100021.1300001</v>
      </c>
      <c r="F187" s="11">
        <f t="shared" si="12"/>
        <v>0.85064755839521911</v>
      </c>
      <c r="G187" s="22">
        <v>3622000021.1300001</v>
      </c>
      <c r="H187" s="11">
        <f t="shared" si="14"/>
        <v>0.84688311387455717</v>
      </c>
    </row>
    <row r="188" spans="1:8" ht="66" customHeight="1" thickBot="1" x14ac:dyDescent="0.25">
      <c r="A188" s="74">
        <f>A187+1</f>
        <v>146</v>
      </c>
      <c r="B188" s="68">
        <v>2020003630013</v>
      </c>
      <c r="C188" s="73" t="s">
        <v>172</v>
      </c>
      <c r="D188" s="70">
        <v>2446917832</v>
      </c>
      <c r="E188" s="75">
        <v>2010020010.02</v>
      </c>
      <c r="F188" s="34">
        <f t="shared" si="12"/>
        <v>0.82144973718921344</v>
      </c>
      <c r="G188" s="22">
        <v>1987520010.02</v>
      </c>
      <c r="H188" s="34">
        <f t="shared" si="14"/>
        <v>0.8122544958510074</v>
      </c>
    </row>
    <row r="189" spans="1:8" ht="30" customHeight="1" thickBot="1" x14ac:dyDescent="0.25">
      <c r="A189" s="117" t="s">
        <v>173</v>
      </c>
      <c r="B189" s="118"/>
      <c r="C189" s="119"/>
      <c r="D189" s="42">
        <f>D190+D193+D197</f>
        <v>4712923248</v>
      </c>
      <c r="E189" s="36">
        <f>E190+E193+E197</f>
        <v>4644151634.1799994</v>
      </c>
      <c r="F189" s="9">
        <f t="shared" si="12"/>
        <v>0.98540786467312302</v>
      </c>
      <c r="G189" s="43">
        <f>G190+G193+G197</f>
        <v>4642881634.1799994</v>
      </c>
      <c r="H189" s="9">
        <f t="shared" si="14"/>
        <v>0.98513839285421767</v>
      </c>
    </row>
    <row r="190" spans="1:8" ht="30" customHeight="1" x14ac:dyDescent="0.2">
      <c r="A190" s="38">
        <v>1</v>
      </c>
      <c r="B190" s="115" t="s">
        <v>27</v>
      </c>
      <c r="C190" s="116"/>
      <c r="D190" s="13">
        <f>SUM(D191:D192)</f>
        <v>2700223037</v>
      </c>
      <c r="E190" s="14">
        <f>SUM(E191:E192)</f>
        <v>2673185002.5</v>
      </c>
      <c r="F190" s="21">
        <f t="shared" si="12"/>
        <v>0.98998674030644529</v>
      </c>
      <c r="G190" s="15">
        <f>SUM(G191:G192)</f>
        <v>2671915002.5</v>
      </c>
      <c r="H190" s="21">
        <f t="shared" si="14"/>
        <v>0.98951640878841962</v>
      </c>
    </row>
    <row r="191" spans="1:8" ht="66" customHeight="1" x14ac:dyDescent="0.2">
      <c r="A191" s="29">
        <f>A188+1</f>
        <v>147</v>
      </c>
      <c r="B191" s="76">
        <v>2020003630142</v>
      </c>
      <c r="C191" s="71" t="s">
        <v>174</v>
      </c>
      <c r="D191" s="67">
        <v>1462000000</v>
      </c>
      <c r="E191" s="20">
        <v>1449696218.8600001</v>
      </c>
      <c r="F191" s="11">
        <f t="shared" si="12"/>
        <v>0.99158428102599183</v>
      </c>
      <c r="G191" s="22">
        <v>1449696218.8600001</v>
      </c>
      <c r="H191" s="11">
        <f t="shared" si="14"/>
        <v>0.99158428102599183</v>
      </c>
    </row>
    <row r="192" spans="1:8" ht="66" customHeight="1" x14ac:dyDescent="0.2">
      <c r="A192" s="23">
        <f>A191+1</f>
        <v>148</v>
      </c>
      <c r="B192" s="26">
        <v>2020003630143</v>
      </c>
      <c r="C192" s="77" t="s">
        <v>175</v>
      </c>
      <c r="D192" s="67">
        <v>1238223037</v>
      </c>
      <c r="E192" s="20">
        <v>1223488783.6399999</v>
      </c>
      <c r="F192" s="11">
        <f t="shared" si="12"/>
        <v>0.98810048519554383</v>
      </c>
      <c r="G192" s="22">
        <v>1222218783.6399999</v>
      </c>
      <c r="H192" s="11">
        <f t="shared" si="14"/>
        <v>0.98707482183599515</v>
      </c>
    </row>
    <row r="193" spans="1:8" ht="28.5" customHeight="1" x14ac:dyDescent="0.2">
      <c r="A193" s="50">
        <v>3</v>
      </c>
      <c r="B193" s="111" t="s">
        <v>39</v>
      </c>
      <c r="C193" s="111"/>
      <c r="D193" s="51">
        <f>SUM(D194:D196)</f>
        <v>1468700211</v>
      </c>
      <c r="E193" s="52">
        <f>SUM(E194:E196)</f>
        <v>1430148449.8599999</v>
      </c>
      <c r="F193" s="11">
        <f t="shared" si="12"/>
        <v>0.97375110260673881</v>
      </c>
      <c r="G193" s="53">
        <f>SUM(G194:G196)</f>
        <v>1430148449.8599999</v>
      </c>
      <c r="H193" s="11">
        <f t="shared" si="14"/>
        <v>0.97375110260673881</v>
      </c>
    </row>
    <row r="194" spans="1:8" ht="45.75" customHeight="1" x14ac:dyDescent="0.2">
      <c r="A194" s="23">
        <f>A192+1</f>
        <v>149</v>
      </c>
      <c r="B194" s="26">
        <v>2020003630144</v>
      </c>
      <c r="C194" s="77" t="s">
        <v>176</v>
      </c>
      <c r="D194" s="67">
        <v>440356768</v>
      </c>
      <c r="E194" s="20">
        <v>424331675.31999999</v>
      </c>
      <c r="F194" s="11">
        <f t="shared" si="12"/>
        <v>0.96360884209232822</v>
      </c>
      <c r="G194" s="22">
        <v>424331675.31999999</v>
      </c>
      <c r="H194" s="11">
        <f t="shared" si="14"/>
        <v>0.96360884209232822</v>
      </c>
    </row>
    <row r="195" spans="1:8" ht="66" customHeight="1" x14ac:dyDescent="0.2">
      <c r="A195" s="48">
        <f>A194+1</f>
        <v>150</v>
      </c>
      <c r="B195" s="76">
        <v>2020003630145</v>
      </c>
      <c r="C195" s="73" t="s">
        <v>177</v>
      </c>
      <c r="D195" s="70">
        <v>878343443</v>
      </c>
      <c r="E195" s="75">
        <v>855816774.53999996</v>
      </c>
      <c r="F195" s="11">
        <f t="shared" si="12"/>
        <v>0.97435323433045762</v>
      </c>
      <c r="G195" s="22">
        <v>855816774.53999996</v>
      </c>
      <c r="H195" s="11">
        <f t="shared" si="14"/>
        <v>0.97435323433045762</v>
      </c>
    </row>
    <row r="196" spans="1:8" ht="66" customHeight="1" x14ac:dyDescent="0.2">
      <c r="A196" s="48">
        <f>A195+1</f>
        <v>151</v>
      </c>
      <c r="B196" s="26">
        <v>2023003630001</v>
      </c>
      <c r="C196" s="27" t="s">
        <v>178</v>
      </c>
      <c r="D196" s="78">
        <v>150000000</v>
      </c>
      <c r="E196" s="20">
        <v>150000000</v>
      </c>
      <c r="F196" s="11">
        <f t="shared" ref="F196:F202" si="15">E196/D196</f>
        <v>1</v>
      </c>
      <c r="G196" s="35">
        <v>150000000</v>
      </c>
      <c r="H196" s="11"/>
    </row>
    <row r="197" spans="1:8" ht="28.5" customHeight="1" x14ac:dyDescent="0.2">
      <c r="A197" s="50">
        <v>4</v>
      </c>
      <c r="B197" s="111" t="s">
        <v>10</v>
      </c>
      <c r="C197" s="111"/>
      <c r="D197" s="51">
        <f>SUM(D198:D198)</f>
        <v>544000000</v>
      </c>
      <c r="E197" s="52">
        <f>SUM(E198:E198)</f>
        <v>540818181.81999993</v>
      </c>
      <c r="F197" s="11">
        <f t="shared" si="15"/>
        <v>0.99415106952205867</v>
      </c>
      <c r="G197" s="53">
        <f>SUM(G198:G198)</f>
        <v>540818181.81999993</v>
      </c>
      <c r="H197" s="11">
        <f t="shared" ref="H197:H202" si="16">G197/D197</f>
        <v>0.99415106952205867</v>
      </c>
    </row>
    <row r="198" spans="1:8" ht="66" customHeight="1" thickBot="1" x14ac:dyDescent="0.25">
      <c r="A198" s="45">
        <f>A196+1</f>
        <v>152</v>
      </c>
      <c r="B198" s="40">
        <v>2022003630006</v>
      </c>
      <c r="C198" s="79" t="s">
        <v>179</v>
      </c>
      <c r="D198" s="70">
        <v>544000000</v>
      </c>
      <c r="E198" s="70">
        <v>540818181.81999993</v>
      </c>
      <c r="F198" s="34">
        <f t="shared" si="15"/>
        <v>0.99415106952205867</v>
      </c>
      <c r="G198" s="35">
        <v>540818181.81999993</v>
      </c>
      <c r="H198" s="34">
        <f t="shared" si="16"/>
        <v>0.99415106952205867</v>
      </c>
    </row>
    <row r="199" spans="1:8" ht="30" customHeight="1" thickBot="1" x14ac:dyDescent="0.25">
      <c r="A199" s="117" t="s">
        <v>180</v>
      </c>
      <c r="B199" s="118"/>
      <c r="C199" s="119"/>
      <c r="D199" s="42">
        <f>SUM(D201)</f>
        <v>168932650</v>
      </c>
      <c r="E199" s="36">
        <f>SUM(E201)</f>
        <v>167358600</v>
      </c>
      <c r="F199" s="9">
        <f t="shared" si="15"/>
        <v>0.99068238141057985</v>
      </c>
      <c r="G199" s="37">
        <f>SUM(G201)</f>
        <v>163858600</v>
      </c>
      <c r="H199" s="9">
        <f t="shared" si="16"/>
        <v>0.96996406556103865</v>
      </c>
    </row>
    <row r="200" spans="1:8" ht="30" customHeight="1" x14ac:dyDescent="0.2">
      <c r="A200" s="12">
        <v>3</v>
      </c>
      <c r="B200" s="120" t="s">
        <v>39</v>
      </c>
      <c r="C200" s="120"/>
      <c r="D200" s="55">
        <f>D201</f>
        <v>168932650</v>
      </c>
      <c r="E200" s="14">
        <f>E201</f>
        <v>167358600</v>
      </c>
      <c r="F200" s="21">
        <f t="shared" si="15"/>
        <v>0.99068238141057985</v>
      </c>
      <c r="G200" s="15">
        <f>G201</f>
        <v>163858600</v>
      </c>
      <c r="H200" s="21">
        <f t="shared" si="16"/>
        <v>0.96996406556103865</v>
      </c>
    </row>
    <row r="201" spans="1:8" ht="66" customHeight="1" thickBot="1" x14ac:dyDescent="0.25">
      <c r="A201" s="74">
        <f>A198+1</f>
        <v>153</v>
      </c>
      <c r="B201" s="76">
        <v>2020003630149</v>
      </c>
      <c r="C201" s="80" t="s">
        <v>181</v>
      </c>
      <c r="D201" s="81">
        <v>168932650</v>
      </c>
      <c r="E201" s="82">
        <v>167358600</v>
      </c>
      <c r="F201" s="11">
        <f t="shared" si="15"/>
        <v>0.99068238141057985</v>
      </c>
      <c r="G201" s="35">
        <v>163858600</v>
      </c>
      <c r="H201" s="11">
        <f t="shared" si="16"/>
        <v>0.96996406556103865</v>
      </c>
    </row>
    <row r="202" spans="1:8" ht="30" customHeight="1" thickBot="1" x14ac:dyDescent="0.25">
      <c r="A202" s="121" t="s">
        <v>182</v>
      </c>
      <c r="B202" s="122"/>
      <c r="C202" s="123"/>
      <c r="D202" s="83">
        <f>SUM(D3,D9,D18,D22,D50,D66,D72,D80,D102,D108,D120,D149,D174,D184,D189,D199)</f>
        <v>462008456116.51001</v>
      </c>
      <c r="E202" s="84">
        <f>SUM(E3,E9,E18,E22,E50,E66,E72,E80,E102,E108,E120,E149,E174,E184,E189,E199)</f>
        <v>412929466538.79999</v>
      </c>
      <c r="F202" s="11">
        <f t="shared" si="15"/>
        <v>0.8937703651784823</v>
      </c>
      <c r="G202" s="85">
        <f>SUM(G3,G9,G18,G22,G50,G66,G72,G80,G102,G108,G120,G149,G174,G184,G189,G199)</f>
        <v>383500526911.45996</v>
      </c>
      <c r="H202" s="86">
        <f t="shared" si="16"/>
        <v>0.83007252753561767</v>
      </c>
    </row>
    <row r="204" spans="1:8" x14ac:dyDescent="0.2">
      <c r="C204" s="88"/>
      <c r="D204" s="89"/>
      <c r="E204" s="89"/>
      <c r="F204" s="89"/>
      <c r="G204" s="89"/>
    </row>
    <row r="205" spans="1:8" x14ac:dyDescent="0.2">
      <c r="C205" s="88"/>
      <c r="D205" s="90"/>
      <c r="E205" s="90"/>
      <c r="F205" s="90"/>
      <c r="G205" s="90"/>
    </row>
    <row r="206" spans="1:8" x14ac:dyDescent="0.2">
      <c r="C206" s="88"/>
      <c r="D206" s="90"/>
      <c r="E206" s="90"/>
      <c r="F206" s="90"/>
      <c r="G206" s="90"/>
    </row>
    <row r="207" spans="1:8" x14ac:dyDescent="0.2">
      <c r="C207" s="88"/>
      <c r="D207" s="90"/>
      <c r="E207" s="90"/>
      <c r="F207" s="90"/>
      <c r="G207" s="90"/>
    </row>
    <row r="208" spans="1:8" x14ac:dyDescent="0.2">
      <c r="C208" s="88"/>
      <c r="D208" s="90"/>
      <c r="E208" s="90"/>
      <c r="F208" s="90"/>
      <c r="G208" s="90"/>
    </row>
    <row r="209" spans="2:11" x14ac:dyDescent="0.2">
      <c r="B209" s="91"/>
      <c r="C209" s="92" t="s">
        <v>183</v>
      </c>
      <c r="D209" s="93"/>
      <c r="E209" s="93"/>
      <c r="F209" s="93"/>
      <c r="G209" s="93"/>
    </row>
    <row r="210" spans="2:11" ht="12.75" customHeight="1" x14ac:dyDescent="0.2">
      <c r="B210" s="104" t="s">
        <v>184</v>
      </c>
      <c r="C210" s="104"/>
      <c r="D210" s="104"/>
      <c r="K210" s="94"/>
    </row>
    <row r="212" spans="2:11" ht="12.75" customHeight="1" x14ac:dyDescent="0.2">
      <c r="B212" s="104"/>
      <c r="C212" s="104"/>
      <c r="D212" s="104"/>
    </row>
    <row r="213" spans="2:11" ht="22.5" customHeight="1" x14ac:dyDescent="0.2">
      <c r="B213" s="105" t="s">
        <v>185</v>
      </c>
      <c r="C213" s="106"/>
      <c r="D213" s="106"/>
    </row>
    <row r="214" spans="2:11" ht="24.75" customHeight="1" x14ac:dyDescent="0.2">
      <c r="B214" s="105" t="s">
        <v>186</v>
      </c>
      <c r="C214" s="106"/>
      <c r="D214" s="106"/>
    </row>
    <row r="215" spans="2:11" ht="21.75" customHeight="1" x14ac:dyDescent="0.2">
      <c r="B215" s="105" t="s">
        <v>187</v>
      </c>
      <c r="C215" s="106"/>
      <c r="D215" s="106"/>
    </row>
    <row r="216" spans="2:11" ht="13.5" thickBot="1" x14ac:dyDescent="0.25"/>
    <row r="217" spans="2:11" ht="15.75" x14ac:dyDescent="0.2">
      <c r="D217" s="107" t="s">
        <v>188</v>
      </c>
      <c r="E217" s="108"/>
      <c r="F217" s="95"/>
    </row>
    <row r="218" spans="2:11" ht="15.75" x14ac:dyDescent="0.2">
      <c r="D218" s="109" t="s">
        <v>189</v>
      </c>
      <c r="E218" s="110"/>
      <c r="F218" s="95"/>
    </row>
    <row r="219" spans="2:11" ht="15.75" x14ac:dyDescent="0.2">
      <c r="D219" s="96" t="s">
        <v>190</v>
      </c>
      <c r="E219" s="97"/>
      <c r="F219" s="95"/>
    </row>
    <row r="220" spans="2:11" ht="15.75" x14ac:dyDescent="0.2">
      <c r="D220" s="98" t="s">
        <v>191</v>
      </c>
      <c r="E220" s="99"/>
      <c r="F220" s="95"/>
    </row>
    <row r="221" spans="2:11" ht="15.75" x14ac:dyDescent="0.2">
      <c r="D221" s="100" t="s">
        <v>192</v>
      </c>
      <c r="E221" s="101"/>
      <c r="F221" s="95"/>
    </row>
    <row r="222" spans="2:11" ht="15.75" x14ac:dyDescent="0.2">
      <c r="D222" s="102" t="s">
        <v>193</v>
      </c>
      <c r="E222" s="103"/>
      <c r="F222" s="95"/>
    </row>
  </sheetData>
  <mergeCells count="58">
    <mergeCell ref="B46:C46"/>
    <mergeCell ref="A1:H1"/>
    <mergeCell ref="A3:C3"/>
    <mergeCell ref="B4:C4"/>
    <mergeCell ref="A9:C9"/>
    <mergeCell ref="B10:C10"/>
    <mergeCell ref="A18:C18"/>
    <mergeCell ref="B19:C19"/>
    <mergeCell ref="A22:C22"/>
    <mergeCell ref="B23:C23"/>
    <mergeCell ref="B32:C32"/>
    <mergeCell ref="B36:C36"/>
    <mergeCell ref="A102:C102"/>
    <mergeCell ref="A50:C50"/>
    <mergeCell ref="B51:C51"/>
    <mergeCell ref="B60:C60"/>
    <mergeCell ref="B63:C63"/>
    <mergeCell ref="A66:C66"/>
    <mergeCell ref="B67:C67"/>
    <mergeCell ref="A72:C72"/>
    <mergeCell ref="B73:C73"/>
    <mergeCell ref="A80:C80"/>
    <mergeCell ref="B81:C81"/>
    <mergeCell ref="B94:C94"/>
    <mergeCell ref="B175:C175"/>
    <mergeCell ref="B103:C103"/>
    <mergeCell ref="A108:C108"/>
    <mergeCell ref="B109:C109"/>
    <mergeCell ref="B118:C118"/>
    <mergeCell ref="A120:C120"/>
    <mergeCell ref="B121:C121"/>
    <mergeCell ref="B140:C140"/>
    <mergeCell ref="B143:C143"/>
    <mergeCell ref="A149:C149"/>
    <mergeCell ref="B150:C150"/>
    <mergeCell ref="A174:C174"/>
    <mergeCell ref="B210:D210"/>
    <mergeCell ref="B179:C179"/>
    <mergeCell ref="B182:C182"/>
    <mergeCell ref="A184:C184"/>
    <mergeCell ref="B185:C185"/>
    <mergeCell ref="A189:C189"/>
    <mergeCell ref="B190:C190"/>
    <mergeCell ref="B193:C193"/>
    <mergeCell ref="B197:C197"/>
    <mergeCell ref="A199:C199"/>
    <mergeCell ref="B200:C200"/>
    <mergeCell ref="A202:C202"/>
    <mergeCell ref="D219:E219"/>
    <mergeCell ref="D220:E220"/>
    <mergeCell ref="D221:E221"/>
    <mergeCell ref="D222:E222"/>
    <mergeCell ref="B212:D212"/>
    <mergeCell ref="B213:D213"/>
    <mergeCell ref="B214:D214"/>
    <mergeCell ref="B215:D215"/>
    <mergeCell ref="D217:E217"/>
    <mergeCell ref="D218:E218"/>
  </mergeCells>
  <conditionalFormatting sqref="F3:F29 F31:F202">
    <cfRule type="cellIs" dxfId="14" priority="1" operator="between">
      <formula>0</formula>
      <formula>0.3999</formula>
    </cfRule>
    <cfRule type="cellIs" dxfId="13" priority="2" operator="between">
      <formula>0.3955</formula>
      <formula>0.5949</formula>
    </cfRule>
    <cfRule type="cellIs" dxfId="12" priority="3" operator="between">
      <formula>0.595</formula>
      <formula>0.6949</formula>
    </cfRule>
    <cfRule type="cellIs" dxfId="11" priority="4" operator="between">
      <formula>0.695</formula>
      <formula>0.7949</formula>
    </cfRule>
    <cfRule type="cellIs" dxfId="10" priority="5" operator="between">
      <formula>0.795</formula>
      <formula>1</formula>
    </cfRule>
  </conditionalFormatting>
  <conditionalFormatting sqref="H3:H29">
    <cfRule type="cellIs" dxfId="9" priority="6" operator="between">
      <formula>0</formula>
      <formula>0.3999</formula>
    </cfRule>
    <cfRule type="cellIs" dxfId="8" priority="7" operator="between">
      <formula>0.3955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H31:H202">
    <cfRule type="cellIs" dxfId="4" priority="11" operator="between">
      <formula>0</formula>
      <formula>0.3999</formula>
    </cfRule>
    <cfRule type="cellIs" dxfId="3" priority="12" operator="between">
      <formula>0.3955</formula>
      <formula>0.5949</formula>
    </cfRule>
    <cfRule type="cellIs" dxfId="2" priority="13" operator="between">
      <formula>0.595</formula>
      <formula>0.6949</formula>
    </cfRule>
    <cfRule type="cellIs" dxfId="1" priority="14" operator="between">
      <formula>0.695</formula>
      <formula>0.7949</formula>
    </cfRule>
    <cfRule type="cellIs" dxfId="0" priority="1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EJECUTADOS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2024-02-01T20:15:27Z</dcterms:created>
  <dcterms:modified xsi:type="dcterms:W3CDTF">2024-02-12T13:58:41Z</dcterms:modified>
</cp:coreProperties>
</file>