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ón 2021\SGTO PDD 2021\SGTO IV TRIMESTRE 2021\"/>
    </mc:Choice>
  </mc:AlternateContent>
  <bookViews>
    <workbookView xWindow="0" yWindow="0" windowWidth="24000" windowHeight="9645"/>
  </bookViews>
  <sheets>
    <sheet name="PROYECTOS EJECUTAD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4" i="1" l="1"/>
  <c r="F153" i="1"/>
  <c r="G164" i="1"/>
  <c r="E164" i="1"/>
  <c r="C163" i="1"/>
  <c r="F163" i="1"/>
  <c r="D163" i="1"/>
  <c r="G162" i="1"/>
  <c r="E162" i="1"/>
  <c r="G161" i="1"/>
  <c r="E161" i="1"/>
  <c r="G160" i="1"/>
  <c r="E160" i="1"/>
  <c r="G159" i="1"/>
  <c r="E159" i="1"/>
  <c r="G157" i="1"/>
  <c r="E157" i="1"/>
  <c r="G156" i="1"/>
  <c r="E156" i="1"/>
  <c r="C154" i="1"/>
  <c r="E155" i="1"/>
  <c r="G152" i="1"/>
  <c r="D152" i="1"/>
  <c r="E152" i="1" s="1"/>
  <c r="C152" i="1"/>
  <c r="G151" i="1"/>
  <c r="D151" i="1"/>
  <c r="E151" i="1" s="1"/>
  <c r="C151" i="1"/>
  <c r="G150" i="1"/>
  <c r="E150" i="1"/>
  <c r="D150" i="1"/>
  <c r="C150" i="1"/>
  <c r="G149" i="1"/>
  <c r="D149" i="1"/>
  <c r="E149" i="1" s="1"/>
  <c r="C149" i="1"/>
  <c r="G148" i="1"/>
  <c r="D148" i="1"/>
  <c r="E148" i="1" s="1"/>
  <c r="C148" i="1"/>
  <c r="C146" i="1" s="1"/>
  <c r="G147" i="1"/>
  <c r="D147" i="1"/>
  <c r="E147" i="1" s="1"/>
  <c r="C147" i="1"/>
  <c r="G145" i="1"/>
  <c r="E145" i="1"/>
  <c r="G144" i="1"/>
  <c r="E144" i="1"/>
  <c r="G143" i="1"/>
  <c r="E143" i="1"/>
  <c r="G142" i="1"/>
  <c r="E142" i="1"/>
  <c r="G141" i="1"/>
  <c r="E141" i="1"/>
  <c r="G140" i="1"/>
  <c r="E140" i="1"/>
  <c r="G139" i="1"/>
  <c r="E139" i="1"/>
  <c r="G138" i="1"/>
  <c r="E138" i="1"/>
  <c r="G137" i="1"/>
  <c r="E137" i="1"/>
  <c r="G136" i="1"/>
  <c r="E136" i="1"/>
  <c r="G135" i="1"/>
  <c r="E135" i="1"/>
  <c r="G134" i="1"/>
  <c r="E134" i="1"/>
  <c r="G133" i="1"/>
  <c r="E133" i="1"/>
  <c r="G132" i="1"/>
  <c r="E132" i="1"/>
  <c r="G131" i="1"/>
  <c r="E131" i="1"/>
  <c r="G130" i="1"/>
  <c r="E130" i="1"/>
  <c r="G129" i="1"/>
  <c r="E129" i="1"/>
  <c r="G128" i="1"/>
  <c r="E128" i="1"/>
  <c r="G127" i="1"/>
  <c r="E127" i="1"/>
  <c r="G126" i="1"/>
  <c r="E126" i="1"/>
  <c r="G125" i="1"/>
  <c r="E125" i="1"/>
  <c r="G124" i="1"/>
  <c r="G121" i="1"/>
  <c r="E121" i="1"/>
  <c r="A121" i="1"/>
  <c r="E120" i="1"/>
  <c r="A120" i="1"/>
  <c r="G119" i="1"/>
  <c r="E119" i="1"/>
  <c r="G118" i="1"/>
  <c r="E118" i="1"/>
  <c r="G117" i="1"/>
  <c r="E117" i="1"/>
  <c r="G116" i="1"/>
  <c r="E116" i="1"/>
  <c r="G115" i="1"/>
  <c r="E115" i="1"/>
  <c r="G114" i="1"/>
  <c r="E114" i="1"/>
  <c r="E113" i="1"/>
  <c r="G112" i="1"/>
  <c r="E112" i="1"/>
  <c r="G111" i="1"/>
  <c r="E111" i="1"/>
  <c r="G110" i="1"/>
  <c r="E110" i="1"/>
  <c r="G109" i="1"/>
  <c r="E109" i="1"/>
  <c r="G108" i="1"/>
  <c r="E108" i="1"/>
  <c r="G107" i="1"/>
  <c r="E107" i="1"/>
  <c r="G106" i="1"/>
  <c r="E106" i="1"/>
  <c r="E105" i="1"/>
  <c r="G104" i="1"/>
  <c r="E104" i="1"/>
  <c r="G103" i="1"/>
  <c r="E103" i="1"/>
  <c r="G102" i="1"/>
  <c r="E102" i="1"/>
  <c r="G101" i="1"/>
  <c r="E101" i="1"/>
  <c r="G100" i="1"/>
  <c r="E100" i="1"/>
  <c r="G99" i="1"/>
  <c r="E99" i="1"/>
  <c r="G98" i="1"/>
  <c r="E98" i="1"/>
  <c r="E97" i="1"/>
  <c r="G96" i="1"/>
  <c r="E96" i="1"/>
  <c r="E95" i="1"/>
  <c r="G94" i="1"/>
  <c r="G92" i="1"/>
  <c r="E92" i="1"/>
  <c r="G91" i="1"/>
  <c r="E91" i="1"/>
  <c r="G90" i="1"/>
  <c r="E90" i="1"/>
  <c r="E89" i="1"/>
  <c r="G88" i="1"/>
  <c r="E88" i="1"/>
  <c r="G87" i="1"/>
  <c r="E87" i="1"/>
  <c r="G86" i="1"/>
  <c r="E86" i="1"/>
  <c r="E85" i="1"/>
  <c r="G84" i="1"/>
  <c r="E84" i="1"/>
  <c r="C83" i="1"/>
  <c r="D83" i="1"/>
  <c r="E83" i="1" s="1"/>
  <c r="G82" i="1"/>
  <c r="E82" i="1"/>
  <c r="E81" i="1"/>
  <c r="G80" i="1"/>
  <c r="E80" i="1"/>
  <c r="C79" i="1"/>
  <c r="F79" i="1"/>
  <c r="D79" i="1"/>
  <c r="G78" i="1"/>
  <c r="E78" i="1"/>
  <c r="E77" i="1"/>
  <c r="E76" i="1"/>
  <c r="G75" i="1"/>
  <c r="E75" i="1"/>
  <c r="E74" i="1"/>
  <c r="G73" i="1"/>
  <c r="E73" i="1"/>
  <c r="E72" i="1"/>
  <c r="G71" i="1"/>
  <c r="E71" i="1"/>
  <c r="E70" i="1"/>
  <c r="G69" i="1"/>
  <c r="E69" i="1"/>
  <c r="E68" i="1"/>
  <c r="G67" i="1"/>
  <c r="E67" i="1"/>
  <c r="E66" i="1"/>
  <c r="G65" i="1"/>
  <c r="E65" i="1"/>
  <c r="E64" i="1"/>
  <c r="G63" i="1"/>
  <c r="E63" i="1"/>
  <c r="E62" i="1"/>
  <c r="G61" i="1"/>
  <c r="E61" i="1"/>
  <c r="E58" i="1"/>
  <c r="G57" i="1"/>
  <c r="E57" i="1"/>
  <c r="E56" i="1"/>
  <c r="G55" i="1"/>
  <c r="E55" i="1"/>
  <c r="C53" i="1"/>
  <c r="E52" i="1"/>
  <c r="G51" i="1"/>
  <c r="E51" i="1"/>
  <c r="E50" i="1"/>
  <c r="G49" i="1"/>
  <c r="C48" i="1"/>
  <c r="D48" i="1"/>
  <c r="G47" i="1"/>
  <c r="E47" i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E34" i="1"/>
  <c r="G33" i="1"/>
  <c r="E33" i="1"/>
  <c r="E32" i="1"/>
  <c r="G31" i="1"/>
  <c r="E31" i="1"/>
  <c r="E30" i="1"/>
  <c r="G29" i="1"/>
  <c r="E29" i="1"/>
  <c r="E28" i="1"/>
  <c r="G27" i="1"/>
  <c r="E27" i="1"/>
  <c r="E26" i="1"/>
  <c r="G25" i="1"/>
  <c r="E25" i="1"/>
  <c r="E24" i="1"/>
  <c r="E23" i="1"/>
  <c r="E22" i="1"/>
  <c r="G21" i="1"/>
  <c r="E21" i="1"/>
  <c r="F20" i="1"/>
  <c r="C20" i="1"/>
  <c r="G19" i="1"/>
  <c r="E19" i="1"/>
  <c r="C17" i="1"/>
  <c r="G18" i="1"/>
  <c r="E18" i="1"/>
  <c r="F17" i="1"/>
  <c r="G16" i="1"/>
  <c r="E16" i="1"/>
  <c r="G15" i="1"/>
  <c r="E15" i="1"/>
  <c r="G14" i="1"/>
  <c r="E14" i="1"/>
  <c r="G13" i="1"/>
  <c r="E13" i="1"/>
  <c r="F9" i="1"/>
  <c r="E12" i="1"/>
  <c r="G11" i="1"/>
  <c r="E11" i="1"/>
  <c r="C9" i="1"/>
  <c r="G10" i="1"/>
  <c r="E10" i="1"/>
  <c r="G8" i="1"/>
  <c r="E8" i="1"/>
  <c r="G7" i="1"/>
  <c r="E7" i="1"/>
  <c r="C4" i="1"/>
  <c r="G6" i="1"/>
  <c r="E6" i="1"/>
  <c r="G5" i="1"/>
  <c r="E5" i="1"/>
  <c r="F4" i="1"/>
  <c r="G163" i="1" l="1"/>
  <c r="E79" i="1"/>
  <c r="D4" i="1"/>
  <c r="E4" i="1" s="1"/>
  <c r="D20" i="1"/>
  <c r="E20" i="1" s="1"/>
  <c r="G22" i="1"/>
  <c r="G26" i="1"/>
  <c r="G32" i="1"/>
  <c r="E48" i="1"/>
  <c r="E49" i="1"/>
  <c r="C59" i="1"/>
  <c r="G79" i="1"/>
  <c r="D93" i="1"/>
  <c r="D9" i="1"/>
  <c r="E9" i="1" s="1"/>
  <c r="D17" i="1"/>
  <c r="E17" i="1" s="1"/>
  <c r="G23" i="1"/>
  <c r="C35" i="1"/>
  <c r="E36" i="1"/>
  <c r="D35" i="1"/>
  <c r="G48" i="1"/>
  <c r="G50" i="1"/>
  <c r="G52" i="1"/>
  <c r="F59" i="1"/>
  <c r="G60" i="1"/>
  <c r="G62" i="1"/>
  <c r="G64" i="1"/>
  <c r="G66" i="1"/>
  <c r="G68" i="1"/>
  <c r="G70" i="1"/>
  <c r="G72" i="1"/>
  <c r="G74" i="1"/>
  <c r="G76" i="1"/>
  <c r="E94" i="1"/>
  <c r="C93" i="1"/>
  <c r="G105" i="1"/>
  <c r="G120" i="1"/>
  <c r="F122" i="1"/>
  <c r="F35" i="1"/>
  <c r="G36" i="1"/>
  <c r="D53" i="1"/>
  <c r="E53" i="1" s="1"/>
  <c r="E54" i="1"/>
  <c r="E124" i="1"/>
  <c r="C122" i="1"/>
  <c r="G12" i="1"/>
  <c r="G54" i="1"/>
  <c r="F53" i="1"/>
  <c r="G56" i="1"/>
  <c r="G58" i="1"/>
  <c r="F83" i="1"/>
  <c r="G83" i="1" s="1"/>
  <c r="G85" i="1"/>
  <c r="G89" i="1"/>
  <c r="F93" i="1"/>
  <c r="G95" i="1"/>
  <c r="G97" i="1"/>
  <c r="G113" i="1"/>
  <c r="G24" i="1"/>
  <c r="G28" i="1"/>
  <c r="G30" i="1"/>
  <c r="G34" i="1"/>
  <c r="E60" i="1"/>
  <c r="D59" i="1"/>
  <c r="G81" i="1"/>
  <c r="E123" i="1"/>
  <c r="D122" i="1"/>
  <c r="G123" i="1"/>
  <c r="D146" i="1"/>
  <c r="D154" i="1"/>
  <c r="E154" i="1" s="1"/>
  <c r="G155" i="1"/>
  <c r="D158" i="1"/>
  <c r="F158" i="1"/>
  <c r="E163" i="1"/>
  <c r="C158" i="1"/>
  <c r="C165" i="1" s="1"/>
  <c r="G122" i="1" l="1"/>
  <c r="E59" i="1"/>
  <c r="G53" i="1"/>
  <c r="G35" i="1"/>
  <c r="C153" i="1"/>
  <c r="C166" i="1" s="1"/>
  <c r="G17" i="1"/>
  <c r="G146" i="1"/>
  <c r="E158" i="1"/>
  <c r="E93" i="1"/>
  <c r="G20" i="1"/>
  <c r="E122" i="1"/>
  <c r="G4" i="1"/>
  <c r="G158" i="1"/>
  <c r="F165" i="1"/>
  <c r="D165" i="1"/>
  <c r="G93" i="1"/>
  <c r="G154" i="1"/>
  <c r="G59" i="1"/>
  <c r="E35" i="1"/>
  <c r="G9" i="1"/>
  <c r="D153" i="1"/>
  <c r="E146" i="1"/>
  <c r="E153" i="1" l="1"/>
  <c r="G153" i="1"/>
  <c r="D166" i="1"/>
  <c r="E166" i="1" s="1"/>
  <c r="E165" i="1"/>
  <c r="F166" i="1"/>
  <c r="G165" i="1"/>
  <c r="G166" i="1" l="1"/>
</calcChain>
</file>

<file path=xl/sharedStrings.xml><?xml version="1.0" encoding="utf-8"?>
<sst xmlns="http://schemas.openxmlformats.org/spreadsheetml/2006/main" count="314" uniqueCount="314">
  <si>
    <t>ESTADO DE EJECUCIÓN DE PROYECTOS DE INVERSION PUBLICA DEPARTAMENTAL VIABILIZADOS, PRIORIZADOS Y APROBADOS 
A DICIEMBRE 31 2021</t>
  </si>
  <si>
    <t>CÓDIGO BPIN</t>
  </si>
  <si>
    <t>NOMBRE DEL PROYECTO</t>
  </si>
  <si>
    <t>VALOR DEL PROYECTO</t>
  </si>
  <si>
    <t>PRESUPUESTADO</t>
  </si>
  <si>
    <t>COMPROMISOS</t>
  </si>
  <si>
    <t>% COMPROMIOS</t>
  </si>
  <si>
    <t>OBLIGACIONES</t>
  </si>
  <si>
    <t>% OBLIGACIONES</t>
  </si>
  <si>
    <t xml:space="preserve">304 -SECRETARÍA ADMINISTRATIVA </t>
  </si>
  <si>
    <t>202000363-0006</t>
  </si>
  <si>
    <t>Implementación del Modelo Integrado de Planeación y de Gestión MIPG de la Administración Departamental del Quindío (Dimensiones de Talento humano, Información y Comunicación y Gestión del Conocimiento).</t>
  </si>
  <si>
    <t>202000363-0007</t>
  </si>
  <si>
    <t xml:space="preserve">Actualización, depuración, seguimiento y evaluación del Pasivo Pensional de la Administración Departamental del Quindío </t>
  </si>
  <si>
    <t>202000363-0041</t>
  </si>
  <si>
    <t xml:space="preserve">Implementación de un programa de modernización de la gestión Administrativa de la Administración Departamental del Quindío. "TÚ y YO SOMOS QUINDÍO" </t>
  </si>
  <si>
    <t>202000363-0005</t>
  </si>
  <si>
    <t xml:space="preserve">Implementación del Sistema Departamental de Servicio a la Ciudadanía SDSC   en la Administración Departamental. </t>
  </si>
  <si>
    <t xml:space="preserve">305 SECRETARÍA DE PLANEACIÓN </t>
  </si>
  <si>
    <t>202000363-0042</t>
  </si>
  <si>
    <t xml:space="preserve">Fortalecimiento del Consejo Territorial de Planeación del Departamento del Quindío. "TÚ y YO SOMOS QUINDIO" </t>
  </si>
  <si>
    <t>202000363-0043</t>
  </si>
  <si>
    <t xml:space="preserve"> Implementación de eventos de Rendición Pública de Cuentas de divulgación de gestión de la Administración Departamental “TU Y YO SOMOS QUINDIO" </t>
  </si>
  <si>
    <t>202000363-0044</t>
  </si>
  <si>
    <t xml:space="preserve"> Implementación   de instrumentos de planificación para el Ordenamiento y la Gestión Territorial Departamental del Quindío “TU Y YO SOMOS QUINDIO" </t>
  </si>
  <si>
    <t>202000363-0045</t>
  </si>
  <si>
    <t xml:space="preserve">  Implementación del Observatorio Económico de la Administración Departamental del Quindío "TU Y YO SOMOS QUINDIO"</t>
  </si>
  <si>
    <t>202000363-0046</t>
  </si>
  <si>
    <t>Fortalecimiento del Banco de Programas y Proyectos de la administración departamental “TÚ Y YO SOMOS QUINDIO"</t>
  </si>
  <si>
    <t>202000363-0047</t>
  </si>
  <si>
    <t>Asistencia Técnica en Instrumentos de Planificación y gestión territorial en los municipios del Departamento del Quindío.</t>
  </si>
  <si>
    <t>202000363-0008</t>
  </si>
  <si>
    <t xml:space="preserve"> Implementación del Modelo Integrado de Planeación y de Gestión MIPG en la Administración Departamental del   Quindío</t>
  </si>
  <si>
    <t>307 SECRETARÍA DE HACIENDA</t>
  </si>
  <si>
    <t>202000363-0048</t>
  </si>
  <si>
    <t>Implementación de estrategias de fortalecimiento del desempeño fiscal de la Administración departamental del Quindío</t>
  </si>
  <si>
    <t>202000363-0049</t>
  </si>
  <si>
    <t xml:space="preserve">Implementación de un programa para en cumplimiento de las políticas y prácticas contables de la administración departamental    del Quindío.    </t>
  </si>
  <si>
    <t xml:space="preserve">308 SECRETARÍA DE AGUAS E INFRAESTRUCTURA </t>
  </si>
  <si>
    <t>202000363-0017</t>
  </si>
  <si>
    <t>Mantenimiento de las instituciones públicas y/o de seguridad y justicia del estado en el Departamento Quindío</t>
  </si>
  <si>
    <t>202000363-0018</t>
  </si>
  <si>
    <t>Mejoramiento de la infraestructura física de las instituciones de salud pública y bienestar social del departamento en el Departamento del Quindío</t>
  </si>
  <si>
    <t>202000363-0050</t>
  </si>
  <si>
    <t xml:space="preserve"> Mantenimiento de la infraestructura Educativa en el Departamento del Quindío. </t>
  </si>
  <si>
    <t>202000363-0051</t>
  </si>
  <si>
    <t xml:space="preserve"> Mantenimiento de la infraestructura cultural en el departamento del Quindío  </t>
  </si>
  <si>
    <t>202000363-0052</t>
  </si>
  <si>
    <t xml:space="preserve">Mantenimiento, mejoramiento y/o rehabilitación de obras físicas de infraestructura deportiva y recreativa en el Departamento del Quindío  </t>
  </si>
  <si>
    <t>202100363-0020</t>
  </si>
  <si>
    <t>Mejoramiento casa del artesano del municipio de filandia en el departamento del Quindío</t>
  </si>
  <si>
    <t>202000363-0053</t>
  </si>
  <si>
    <t>Mantenimiento, mejoramiento, rehabilitación y/o atención de las vías para garantizar la movilidad y competitividad del departamento del Quindío.</t>
  </si>
  <si>
    <t>202000363-0054</t>
  </si>
  <si>
    <t xml:space="preserve"> Elaboración estudios y diseños de Infraestructura vial en el Departamento de Quindío </t>
  </si>
  <si>
    <t>202000363-0055</t>
  </si>
  <si>
    <t>Construcción, mantenimiento y/o mejoramiento de obras de estabilización de Taludes en el Departamento del Quindío</t>
  </si>
  <si>
    <t>202000363-0056</t>
  </si>
  <si>
    <t xml:space="preserve"> Construcción, mantenimiento y/o mejoramiento de obras de infraestructura para la mitigación y atención de desastres en los municipios del departamento del Quindío </t>
  </si>
  <si>
    <t>202000363-0057</t>
  </si>
  <si>
    <t xml:space="preserve">Mejoramiento de Vivienda de Interés Social en el Departamento del Quindío </t>
  </si>
  <si>
    <t>202000363-0014</t>
  </si>
  <si>
    <t xml:space="preserve"> Implementación del plan departamental para el manejo empresarial de los servicios de agua y saneamiento básico en el Departamento del Quindío  </t>
  </si>
  <si>
    <t>202000363-0058</t>
  </si>
  <si>
    <t>Mantenimiento de la infraestructura institucional o de edificios públicos en el Departamento del Quindío</t>
  </si>
  <si>
    <t>202000363-0059</t>
  </si>
  <si>
    <t xml:space="preserve">Construcción y/o adecuación de casetas comunales en los diferentes barrios del departamento </t>
  </si>
  <si>
    <t xml:space="preserve">309 SECRETARÍA DEL INTERIOR </t>
  </si>
  <si>
    <t>202000363-0060</t>
  </si>
  <si>
    <t>Implementación de acciones con los entes municipales, para la reducción de los delitos en el Departamento del Quindío</t>
  </si>
  <si>
    <t>202000363-0061</t>
  </si>
  <si>
    <t xml:space="preserve">  Implementación de métodos para la resolución de conflictos y el fortalecimiento de la seguridad de los ciudadanos en el Departamento del Quindío  </t>
  </si>
  <si>
    <t>202000363-0062</t>
  </si>
  <si>
    <t xml:space="preserve">Implementación de acciones de apoyo para la resocialización de las personas privadas de la libertad en las Instituciones Penitenciarias del Departamento del Quindío. </t>
  </si>
  <si>
    <t>202000363-0063</t>
  </si>
  <si>
    <t xml:space="preserve"> Implementación y/o fortalecimiento de los planes para la gestión del riesgo y desastres en las Instituciones Educativas Oficiales del Departamento </t>
  </si>
  <si>
    <t>202000363-0064</t>
  </si>
  <si>
    <t xml:space="preserve">Asistencia técnica, garantías, atención, ayuda humanitaria y promoción de iniciativas de memoria histórica a la población víctima del conflicto armado en el Departamento del Quindío </t>
  </si>
  <si>
    <t>202000363-0065</t>
  </si>
  <si>
    <t>Asistencia, atención y capacitación a la población excombatiente en el Departamento del Quindío</t>
  </si>
  <si>
    <t>202000363-0066</t>
  </si>
  <si>
    <t xml:space="preserve"> Fortalecimiento de los organismos de seguridad del Departamento del Quindío, para mejorar la convivencia, preservación del orden público y la seguridad ciudadana. </t>
  </si>
  <si>
    <t>202000363-0067</t>
  </si>
  <si>
    <t xml:space="preserve"> Implementación del Plan Integral de prevención de vulneraciones de los Derechos Humanos DDHH e infracciones al Derecho Internacional Humanitario DIH en el Departamento del Quindío </t>
  </si>
  <si>
    <t>202000363-0068</t>
  </si>
  <si>
    <t>Fortalecimiento institucional de las entidades municipales para la consolidación de la convivencia, el orden público y la seguridad ciudadana en el departamento del Quindío</t>
  </si>
  <si>
    <t>202000363-0069</t>
  </si>
  <si>
    <t>Fortalecimiento de los procesos de planificación del territorio para en conocimiento y reducción del riesgo en el Departamento del Quindío.</t>
  </si>
  <si>
    <t>202000363-0070</t>
  </si>
  <si>
    <t>Fortalecimiento de la gestión del Riesgo mediante los procesos de conocimiento, reducción del riesgo y manejo de desastres, en el Departamento del Quindío</t>
  </si>
  <si>
    <t>202000363-0071</t>
  </si>
  <si>
    <t xml:space="preserve"> Fortalecimiento de la participación ciudadana, veedurías y organizaciones comunales para el cumplimiento, protección y restablecimiento de los derechos contemplados en la Constitución Política.   </t>
  </si>
  <si>
    <t xml:space="preserve">310 SECRETARÍA DE CULTURA </t>
  </si>
  <si>
    <t>202000363-0021</t>
  </si>
  <si>
    <t xml:space="preserve">Implementación de la "Ruta de la felicidad y la identidad quindiana", para el fortalecimiento y visibilizarían de los procesos artísticos y culturales en el Departamento del Quindío  </t>
  </si>
  <si>
    <t>202000363-0020</t>
  </si>
  <si>
    <t xml:space="preserve">Implementación del programa "Tú y Yo Somos Cultura", para el fortalecimiento a la lectura, escritura y bibliotecas en el Departamento del Quindío   </t>
  </si>
  <si>
    <t>202000363-0072</t>
  </si>
  <si>
    <t xml:space="preserve"> Apoyo artistas y gestores culturales del departamento del Quindío con el beneficio de la Seguridad Social.  </t>
  </si>
  <si>
    <t>202000363-0073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</si>
  <si>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</si>
  <si>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 xml:space="preserve">311 SECRETARÍA DE TURISMO INDUSTRIA Y COMERCIO </t>
  </si>
  <si>
    <t>202000363-0074</t>
  </si>
  <si>
    <t xml:space="preserve">Fortalecimiento de la competitividad y productividad en el departamento del Quindío </t>
  </si>
  <si>
    <t>202000363-0075</t>
  </si>
  <si>
    <t xml:space="preserve"> Fortalecimiento del sector empresarial para el acceso a nuevos mercados en el departamento del Quindío </t>
  </si>
  <si>
    <t>202000363-0076</t>
  </si>
  <si>
    <t xml:space="preserve"> Mejoramiento de la competitividad del departamento como destino turístico sostenible y de calidad.</t>
  </si>
  <si>
    <t>202000363-0077</t>
  </si>
  <si>
    <t xml:space="preserve"> Fortalecimiento de la promoción turística del destino Quindío a nivel nacional e internacional </t>
  </si>
  <si>
    <t>202000363-0078</t>
  </si>
  <si>
    <t>Apoyo a la generación y formalización del empleo en el departamento del Quindío</t>
  </si>
  <si>
    <t xml:space="preserve">312 SECRETARÍA DE AGRICULTURA, DESARROLLO RURAL Y MEDIO AMBIENTE </t>
  </si>
  <si>
    <t>202000363-0079</t>
  </si>
  <si>
    <t xml:space="preserve">Fortalecimiento e implementación de procesos de asociatividad y emprendimiento rural en el Departamento del Quindío.  </t>
  </si>
  <si>
    <t>202000363-0023</t>
  </si>
  <si>
    <t xml:space="preserve"> Implementación de procesos productivos agropecuarios familiares campesinos en busca de la soberanía y seguridad alimentaria en el Departamento del Quindío </t>
  </si>
  <si>
    <t>202000363-0080</t>
  </si>
  <si>
    <t xml:space="preserve"> Fortalecimiento e implementación de procesos de mercadeo y comercialización agropecuaria en el Departamento del Quindío.                </t>
  </si>
  <si>
    <t>202000363-0022</t>
  </si>
  <si>
    <t>Implementación de procesos de extensión agropecuaria e inocuidad (estatus sanitario, BPA, BPG) alimentaria; en el Departamento del Quindío</t>
  </si>
  <si>
    <t>202000363-0081</t>
  </si>
  <si>
    <t xml:space="preserve"> Servicio de apoyo en la formulación y estructuración de proyectos de Desarrollo Rural e inclusión productiva campesina en el Departamento del Quindío  </t>
  </si>
  <si>
    <t>202000363-0082</t>
  </si>
  <si>
    <t xml:space="preserve"> Apoyo a la Implementación de procesos para la prevención y mitigación de riesgos naturales del sector agropecuario en el Departamento del Quindío.  </t>
  </si>
  <si>
    <t>202000363-0025</t>
  </si>
  <si>
    <t>Implementación de procesos de ordenamiento productivo y social territorial en el Departamento del Quindío</t>
  </si>
  <si>
    <t>202000363-0083</t>
  </si>
  <si>
    <t xml:space="preserve"> Fortalecimiento de eventos y ferias para la competitividad productiva y empresarial del sector rural en el Departamento del Quindío </t>
  </si>
  <si>
    <t>202000363-0084</t>
  </si>
  <si>
    <t xml:space="preserve"> Implementación de procesos de sanidad e inocuidad alimentaria en el departamento del Quindío. </t>
  </si>
  <si>
    <t>202000363-0026</t>
  </si>
  <si>
    <t xml:space="preserve"> Implementación de procesos de innovación, ciencia y tecnología agropecuario en el Departamento del Quindío  </t>
  </si>
  <si>
    <t>202000363-0024</t>
  </si>
  <si>
    <t xml:space="preserve"> Implementación de procesos de agro industrialización con calidad e inocuidad en el Departamento del Quindío </t>
  </si>
  <si>
    <t>202000363-0085</t>
  </si>
  <si>
    <t xml:space="preserve"> Fortalecimiento de nuevos emprendimientos e iniciativas clúster de las cadenas promisorias agropecuarias en el Departamento del Quindío.                     </t>
  </si>
  <si>
    <t>202000363-0027</t>
  </si>
  <si>
    <t xml:space="preserve">Fortalecimiento de los procesos de Gestión Ambiental Urbana y Rural para la protección del Paisaje y la Biodiversidad en el departamento del   Quindío  </t>
  </si>
  <si>
    <t>202000363-0086</t>
  </si>
  <si>
    <t xml:space="preserve"> Generación y desarrollo de acciones para la conservación de las áreas de importancia estratégica hídrica en el Departamento del Quindío </t>
  </si>
  <si>
    <t>202000363-0028</t>
  </si>
  <si>
    <t xml:space="preserve"> Apoyo a la generación de entornos amigables para los animales domésticos y silvestres, en el departamento del Quindío </t>
  </si>
  <si>
    <t>202000363-0087</t>
  </si>
  <si>
    <t xml:space="preserve">Realización de campañas de sensibilización y apropiación del patrimonio ambiental del paisaje, la biodiversidad y sus servicios ecosistémicos en el Departamento del Quindío </t>
  </si>
  <si>
    <t>202000363-0029</t>
  </si>
  <si>
    <t xml:space="preserve">Apoyo a nuevos modelos de vida sostenibles, sustentables y eficientes en el suelo rural y urbano en el Departamento del Quindío  </t>
  </si>
  <si>
    <t>202000363-0030</t>
  </si>
  <si>
    <t xml:space="preserve"> Implementación de acciones de Gestión del Cambio Climático en el marco del PIGCC, en el Departamento del Quindío</t>
  </si>
  <si>
    <t>202000363-0088</t>
  </si>
  <si>
    <t xml:space="preserve">Implementación de un programa de protección del patrimonio ambiental, en paisaje, la biodiversidad y sus servicios ecosistémicos en el Departamento del Quindío  </t>
  </si>
  <si>
    <t xml:space="preserve">313 DIRECCIÓN OFICINA PRIVADA </t>
  </si>
  <si>
    <t>202000363-0089</t>
  </si>
  <si>
    <t>Implementar la Política de Transparencia, Acceso a la Información Pública y Lucha Contra la Corrupción del Modelo Integrado de Planificación y Gestión MIPG, articulada con el "Pacto por la Integridad, Transparencia y Legalidad” en el departamento del Quindío</t>
  </si>
  <si>
    <t>202000363-0090</t>
  </si>
  <si>
    <t>Desarrollo e implementación de una estrategia de comunicaciones de la gestión institucional de la Administración Departamental del Quindío "Hacia un gobierno abierto".</t>
  </si>
  <si>
    <t>202000363-0031</t>
  </si>
  <si>
    <t>Fortalecimiento de las capacidades institucionales de la administración departamental del Quindío, para generar condiciones de gobernanza territorial, participación, administración eficiente y transparente.</t>
  </si>
  <si>
    <t xml:space="preserve">314 SECRETARÍA DE EDUCACIÓN </t>
  </si>
  <si>
    <t>202000363-0091</t>
  </si>
  <si>
    <t>Fortalecimiento de Estrategias de Acceso, Bienestar y Permanencia en el Sector Educativo del Departamento del Quindío</t>
  </si>
  <si>
    <t>202000363-0092</t>
  </si>
  <si>
    <t>Fortalecimiento para la gestión de la educación inicial y preescolar en el marco de la atención integral a la primera infancia en el Departamento del Quindío.</t>
  </si>
  <si>
    <t>202000363-0093</t>
  </si>
  <si>
    <t>Fortalecimiento de la Calidad Educativa con inclusión y equidad para el Desarrollo Integral de niños, niñas, adolescentes y jóvenes en el Departamento del Quindío.</t>
  </si>
  <si>
    <t>202000363-0016</t>
  </si>
  <si>
    <t>Fortalecimiento territorial para una gestión educativa integral en la Secretaría de Educación Departamental del Quindío</t>
  </si>
  <si>
    <t>202000363-0094</t>
  </si>
  <si>
    <t>Fortalecimiento de las Tecnologías de Información y Comunicación TIC, para una innovación educativa de calidad en el departamento del Quindío.</t>
  </si>
  <si>
    <t>202000363-0015</t>
  </si>
  <si>
    <t>Fortalecimiento de las competencias comunicativas en lengua extranjera en estudiantes y docentes de las instituciones educativas oficiales del Departamento del Quindío.</t>
  </si>
  <si>
    <t>202000363-0095</t>
  </si>
  <si>
    <t>Implementación del observatorio de educación, con el fin de recopilar y producir información del sector educativo con enfoque territorial.</t>
  </si>
  <si>
    <t>202000363-0096</t>
  </si>
  <si>
    <t>Fortalecimiento de estrategias para en acceso y la permanencia de los estudiantes egresados de los Establecimientos Educativos Oficiales a la educación superior o terciaria en el Departamento del Quindío.</t>
  </si>
  <si>
    <t>202000363-0097</t>
  </si>
  <si>
    <t>Implementación y fortalecimiento de las estrategias qué fomenten la ciencia, la tecnología y la innovación en las Instituciones Educativas Oficiales del Departamento.</t>
  </si>
  <si>
    <t>316 SECRETARÍA DE FAMILIA</t>
  </si>
  <si>
    <t xml:space="preserve"> 202000363-0011</t>
  </si>
  <si>
    <t xml:space="preserve">Diseño e implementación de campañas para la promoción de la vida y prevención del consumo de sustancias psicoactivas en el Departamento del Quindío, “TU Y YO UNIDOS POR LA VIDA".  </t>
  </si>
  <si>
    <t>202000363-0098</t>
  </si>
  <si>
    <t xml:space="preserve"> Implementación acciones de fortalecimiento de los entornos protectores de los jóvenes en barrios vulnerables de los municipios, del Departamento del Quindío. </t>
  </si>
  <si>
    <t>202000363-0099</t>
  </si>
  <si>
    <t>Diseño e implementación de un Modelo de Atención Integral a la Primera Infancia a través de las Rutas Integrales de Atención RIAS en el departamento del Quindío</t>
  </si>
  <si>
    <t>202000363-0100</t>
  </si>
  <si>
    <t xml:space="preserve"> Implementación de la política pública de Familia para la promoción del desarrollo integral de la población del Departamento del Quindío. </t>
  </si>
  <si>
    <t>202000363-0101</t>
  </si>
  <si>
    <t xml:space="preserve"> Revisión, ajuste e implementación de la política pública de primera infancia, infancia y adolescencia en el Departamento del Quindío  </t>
  </si>
  <si>
    <t>202000363-0102</t>
  </si>
  <si>
    <t xml:space="preserve"> Implementación de la política pública de juventud en el Departamento del Quindío  </t>
  </si>
  <si>
    <t>202000363-0032</t>
  </si>
  <si>
    <t xml:space="preserve"> Diseño e implementación de programa de acompañamiento familiar y comunitario con enfoque preventivo en los tipos de violencias en el Departamento del Quindío "TU Y YO COMPROMETIDOS CON LA FAMILIA" </t>
  </si>
  <si>
    <t>202000363-0033</t>
  </si>
  <si>
    <t xml:space="preserve"> Diseño e implementación del programa comunitario para la prevención de los derechos de niños, niñas y adolescentes y su desarrollo integral. "TU Y YO COMPROMETIDOS CON LOS SUEÑOS". </t>
  </si>
  <si>
    <t>202000363-0034</t>
  </si>
  <si>
    <t xml:space="preserve"> Servicio de atención Post egreso de adolescentes y jóvenes, en los servicios de restablecimiento en la administración de justicia, con enfoque pedagógico y restaurativo encaminados a la inclusión social en el Departamento del   Quindío.</t>
  </si>
  <si>
    <t>202000363-0103</t>
  </si>
  <si>
    <t xml:space="preserve">  Fortalecimiento de unidades productivas colectivas juveniles para la generación de ingresos en el departamento del Quindío  </t>
  </si>
  <si>
    <t>202000363-0104</t>
  </si>
  <si>
    <t xml:space="preserve">  Formulación e Implementación del programa departamental para atención al ciudadano migrante y de repatriación.  </t>
  </si>
  <si>
    <t>202000363-0105</t>
  </si>
  <si>
    <t xml:space="preserve">   Desarrollo de un programa de acompañamiento familiar y comunitario en procesos de Inclusión social y productivos para el emprendimiento de alternativas de generación de ingresos en el departamento del Quindío  </t>
  </si>
  <si>
    <t>202000363-0106</t>
  </si>
  <si>
    <t xml:space="preserve">  Formulación e implementación   de proyectos productivos dirigidos a la población en condición de discapacidad y sus familias para la generación de ingresos y fortalecimiento del entorno familiar.  </t>
  </si>
  <si>
    <t>202000363-0036</t>
  </si>
  <si>
    <t xml:space="preserve">  Apoyo en la construcción e Implementación de los Planes de Vida de los Cabildos y Resguardos indígenas asentados en el Departamento del Quindío "TU Y YO UNIDOS CON DIGNIDAD".  </t>
  </si>
  <si>
    <t>202000363-0037</t>
  </si>
  <si>
    <t xml:space="preserve">  Formulación e implementación de la política pública para la comunidad negra, afrocolombiana, raizal y palenquera residente en el Departamento del Quindío   </t>
  </si>
  <si>
    <t>202000363-0035</t>
  </si>
  <si>
    <t xml:space="preserve"> Servicio de atención integral a población en condición de discapacidad en los municipios del Departamento del Quindío "TU Y YO JUNTOS EN LA INCLUSIÓN". </t>
  </si>
  <si>
    <t xml:space="preserve"> 202000363-0012</t>
  </si>
  <si>
    <t xml:space="preserve">   Apoyo en la articulación de la oferta social para la población habitante de calle del Departamento del Quindío  </t>
  </si>
  <si>
    <t>202000363-0107</t>
  </si>
  <si>
    <t xml:space="preserve">    Implementación de la política pública de diversidad sexual en el Departamento del Quindío 2019-2029  </t>
  </si>
  <si>
    <t>202000363-0108</t>
  </si>
  <si>
    <t xml:space="preserve">  Implementación de la política pública de equidad de género para la mujer en el Departamento del Quindío  </t>
  </si>
  <si>
    <t>202000363-0109</t>
  </si>
  <si>
    <t xml:space="preserve"> Servicio de atención integral e inclusión para el bienestar de los adultos mayores del departamento del Quindío </t>
  </si>
  <si>
    <t>202000363-0110</t>
  </si>
  <si>
    <t xml:space="preserve">  Revisar y ajustar la política pública de discapacidad del departamento del Quindío  </t>
  </si>
  <si>
    <t>202000363-0111</t>
  </si>
  <si>
    <t xml:space="preserve">Implementación de la Casa de la Mujer Empoderada para la promoción a la participación ciudadana de Mujeres en escenarios sociales, políticos y en fortalecimiento de la asociatividad en el departamento del Quindío " TU Y YO CON LAS MUJERES EMPODERADAS." </t>
  </si>
  <si>
    <t>202000363-0112</t>
  </si>
  <si>
    <t>Implementación de la Casa Refugio de la Mujer del Departamento del Quindío</t>
  </si>
  <si>
    <t>202000363-0113</t>
  </si>
  <si>
    <t xml:space="preserve"> Implementación de estrategias de acompañamiento y asesoría a las asociaciones de mujeres del departamento del Quindío</t>
  </si>
  <si>
    <t>202000363-0114</t>
  </si>
  <si>
    <t>Desarrollo de jornadas de capacitación, sensibilización y prevención del trabajo infantil y protección del adolescente en el departamento del Quindío.</t>
  </si>
  <si>
    <t>202000363-0115</t>
  </si>
  <si>
    <t xml:space="preserve"> Implementación del programa de liderazgo para la participación femenina en escenarios sociales y políticos del departamento del Quindío</t>
  </si>
  <si>
    <t>Formulación de la política pública de adulto mayor en el Departamento del Quindío.</t>
  </si>
  <si>
    <t xml:space="preserve">Revisar y ajustar la política pública de equidad de género para la mujer en el Departamento del Quindío  </t>
  </si>
  <si>
    <t xml:space="preserve">318 SECRETARIA DE SALUD </t>
  </si>
  <si>
    <t>202000363-0116</t>
  </si>
  <si>
    <t xml:space="preserve">Fortalecimiento de la autoridad sanitaria en el Departamento del Quindío                                                                                           </t>
  </si>
  <si>
    <t>202000363-0117</t>
  </si>
  <si>
    <t xml:space="preserve"> Implementación de programas de promoción social en poblaciones especiales en el Departamento del Quindío </t>
  </si>
  <si>
    <t>202000363-0118</t>
  </si>
  <si>
    <t xml:space="preserve"> Fortalecimiento de las actividades de vigilancia y control del laboratorio de salud pública en el Departamento del Quindío  </t>
  </si>
  <si>
    <t>202000363-0119</t>
  </si>
  <si>
    <t xml:space="preserve"> Asistencia técnica para el fortalecimiento de la gestión de las entidades territoriales del Departamento del Quindío  </t>
  </si>
  <si>
    <t>202000363-0120</t>
  </si>
  <si>
    <t>Asesoría y apoyo al proceso del sistema obligatorio de garantía de calidad de los prestadores de salud en el Departamento del Quindío</t>
  </si>
  <si>
    <t>202000363-0121</t>
  </si>
  <si>
    <t xml:space="preserve"> Apoyo operativo a la inversión social en salud en el Departamento del Quindío </t>
  </si>
  <si>
    <t>202000363-0122</t>
  </si>
  <si>
    <t xml:space="preserve"> Aprovechamiento biológico y consumo de alimentos inocuos en el Departamento del Quindío </t>
  </si>
  <si>
    <t>202000363-0123</t>
  </si>
  <si>
    <t>Control en Salud Ambiental para la consecución de un estado de vida saludable de la población del Departamento del Quindío.</t>
  </si>
  <si>
    <t>202000363-0124</t>
  </si>
  <si>
    <t xml:space="preserve">Fortalecimiento de acciones propias a los derechos sexuales y reproductivos en el Departamento del Quindío. </t>
  </si>
  <si>
    <t>202000363-0125</t>
  </si>
  <si>
    <t>Consolidación de acciones de promoción de la salud y prevención primaria en salud mental en el Departamento del Quindío.</t>
  </si>
  <si>
    <t>202000363-0126</t>
  </si>
  <si>
    <t>Proyecto de promoción de estilos de vida saludable, control y vigilancia en la gestión del riesgo de condiciones no transmisibles en el Departamento del Quindío.</t>
  </si>
  <si>
    <t>202000363-0127</t>
  </si>
  <si>
    <t xml:space="preserve">Fortalecimiento de acciones de promoción, prevención y protección específica para la población infantil en el Departamento del Quindío.  </t>
  </si>
  <si>
    <t>202000363-0128</t>
  </si>
  <si>
    <t xml:space="preserve">Difusión de la estrategia de gestión integral y de control en vectores, zoonosis y cambio climático del Departamento del Quindío.   </t>
  </si>
  <si>
    <t>202000363-0129</t>
  </si>
  <si>
    <t xml:space="preserve"> Fortalecimiento de la inclusión social para la disminución del riesgo de contraer enfermedades transmisibles en el Departamento del Quindío.  </t>
  </si>
  <si>
    <t>202000363-0130</t>
  </si>
  <si>
    <t xml:space="preserve">Implementación de acciones para la contención de la pandemia Tú y Yo contra COVID </t>
  </si>
  <si>
    <t>202000363-0131</t>
  </si>
  <si>
    <t xml:space="preserve"> Prevención, preparación, contingencia, mitigación y superación de emergencias y contingencias por eventos relacionados con la salud pública en el Departamento del Quindío.  </t>
  </si>
  <si>
    <t>202000363-0132</t>
  </si>
  <si>
    <t xml:space="preserve"> Prevención vigilancia y control de eventos en el ámbito laboral en el Departamento del Quindío.  </t>
  </si>
  <si>
    <t>202000363-0133</t>
  </si>
  <si>
    <t xml:space="preserve"> Fortalecimiento del sistema de vigilancia en salud pública en el Departamento del Quindío. </t>
  </si>
  <si>
    <t>202000363-0134</t>
  </si>
  <si>
    <t xml:space="preserve">Fortalecimiento de la red de urgencias y emergencias en el Departamento del Quindío. </t>
  </si>
  <si>
    <t>202000363-0135</t>
  </si>
  <si>
    <t>Fortalecimiento de las intervenciones colectivas y prioridades en salud pública del Departamento del Quindío- PIC</t>
  </si>
  <si>
    <t>202000363-0136</t>
  </si>
  <si>
    <t xml:space="preserve">Subsidio y cofinanciación al régimen subsidiado del Sistema General de Seguridad Social en Salud en el Departamento del Quindío.  </t>
  </si>
  <si>
    <t>202000363-0137</t>
  </si>
  <si>
    <t>Prestación de Servicios a la Población no Afiliada al Sistema General de Seguridad Social en Salud y en los no POS a la Población del Régimen Subsidiado.</t>
  </si>
  <si>
    <t>202000363-0138</t>
  </si>
  <si>
    <t xml:space="preserve">Fortalecimiento de la red de prestación de servicios pública del Departamento del Quindío.   </t>
  </si>
  <si>
    <t>324 SECRETARÍA TECNOLÓGIAS DE LA INFORMACIÓN Y COMUNICACIÓN</t>
  </si>
  <si>
    <t>202000363-0038</t>
  </si>
  <si>
    <t xml:space="preserve"> Fortalecimiento y apoyo a las tecnologías de la información y las comunicaciones en el departamento del Quindío.</t>
  </si>
  <si>
    <t>202000363-0139</t>
  </si>
  <si>
    <t>Apoyo a la apropiación tecnológica y generacional en el Departamento del Quindío</t>
  </si>
  <si>
    <t>202000363-0039</t>
  </si>
  <si>
    <t xml:space="preserve"> Fortalecimiento del sector empresarial del departamento del Quindío </t>
  </si>
  <si>
    <t>202000363-0140</t>
  </si>
  <si>
    <t xml:space="preserve">   Implementación de la transformación digital del sector empresarial en el Departamento del Quindío  </t>
  </si>
  <si>
    <t>202000363-0040</t>
  </si>
  <si>
    <t xml:space="preserve">  Implementación y divulgación de la estrategia    "Quindío innovador y competitivo"   </t>
  </si>
  <si>
    <t>202000363-0141</t>
  </si>
  <si>
    <t xml:space="preserve"> Fortalecimiento de la estrategia de gobierno digital en la Administración Departamental y los Entes Territoriales del departamento del Quindío  </t>
  </si>
  <si>
    <t>TOTAL SECTOR CENTRAL</t>
  </si>
  <si>
    <t xml:space="preserve">319 INDEPORTES QUINDÍO </t>
  </si>
  <si>
    <t>202000363-0009</t>
  </si>
  <si>
    <t>Fortalecimiento, hábitos y estilos de vida saludable como instrumento SALVAVIDAS en el departamento del Quindío</t>
  </si>
  <si>
    <t>202000363-0010</t>
  </si>
  <si>
    <t>Fortalecimiento al deporte competitivo y de altos logros "TU Y    YO SOMOS SALVAVIDAS POR UN QUINDIO GANADOR" en el Departamento del Quindío</t>
  </si>
  <si>
    <t>202000363-0013</t>
  </si>
  <si>
    <t>Desarrollo de los XXII JUEGOS DEPORTIVOS NACIONALES Y VI JUEGOS PARANACIONALES   2023</t>
  </si>
  <si>
    <t xml:space="preserve">320 PROMOTORA DE VIVIENDA </t>
  </si>
  <si>
    <t>202000363-0142</t>
  </si>
  <si>
    <t>Mantenimiento de obras complementarias de la infraestructura deportiva y recreativa en el Departamento del Quindío.</t>
  </si>
  <si>
    <t>202000363-0143</t>
  </si>
  <si>
    <t>Mantenimiento de obras complementarias en la Infraestructura educativa en el Departamento del Quindío.</t>
  </si>
  <si>
    <t>202000363-0144</t>
  </si>
  <si>
    <t xml:space="preserve">  Mantenimiento de obras complementarias a la infraestructura vial en el Departamento del Quindío </t>
  </si>
  <si>
    <t>202000363-0145</t>
  </si>
  <si>
    <t xml:space="preserve"> Apoyo en la formulación y ejecución de proyectos de vivienda en el Departamento del Quindío   </t>
  </si>
  <si>
    <t>321 INSTITUTO DEPARTAMENTAL DE TRANSITO</t>
  </si>
  <si>
    <t>202000363-0149</t>
  </si>
  <si>
    <t>Implementación del programa de seguridad vial en el Departamento del Quindío “TU Y YO POR LA SEGURIDAD VIAL"</t>
  </si>
  <si>
    <t>TOTAL DESCENTRALIZADOS</t>
  </si>
  <si>
    <t>TOTAL INVERSION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</si>
</sst>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[$$-240A]\ * #,##0.00_);_([$$-240A]\ * \(#,##0.00\);_([$$-240A]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164" fontId="0" fillId="0" borderId="0" xfId="0"/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3" fillId="0" borderId="0" xfId="0" applyFont="1"/>
    <xf numFmtId="164" fontId="2" fillId="2" borderId="0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2" fillId="0" borderId="0" xfId="0" applyFont="1"/>
    <xf numFmtId="164" fontId="2" fillId="2" borderId="7" xfId="0" applyFont="1" applyFill="1" applyBorder="1" applyAlignment="1">
      <alignment horizontal="center" vertical="center" wrapText="1"/>
    </xf>
    <xf numFmtId="164" fontId="4" fillId="2" borderId="7" xfId="0" applyFont="1" applyFill="1" applyBorder="1" applyAlignment="1">
      <alignment horizontal="center" vertical="center" wrapText="1"/>
    </xf>
    <xf numFmtId="164" fontId="4" fillId="2" borderId="8" xfId="0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left" vertical="center"/>
    </xf>
    <xf numFmtId="164" fontId="5" fillId="3" borderId="10" xfId="0" applyFont="1" applyFill="1" applyBorder="1" applyAlignment="1">
      <alignment horizontal="left" vertical="center"/>
    </xf>
    <xf numFmtId="43" fontId="5" fillId="3" borderId="11" xfId="1" applyFont="1" applyFill="1" applyBorder="1" applyAlignment="1">
      <alignment vertical="center"/>
    </xf>
    <xf numFmtId="10" fontId="5" fillId="3" borderId="11" xfId="2" applyNumberFormat="1" applyFont="1" applyFill="1" applyBorder="1" applyAlignment="1">
      <alignment horizontal="center" vertical="center"/>
    </xf>
    <xf numFmtId="164" fontId="6" fillId="4" borderId="12" xfId="0" applyFont="1" applyFill="1" applyBorder="1" applyAlignment="1">
      <alignment horizontal="center" vertical="center" wrapText="1"/>
    </xf>
    <xf numFmtId="164" fontId="6" fillId="0" borderId="13" xfId="0" applyFont="1" applyBorder="1" applyAlignment="1">
      <alignment horizontal="justify" vertical="center" wrapText="1"/>
    </xf>
    <xf numFmtId="43" fontId="3" fillId="0" borderId="11" xfId="1" applyFont="1" applyBorder="1" applyAlignment="1">
      <alignment vertical="center"/>
    </xf>
    <xf numFmtId="10" fontId="3" fillId="0" borderId="11" xfId="2" applyNumberFormat="1" applyFont="1" applyBorder="1" applyAlignment="1">
      <alignment horizontal="center" vertical="center"/>
    </xf>
    <xf numFmtId="164" fontId="6" fillId="0" borderId="12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5" fillId="3" borderId="14" xfId="0" applyFont="1" applyFill="1" applyBorder="1" applyAlignment="1">
      <alignment horizontal="left" vertical="center"/>
    </xf>
    <xf numFmtId="164" fontId="5" fillId="3" borderId="15" xfId="0" applyFont="1" applyFill="1" applyBorder="1" applyAlignment="1">
      <alignment horizontal="left" vertical="center"/>
    </xf>
    <xf numFmtId="164" fontId="5" fillId="5" borderId="14" xfId="0" applyFont="1" applyFill="1" applyBorder="1" applyAlignment="1">
      <alignment horizontal="left" vertical="center"/>
    </xf>
    <xf numFmtId="164" fontId="5" fillId="5" borderId="15" xfId="0" applyFont="1" applyFill="1" applyBorder="1" applyAlignment="1">
      <alignment horizontal="left" vertical="center"/>
    </xf>
    <xf numFmtId="43" fontId="5" fillId="5" borderId="11" xfId="1" applyFont="1" applyFill="1" applyBorder="1" applyAlignment="1">
      <alignment vertical="center"/>
    </xf>
    <xf numFmtId="10" fontId="5" fillId="5" borderId="11" xfId="2" applyNumberFormat="1" applyFont="1" applyFill="1" applyBorder="1" applyAlignment="1">
      <alignment horizontal="center" vertical="center"/>
    </xf>
    <xf numFmtId="164" fontId="3" fillId="0" borderId="13" xfId="0" applyFont="1" applyBorder="1" applyAlignment="1">
      <alignment horizontal="justify" vertical="center" wrapText="1"/>
    </xf>
    <xf numFmtId="164" fontId="6" fillId="4" borderId="13" xfId="0" applyFont="1" applyFill="1" applyBorder="1" applyAlignment="1">
      <alignment horizontal="justify" vertical="center" wrapText="1"/>
    </xf>
    <xf numFmtId="10" fontId="7" fillId="3" borderId="11" xfId="2" applyNumberFormat="1" applyFont="1" applyFill="1" applyBorder="1" applyAlignment="1">
      <alignment horizontal="center" vertical="center"/>
    </xf>
    <xf numFmtId="164" fontId="6" fillId="4" borderId="12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justify" vertical="center" wrapText="1"/>
    </xf>
    <xf numFmtId="164" fontId="6" fillId="0" borderId="12" xfId="0" applyFont="1" applyFill="1" applyBorder="1" applyAlignment="1">
      <alignment horizontal="center" vertical="center" wrapText="1"/>
    </xf>
    <xf numFmtId="164" fontId="3" fillId="0" borderId="12" xfId="0" applyFont="1" applyFill="1" applyBorder="1" applyAlignment="1">
      <alignment horizontal="center" vertical="center" wrapText="1"/>
    </xf>
    <xf numFmtId="164" fontId="6" fillId="0" borderId="12" xfId="0" applyFont="1" applyBorder="1" applyAlignment="1">
      <alignment horizontal="center" vertical="center"/>
    </xf>
    <xf numFmtId="164" fontId="5" fillId="6" borderId="1" xfId="0" applyFont="1" applyFill="1" applyBorder="1" applyAlignment="1">
      <alignment horizontal="left" vertical="center"/>
    </xf>
    <xf numFmtId="164" fontId="5" fillId="6" borderId="2" xfId="0" applyFont="1" applyFill="1" applyBorder="1" applyAlignment="1">
      <alignment horizontal="left" vertical="center"/>
    </xf>
    <xf numFmtId="43" fontId="5" fillId="6" borderId="3" xfId="1" applyFont="1" applyFill="1" applyBorder="1" applyAlignment="1">
      <alignment vertical="center"/>
    </xf>
    <xf numFmtId="10" fontId="2" fillId="6" borderId="11" xfId="2" applyNumberFormat="1" applyFont="1" applyFill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2" xfId="0" applyFont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horizontal="justify" vertical="center"/>
    </xf>
    <xf numFmtId="164" fontId="5" fillId="3" borderId="15" xfId="0" applyFont="1" applyFill="1" applyBorder="1" applyAlignment="1">
      <alignment horizontal="justify" vertical="center"/>
    </xf>
    <xf numFmtId="164" fontId="6" fillId="4" borderId="16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justify" vertical="center" wrapText="1"/>
    </xf>
    <xf numFmtId="43" fontId="3" fillId="0" borderId="17" xfId="1" applyFont="1" applyBorder="1" applyAlignment="1">
      <alignment vertical="center"/>
    </xf>
    <xf numFmtId="43" fontId="5" fillId="6" borderId="11" xfId="1" applyFont="1" applyFill="1" applyBorder="1" applyAlignment="1">
      <alignment vertical="center"/>
    </xf>
    <xf numFmtId="164" fontId="5" fillId="2" borderId="1" xfId="0" applyFont="1" applyFill="1" applyBorder="1" applyAlignment="1">
      <alignment horizontal="left" vertical="center"/>
    </xf>
    <xf numFmtId="164" fontId="5" fillId="2" borderId="2" xfId="0" applyFont="1" applyFill="1" applyBorder="1" applyAlignment="1">
      <alignment horizontal="left" vertical="center"/>
    </xf>
    <xf numFmtId="43" fontId="5" fillId="2" borderId="11" xfId="1" applyFont="1" applyFill="1" applyBorder="1" applyAlignment="1">
      <alignment vertical="center"/>
    </xf>
    <xf numFmtId="43" fontId="5" fillId="2" borderId="3" xfId="1" applyFont="1" applyFill="1" applyBorder="1" applyAlignment="1">
      <alignment vertical="center"/>
    </xf>
    <xf numFmtId="10" fontId="5" fillId="2" borderId="11" xfId="2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&#243;n%202021/SGTO%20PDD%202021/SGTO%20DIC%202021%20TRABAJO/F-PLA-43%20SGTO%20POAI%20DI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VIGENCIA 2021"/>
      <sheetName val="RESUMEN POR UNIDAD"/>
      <sheetName val="UNIDADES + FUENTE"/>
      <sheetName val="SECTORES"/>
      <sheetName val="PROGRAMAS"/>
      <sheetName val="EJE ESTRATEGICO"/>
      <sheetName val="PROYECTOS"/>
      <sheetName val="CONSOLIDADO UNIDADES"/>
    </sheetNames>
    <sheetDataSet>
      <sheetData sheetId="0">
        <row r="198">
          <cell r="W198" t="str">
            <v>202000363-0150</v>
          </cell>
        </row>
        <row r="199">
          <cell r="W199" t="str">
            <v>202000363-0151</v>
          </cell>
        </row>
        <row r="262">
          <cell r="BP262">
            <v>18000000</v>
          </cell>
          <cell r="BQ262">
            <v>18000000</v>
          </cell>
        </row>
        <row r="263">
          <cell r="BP263">
            <v>307460000</v>
          </cell>
          <cell r="BQ263">
            <v>256223114.42000002</v>
          </cell>
        </row>
        <row r="264">
          <cell r="BP264">
            <v>0</v>
          </cell>
          <cell r="BQ264">
            <v>0</v>
          </cell>
        </row>
        <row r="265">
          <cell r="BP265">
            <v>0</v>
          </cell>
          <cell r="BQ265">
            <v>0</v>
          </cell>
        </row>
        <row r="266">
          <cell r="BP266">
            <v>258540000</v>
          </cell>
          <cell r="BQ266">
            <v>252752401</v>
          </cell>
        </row>
        <row r="267">
          <cell r="BP267">
            <v>18000000</v>
          </cell>
          <cell r="BQ267">
            <v>15465000</v>
          </cell>
        </row>
        <row r="268">
          <cell r="BP268">
            <v>18000000</v>
          </cell>
          <cell r="BQ268">
            <v>16617600</v>
          </cell>
        </row>
        <row r="269">
          <cell r="BP269">
            <v>36000000</v>
          </cell>
          <cell r="BQ269">
            <v>25080000</v>
          </cell>
        </row>
        <row r="270">
          <cell r="BP270">
            <v>18000000</v>
          </cell>
          <cell r="BQ270">
            <v>0</v>
          </cell>
        </row>
        <row r="271">
          <cell r="BP271">
            <v>20000000</v>
          </cell>
          <cell r="BQ271">
            <v>18407000</v>
          </cell>
        </row>
        <row r="272">
          <cell r="BP272">
            <v>36000000</v>
          </cell>
          <cell r="BQ272">
            <v>23300000</v>
          </cell>
        </row>
        <row r="273">
          <cell r="BP273">
            <v>50000000</v>
          </cell>
          <cell r="BQ273">
            <v>49093500</v>
          </cell>
        </row>
        <row r="274">
          <cell r="BP274">
            <v>20000000</v>
          </cell>
          <cell r="BQ274">
            <v>20000000</v>
          </cell>
        </row>
        <row r="275">
          <cell r="BP275">
            <v>20000000</v>
          </cell>
          <cell r="BQ275">
            <v>19810334</v>
          </cell>
        </row>
        <row r="276">
          <cell r="BP276">
            <v>10000000</v>
          </cell>
          <cell r="BQ276">
            <v>9809000</v>
          </cell>
        </row>
        <row r="277">
          <cell r="BP277">
            <v>30000000</v>
          </cell>
          <cell r="BQ277">
            <v>28676899</v>
          </cell>
        </row>
        <row r="278">
          <cell r="BP278">
            <v>20000000</v>
          </cell>
          <cell r="BQ278">
            <v>19694933</v>
          </cell>
        </row>
        <row r="279">
          <cell r="BP279">
            <v>18000000</v>
          </cell>
          <cell r="BQ279">
            <v>6600000</v>
          </cell>
        </row>
        <row r="280">
          <cell r="BP280">
            <v>120000000</v>
          </cell>
          <cell r="BQ280">
            <v>101332999.5</v>
          </cell>
        </row>
        <row r="281">
          <cell r="BP281">
            <v>50000000</v>
          </cell>
          <cell r="BQ281">
            <v>49914500</v>
          </cell>
        </row>
        <row r="282">
          <cell r="BP282">
            <v>60000000</v>
          </cell>
          <cell r="BQ282">
            <v>58568833</v>
          </cell>
        </row>
        <row r="283">
          <cell r="BP283">
            <v>25000000</v>
          </cell>
          <cell r="BQ283">
            <v>25000000</v>
          </cell>
        </row>
        <row r="284">
          <cell r="BP284">
            <v>25000000</v>
          </cell>
          <cell r="BQ284">
            <v>25000000</v>
          </cell>
        </row>
        <row r="285">
          <cell r="BP285">
            <v>18000000</v>
          </cell>
          <cell r="BQ285">
            <v>17760833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showGridLines="0" tabSelected="1" zoomScale="80" zoomScaleNormal="80" workbookViewId="0">
      <selection sqref="A1:G1"/>
    </sheetView>
  </sheetViews>
  <sheetFormatPr baseColWidth="10" defaultColWidth="11.42578125" defaultRowHeight="15" x14ac:dyDescent="0.2"/>
  <cols>
    <col min="1" max="1" width="20.5703125" style="4" customWidth="1"/>
    <col min="2" max="2" width="70.7109375" style="4" customWidth="1"/>
    <col min="3" max="3" width="25.7109375" style="43" customWidth="1"/>
    <col min="4" max="4" width="28.140625" style="4" customWidth="1"/>
    <col min="5" max="5" width="23.85546875" style="4" customWidth="1"/>
    <col min="6" max="6" width="29.140625" style="4" customWidth="1"/>
    <col min="7" max="7" width="22.85546875" style="4" customWidth="1"/>
    <col min="8" max="16384" width="11.42578125" style="4"/>
  </cols>
  <sheetData>
    <row r="1" spans="1:7" ht="42" customHeight="1" thickBot="1" x14ac:dyDescent="0.25">
      <c r="A1" s="1" t="s">
        <v>0</v>
      </c>
      <c r="B1" s="2"/>
      <c r="C1" s="2"/>
      <c r="D1" s="2"/>
      <c r="E1" s="2"/>
      <c r="F1" s="2"/>
      <c r="G1" s="3"/>
    </row>
    <row r="2" spans="1:7" s="10" customFormat="1" ht="24" customHeight="1" x14ac:dyDescent="0.25">
      <c r="A2" s="5" t="s">
        <v>1</v>
      </c>
      <c r="B2" s="6" t="s">
        <v>2</v>
      </c>
      <c r="C2" s="7" t="s">
        <v>3</v>
      </c>
      <c r="D2" s="8"/>
      <c r="E2" s="8"/>
      <c r="F2" s="8"/>
      <c r="G2" s="9"/>
    </row>
    <row r="3" spans="1:7" s="10" customFormat="1" ht="24" customHeight="1" thickBot="1" x14ac:dyDescent="0.3">
      <c r="A3" s="11"/>
      <c r="B3" s="12"/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</row>
    <row r="4" spans="1:7" ht="20.100000000000001" customHeight="1" thickBot="1" x14ac:dyDescent="0.25">
      <c r="A4" s="15" t="s">
        <v>9</v>
      </c>
      <c r="B4" s="16"/>
      <c r="C4" s="17">
        <f>SUM(C5:C8)</f>
        <v>457524940</v>
      </c>
      <c r="D4" s="17">
        <f>SUM(D5:D8)</f>
        <v>421596834.77999997</v>
      </c>
      <c r="E4" s="18">
        <f>D4/C4</f>
        <v>0.92147290326949161</v>
      </c>
      <c r="F4" s="17">
        <f>SUM(F5:F8)</f>
        <v>421596834.77999997</v>
      </c>
      <c r="G4" s="18">
        <f>F4/D4</f>
        <v>1</v>
      </c>
    </row>
    <row r="5" spans="1:7" ht="90" customHeight="1" thickBot="1" x14ac:dyDescent="0.25">
      <c r="A5" s="19" t="s">
        <v>10</v>
      </c>
      <c r="B5" s="20" t="s">
        <v>11</v>
      </c>
      <c r="C5" s="21">
        <v>179885000</v>
      </c>
      <c r="D5" s="21">
        <v>167290817</v>
      </c>
      <c r="E5" s="22">
        <f t="shared" ref="E5:E68" si="0">D5/C5</f>
        <v>0.92998758651360591</v>
      </c>
      <c r="F5" s="21">
        <v>167290817</v>
      </c>
      <c r="G5" s="22">
        <f t="shared" ref="G5:G68" si="1">F5/D5</f>
        <v>1</v>
      </c>
    </row>
    <row r="6" spans="1:7" ht="90" customHeight="1" thickBot="1" x14ac:dyDescent="0.25">
      <c r="A6" s="19" t="s">
        <v>12</v>
      </c>
      <c r="B6" s="20" t="s">
        <v>13</v>
      </c>
      <c r="C6" s="21">
        <v>154285400</v>
      </c>
      <c r="D6" s="21">
        <v>145062829</v>
      </c>
      <c r="E6" s="22">
        <f t="shared" si="0"/>
        <v>0.94022395508583445</v>
      </c>
      <c r="F6" s="21">
        <v>145062829</v>
      </c>
      <c r="G6" s="22">
        <f t="shared" si="1"/>
        <v>1</v>
      </c>
    </row>
    <row r="7" spans="1:7" ht="90" customHeight="1" thickBot="1" x14ac:dyDescent="0.25">
      <c r="A7" s="23" t="s">
        <v>14</v>
      </c>
      <c r="B7" s="20" t="s">
        <v>15</v>
      </c>
      <c r="C7" s="21">
        <v>42811174</v>
      </c>
      <c r="D7" s="21">
        <v>42811174</v>
      </c>
      <c r="E7" s="22">
        <f t="shared" si="0"/>
        <v>1</v>
      </c>
      <c r="F7" s="21">
        <v>42811174</v>
      </c>
      <c r="G7" s="22">
        <f t="shared" si="1"/>
        <v>1</v>
      </c>
    </row>
    <row r="8" spans="1:7" ht="90" customHeight="1" thickBot="1" x14ac:dyDescent="0.25">
      <c r="A8" s="24" t="s">
        <v>16</v>
      </c>
      <c r="B8" s="20" t="s">
        <v>17</v>
      </c>
      <c r="C8" s="21">
        <v>80543366</v>
      </c>
      <c r="D8" s="21">
        <v>66432014.780000001</v>
      </c>
      <c r="E8" s="22">
        <f t="shared" si="0"/>
        <v>0.82479809423410488</v>
      </c>
      <c r="F8" s="21">
        <v>66432014.780000001</v>
      </c>
      <c r="G8" s="22">
        <f t="shared" si="1"/>
        <v>1</v>
      </c>
    </row>
    <row r="9" spans="1:7" ht="16.5" thickBot="1" x14ac:dyDescent="0.25">
      <c r="A9" s="25" t="s">
        <v>18</v>
      </c>
      <c r="B9" s="26"/>
      <c r="C9" s="17">
        <f>SUM(C10:C16)</f>
        <v>910965833</v>
      </c>
      <c r="D9" s="17">
        <f>SUM(D10:D16)</f>
        <v>877866456</v>
      </c>
      <c r="E9" s="18">
        <f t="shared" si="0"/>
        <v>0.96366562191361571</v>
      </c>
      <c r="F9" s="17">
        <f>SUM(F10:F16)</f>
        <v>877866456</v>
      </c>
      <c r="G9" s="18">
        <f t="shared" si="1"/>
        <v>1</v>
      </c>
    </row>
    <row r="10" spans="1:7" ht="90" customHeight="1" thickBot="1" x14ac:dyDescent="0.25">
      <c r="A10" s="24" t="s">
        <v>19</v>
      </c>
      <c r="B10" s="20" t="s">
        <v>20</v>
      </c>
      <c r="C10" s="21">
        <v>110600000</v>
      </c>
      <c r="D10" s="21">
        <v>87108467</v>
      </c>
      <c r="E10" s="22">
        <f t="shared" si="0"/>
        <v>0.78759915913200729</v>
      </c>
      <c r="F10" s="21">
        <v>87108467</v>
      </c>
      <c r="G10" s="22">
        <f t="shared" si="1"/>
        <v>1</v>
      </c>
    </row>
    <row r="11" spans="1:7" ht="90" customHeight="1" thickBot="1" x14ac:dyDescent="0.25">
      <c r="A11" s="24" t="s">
        <v>21</v>
      </c>
      <c r="B11" s="20" t="s">
        <v>22</v>
      </c>
      <c r="C11" s="21">
        <v>14925000</v>
      </c>
      <c r="D11" s="21">
        <v>14925000</v>
      </c>
      <c r="E11" s="22">
        <f t="shared" si="0"/>
        <v>1</v>
      </c>
      <c r="F11" s="21">
        <v>14925000</v>
      </c>
      <c r="G11" s="22">
        <f t="shared" si="1"/>
        <v>1</v>
      </c>
    </row>
    <row r="12" spans="1:7" ht="90" customHeight="1" thickBot="1" x14ac:dyDescent="0.25">
      <c r="A12" s="24" t="s">
        <v>23</v>
      </c>
      <c r="B12" s="20" t="s">
        <v>24</v>
      </c>
      <c r="C12" s="21">
        <v>220682500</v>
      </c>
      <c r="D12" s="21">
        <v>216173985</v>
      </c>
      <c r="E12" s="22">
        <f t="shared" si="0"/>
        <v>0.97957012903152718</v>
      </c>
      <c r="F12" s="21">
        <v>216173985</v>
      </c>
      <c r="G12" s="22">
        <f t="shared" si="1"/>
        <v>1</v>
      </c>
    </row>
    <row r="13" spans="1:7" ht="90" customHeight="1" thickBot="1" x14ac:dyDescent="0.25">
      <c r="A13" s="24" t="s">
        <v>25</v>
      </c>
      <c r="B13" s="20" t="s">
        <v>26</v>
      </c>
      <c r="C13" s="21">
        <v>50776000</v>
      </c>
      <c r="D13" s="21">
        <v>50776000</v>
      </c>
      <c r="E13" s="22">
        <f t="shared" si="0"/>
        <v>1</v>
      </c>
      <c r="F13" s="21">
        <v>50776000</v>
      </c>
      <c r="G13" s="22">
        <f t="shared" si="1"/>
        <v>1</v>
      </c>
    </row>
    <row r="14" spans="1:7" ht="90" customHeight="1" thickBot="1" x14ac:dyDescent="0.25">
      <c r="A14" s="24" t="s">
        <v>27</v>
      </c>
      <c r="B14" s="20" t="s">
        <v>28</v>
      </c>
      <c r="C14" s="21">
        <v>298084000</v>
      </c>
      <c r="D14" s="21">
        <v>293946671</v>
      </c>
      <c r="E14" s="22">
        <f t="shared" si="0"/>
        <v>0.98612025804806702</v>
      </c>
      <c r="F14" s="21">
        <v>293946671</v>
      </c>
      <c r="G14" s="22">
        <f t="shared" si="1"/>
        <v>1</v>
      </c>
    </row>
    <row r="15" spans="1:7" ht="90" customHeight="1" thickBot="1" x14ac:dyDescent="0.25">
      <c r="A15" s="24" t="s">
        <v>29</v>
      </c>
      <c r="B15" s="20" t="s">
        <v>30</v>
      </c>
      <c r="C15" s="21">
        <v>145168333</v>
      </c>
      <c r="D15" s="21">
        <v>144206333</v>
      </c>
      <c r="E15" s="22">
        <f t="shared" si="0"/>
        <v>0.99337321039568593</v>
      </c>
      <c r="F15" s="21">
        <v>144206333</v>
      </c>
      <c r="G15" s="22">
        <f t="shared" si="1"/>
        <v>1</v>
      </c>
    </row>
    <row r="16" spans="1:7" ht="90" customHeight="1" thickBot="1" x14ac:dyDescent="0.25">
      <c r="A16" s="23" t="s">
        <v>31</v>
      </c>
      <c r="B16" s="20" t="s">
        <v>32</v>
      </c>
      <c r="C16" s="21">
        <v>70730000</v>
      </c>
      <c r="D16" s="21">
        <v>70730000</v>
      </c>
      <c r="E16" s="22">
        <f t="shared" si="0"/>
        <v>1</v>
      </c>
      <c r="F16" s="21">
        <v>70730000</v>
      </c>
      <c r="G16" s="22">
        <f t="shared" si="1"/>
        <v>1</v>
      </c>
    </row>
    <row r="17" spans="1:7" ht="20.100000000000001" customHeight="1" thickBot="1" x14ac:dyDescent="0.25">
      <c r="A17" s="27" t="s">
        <v>33</v>
      </c>
      <c r="B17" s="28"/>
      <c r="C17" s="29">
        <f>SUM(C18:C19)</f>
        <v>2801625342.8400002</v>
      </c>
      <c r="D17" s="29">
        <f>SUM(D18:D19)</f>
        <v>2189284618.6800003</v>
      </c>
      <c r="E17" s="30">
        <f t="shared" si="0"/>
        <v>0.78143375747048616</v>
      </c>
      <c r="F17" s="29">
        <f>SUM(F18:F19)</f>
        <v>2189284618.6800003</v>
      </c>
      <c r="G17" s="30">
        <f t="shared" si="1"/>
        <v>1</v>
      </c>
    </row>
    <row r="18" spans="1:7" ht="90" customHeight="1" thickBot="1" x14ac:dyDescent="0.25">
      <c r="A18" s="24" t="s">
        <v>34</v>
      </c>
      <c r="B18" s="31" t="s">
        <v>35</v>
      </c>
      <c r="C18" s="21">
        <v>2485625342.8400002</v>
      </c>
      <c r="D18" s="21">
        <v>1884104618.6800001</v>
      </c>
      <c r="E18" s="22">
        <f t="shared" si="0"/>
        <v>0.75800024493123297</v>
      </c>
      <c r="F18" s="21">
        <v>1884104618.6800001</v>
      </c>
      <c r="G18" s="22">
        <f t="shared" si="1"/>
        <v>1</v>
      </c>
    </row>
    <row r="19" spans="1:7" ht="90" customHeight="1" thickBot="1" x14ac:dyDescent="0.25">
      <c r="A19" s="24" t="s">
        <v>36</v>
      </c>
      <c r="B19" s="31" t="s">
        <v>37</v>
      </c>
      <c r="C19" s="21">
        <v>316000000</v>
      </c>
      <c r="D19" s="21">
        <v>305180000</v>
      </c>
      <c r="E19" s="22">
        <f t="shared" si="0"/>
        <v>0.96575949367088609</v>
      </c>
      <c r="F19" s="21">
        <v>305180000</v>
      </c>
      <c r="G19" s="22">
        <f t="shared" si="1"/>
        <v>1</v>
      </c>
    </row>
    <row r="20" spans="1:7" ht="20.100000000000001" customHeight="1" thickBot="1" x14ac:dyDescent="0.25">
      <c r="A20" s="25" t="s">
        <v>38</v>
      </c>
      <c r="B20" s="26"/>
      <c r="C20" s="17">
        <f>SUM(C21:C34)</f>
        <v>19845352105.279999</v>
      </c>
      <c r="D20" s="17">
        <f>SUM(D21:D34)</f>
        <v>4976127086.9700003</v>
      </c>
      <c r="E20" s="18">
        <f t="shared" si="0"/>
        <v>0.25074521533160732</v>
      </c>
      <c r="F20" s="17">
        <f>SUM(F21:F34)</f>
        <v>4976127086.9700003</v>
      </c>
      <c r="G20" s="18">
        <f t="shared" si="1"/>
        <v>1</v>
      </c>
    </row>
    <row r="21" spans="1:7" ht="90" customHeight="1" thickBot="1" x14ac:dyDescent="0.25">
      <c r="A21" s="19" t="s">
        <v>39</v>
      </c>
      <c r="B21" s="32" t="s">
        <v>40</v>
      </c>
      <c r="C21" s="21">
        <v>24750000</v>
      </c>
      <c r="D21" s="21">
        <v>22616827</v>
      </c>
      <c r="E21" s="22">
        <f t="shared" si="0"/>
        <v>0.91381119191919191</v>
      </c>
      <c r="F21" s="21">
        <v>22616827</v>
      </c>
      <c r="G21" s="22">
        <f t="shared" si="1"/>
        <v>1</v>
      </c>
    </row>
    <row r="22" spans="1:7" ht="90" customHeight="1" thickBot="1" x14ac:dyDescent="0.25">
      <c r="A22" s="19" t="s">
        <v>41</v>
      </c>
      <c r="B22" s="20" t="s">
        <v>42</v>
      </c>
      <c r="C22" s="21">
        <v>459746979</v>
      </c>
      <c r="D22" s="21">
        <v>6880000</v>
      </c>
      <c r="E22" s="22">
        <f t="shared" si="0"/>
        <v>1.4964753036474003E-2</v>
      </c>
      <c r="F22" s="21">
        <v>6880000</v>
      </c>
      <c r="G22" s="22">
        <f t="shared" si="1"/>
        <v>1</v>
      </c>
    </row>
    <row r="23" spans="1:7" ht="90" customHeight="1" thickBot="1" x14ac:dyDescent="0.25">
      <c r="A23" s="24" t="s">
        <v>43</v>
      </c>
      <c r="B23" s="20" t="s">
        <v>44</v>
      </c>
      <c r="C23" s="21">
        <v>1765974462.4000001</v>
      </c>
      <c r="D23" s="21">
        <v>298522254</v>
      </c>
      <c r="E23" s="22">
        <f t="shared" si="0"/>
        <v>0.16904109337702503</v>
      </c>
      <c r="F23" s="21">
        <v>298522254</v>
      </c>
      <c r="G23" s="22">
        <f t="shared" si="1"/>
        <v>1</v>
      </c>
    </row>
    <row r="24" spans="1:7" ht="90" customHeight="1" thickBot="1" x14ac:dyDescent="0.25">
      <c r="A24" s="24" t="s">
        <v>45</v>
      </c>
      <c r="B24" s="20" t="s">
        <v>46</v>
      </c>
      <c r="C24" s="21">
        <v>110104790</v>
      </c>
      <c r="D24" s="21">
        <v>52387068</v>
      </c>
      <c r="E24" s="22">
        <f t="shared" si="0"/>
        <v>0.47579281518996586</v>
      </c>
      <c r="F24" s="21">
        <v>52387068</v>
      </c>
      <c r="G24" s="22">
        <f t="shared" si="1"/>
        <v>1</v>
      </c>
    </row>
    <row r="25" spans="1:7" ht="90" customHeight="1" thickBot="1" x14ac:dyDescent="0.25">
      <c r="A25" s="24" t="s">
        <v>47</v>
      </c>
      <c r="B25" s="20" t="s">
        <v>48</v>
      </c>
      <c r="C25" s="21">
        <v>2760904177.1000004</v>
      </c>
      <c r="D25" s="21">
        <v>573180312.50999999</v>
      </c>
      <c r="E25" s="22">
        <f t="shared" si="0"/>
        <v>0.20760601445866092</v>
      </c>
      <c r="F25" s="21">
        <v>573180312.50999999</v>
      </c>
      <c r="G25" s="22">
        <f t="shared" si="1"/>
        <v>1</v>
      </c>
    </row>
    <row r="26" spans="1:7" ht="90" customHeight="1" thickBot="1" x14ac:dyDescent="0.25">
      <c r="A26" s="24" t="s">
        <v>49</v>
      </c>
      <c r="B26" s="20" t="s">
        <v>50</v>
      </c>
      <c r="C26" s="21">
        <v>1</v>
      </c>
      <c r="D26" s="21">
        <v>0</v>
      </c>
      <c r="E26" s="22">
        <f t="shared" si="0"/>
        <v>0</v>
      </c>
      <c r="F26" s="21">
        <v>0</v>
      </c>
      <c r="G26" s="22" t="e">
        <f t="shared" si="1"/>
        <v>#DIV/0!</v>
      </c>
    </row>
    <row r="27" spans="1:7" ht="90" customHeight="1" thickBot="1" x14ac:dyDescent="0.25">
      <c r="A27" s="24" t="s">
        <v>51</v>
      </c>
      <c r="B27" s="20" t="s">
        <v>52</v>
      </c>
      <c r="C27" s="21">
        <v>8550607588</v>
      </c>
      <c r="D27" s="21">
        <v>360431670</v>
      </c>
      <c r="E27" s="22">
        <f t="shared" si="0"/>
        <v>4.2152755379142072E-2</v>
      </c>
      <c r="F27" s="21">
        <v>360431670</v>
      </c>
      <c r="G27" s="22">
        <f t="shared" si="1"/>
        <v>1</v>
      </c>
    </row>
    <row r="28" spans="1:7" ht="90" customHeight="1" thickBot="1" x14ac:dyDescent="0.25">
      <c r="A28" s="24" t="s">
        <v>53</v>
      </c>
      <c r="B28" s="20" t="s">
        <v>54</v>
      </c>
      <c r="C28" s="21">
        <v>40000000</v>
      </c>
      <c r="D28" s="21">
        <v>9000000</v>
      </c>
      <c r="E28" s="22">
        <f t="shared" si="0"/>
        <v>0.22500000000000001</v>
      </c>
      <c r="F28" s="21">
        <v>9000000</v>
      </c>
      <c r="G28" s="22">
        <f t="shared" si="1"/>
        <v>1</v>
      </c>
    </row>
    <row r="29" spans="1:7" ht="90" customHeight="1" thickBot="1" x14ac:dyDescent="0.25">
      <c r="A29" s="24" t="s">
        <v>55</v>
      </c>
      <c r="B29" s="20" t="s">
        <v>56</v>
      </c>
      <c r="C29" s="21">
        <v>1418800000</v>
      </c>
      <c r="D29" s="21">
        <v>64515000</v>
      </c>
      <c r="E29" s="22">
        <f t="shared" si="0"/>
        <v>4.5471525232590924E-2</v>
      </c>
      <c r="F29" s="21">
        <v>64515000</v>
      </c>
      <c r="G29" s="22">
        <f t="shared" si="1"/>
        <v>1</v>
      </c>
    </row>
    <row r="30" spans="1:7" ht="90" customHeight="1" thickBot="1" x14ac:dyDescent="0.25">
      <c r="A30" s="24" t="s">
        <v>57</v>
      </c>
      <c r="B30" s="20" t="s">
        <v>58</v>
      </c>
      <c r="C30" s="21">
        <v>844308067</v>
      </c>
      <c r="D30" s="21">
        <v>367946075.78999996</v>
      </c>
      <c r="E30" s="22">
        <f t="shared" si="0"/>
        <v>0.43579599694858767</v>
      </c>
      <c r="F30" s="21">
        <v>367946075.78999996</v>
      </c>
      <c r="G30" s="22">
        <f t="shared" si="1"/>
        <v>1</v>
      </c>
    </row>
    <row r="31" spans="1:7" ht="90" customHeight="1" thickBot="1" x14ac:dyDescent="0.25">
      <c r="A31" s="24" t="s">
        <v>59</v>
      </c>
      <c r="B31" s="20" t="s">
        <v>60</v>
      </c>
      <c r="C31" s="21">
        <v>120000000.09999999</v>
      </c>
      <c r="D31" s="21">
        <v>0</v>
      </c>
      <c r="E31" s="22">
        <f t="shared" si="0"/>
        <v>0</v>
      </c>
      <c r="F31" s="21">
        <v>0</v>
      </c>
      <c r="G31" s="22" t="e">
        <f t="shared" si="1"/>
        <v>#DIV/0!</v>
      </c>
    </row>
    <row r="32" spans="1:7" ht="90" customHeight="1" thickBot="1" x14ac:dyDescent="0.25">
      <c r="A32" s="19" t="s">
        <v>61</v>
      </c>
      <c r="B32" s="32" t="s">
        <v>62</v>
      </c>
      <c r="C32" s="21">
        <v>3500159641.6800003</v>
      </c>
      <c r="D32" s="21">
        <v>3056693113</v>
      </c>
      <c r="E32" s="22">
        <f t="shared" si="0"/>
        <v>0.87330105650062695</v>
      </c>
      <c r="F32" s="21">
        <v>3056693113</v>
      </c>
      <c r="G32" s="22">
        <f t="shared" si="1"/>
        <v>1</v>
      </c>
    </row>
    <row r="33" spans="1:7" ht="90" customHeight="1" thickBot="1" x14ac:dyDescent="0.25">
      <c r="A33" s="24" t="s">
        <v>63</v>
      </c>
      <c r="B33" s="20" t="s">
        <v>64</v>
      </c>
      <c r="C33" s="21">
        <v>218394939</v>
      </c>
      <c r="D33" s="21">
        <v>132461956</v>
      </c>
      <c r="E33" s="22">
        <f t="shared" si="0"/>
        <v>0.60652484259262074</v>
      </c>
      <c r="F33" s="21">
        <v>132461956</v>
      </c>
      <c r="G33" s="22">
        <f t="shared" si="1"/>
        <v>1</v>
      </c>
    </row>
    <row r="34" spans="1:7" ht="90" customHeight="1" thickBot="1" x14ac:dyDescent="0.25">
      <c r="A34" s="24" t="s">
        <v>65</v>
      </c>
      <c r="B34" s="20" t="s">
        <v>66</v>
      </c>
      <c r="C34" s="21">
        <v>31601460</v>
      </c>
      <c r="D34" s="21">
        <v>31492810.670000002</v>
      </c>
      <c r="E34" s="22">
        <f t="shared" si="0"/>
        <v>0.99656188891272746</v>
      </c>
      <c r="F34" s="21">
        <v>31492810.670000002</v>
      </c>
      <c r="G34" s="22">
        <f t="shared" si="1"/>
        <v>1</v>
      </c>
    </row>
    <row r="35" spans="1:7" ht="20.100000000000001" customHeight="1" thickBot="1" x14ac:dyDescent="0.25">
      <c r="A35" s="25" t="s">
        <v>67</v>
      </c>
      <c r="B35" s="26"/>
      <c r="C35" s="17">
        <f>SUM(C36:C47)</f>
        <v>6443722008.3299999</v>
      </c>
      <c r="D35" s="17">
        <f>SUM(D36:D47)</f>
        <v>2583294879.1700001</v>
      </c>
      <c r="E35" s="33">
        <f t="shared" si="0"/>
        <v>0.4009010438114019</v>
      </c>
      <c r="F35" s="17">
        <f>SUM(F36:F47)</f>
        <v>2583294879.1700001</v>
      </c>
      <c r="G35" s="18">
        <f t="shared" si="1"/>
        <v>1</v>
      </c>
    </row>
    <row r="36" spans="1:7" ht="90" customHeight="1" thickBot="1" x14ac:dyDescent="0.25">
      <c r="A36" s="24" t="s">
        <v>68</v>
      </c>
      <c r="B36" s="32" t="s">
        <v>69</v>
      </c>
      <c r="C36" s="21">
        <v>135355000</v>
      </c>
      <c r="D36" s="21">
        <v>129803000</v>
      </c>
      <c r="E36" s="22">
        <f t="shared" si="0"/>
        <v>0.95898193638949425</v>
      </c>
      <c r="F36" s="21">
        <v>129803000</v>
      </c>
      <c r="G36" s="22">
        <f t="shared" si="1"/>
        <v>1</v>
      </c>
    </row>
    <row r="37" spans="1:7" ht="90" customHeight="1" thickBot="1" x14ac:dyDescent="0.25">
      <c r="A37" s="24" t="s">
        <v>70</v>
      </c>
      <c r="B37" s="32" t="s">
        <v>71</v>
      </c>
      <c r="C37" s="21">
        <v>67223401</v>
      </c>
      <c r="D37" s="21">
        <v>65096055</v>
      </c>
      <c r="E37" s="22">
        <f t="shared" si="0"/>
        <v>0.96835408550662294</v>
      </c>
      <c r="F37" s="21">
        <v>65096055</v>
      </c>
      <c r="G37" s="22">
        <f t="shared" si="1"/>
        <v>1</v>
      </c>
    </row>
    <row r="38" spans="1:7" ht="90" customHeight="1" thickBot="1" x14ac:dyDescent="0.25">
      <c r="A38" s="24" t="s">
        <v>72</v>
      </c>
      <c r="B38" s="32" t="s">
        <v>73</v>
      </c>
      <c r="C38" s="21">
        <v>30000000</v>
      </c>
      <c r="D38" s="21">
        <v>10000000</v>
      </c>
      <c r="E38" s="22">
        <f t="shared" si="0"/>
        <v>0.33333333333333331</v>
      </c>
      <c r="F38" s="21">
        <v>10000000</v>
      </c>
      <c r="G38" s="22">
        <f t="shared" si="1"/>
        <v>1</v>
      </c>
    </row>
    <row r="39" spans="1:7" ht="90" customHeight="1" thickBot="1" x14ac:dyDescent="0.25">
      <c r="A39" s="24" t="s">
        <v>74</v>
      </c>
      <c r="B39" s="20" t="s">
        <v>75</v>
      </c>
      <c r="C39" s="21">
        <v>74287500</v>
      </c>
      <c r="D39" s="21">
        <v>61854666</v>
      </c>
      <c r="E39" s="22">
        <f t="shared" si="0"/>
        <v>0.8326389500252398</v>
      </c>
      <c r="F39" s="21">
        <v>61854666</v>
      </c>
      <c r="G39" s="22">
        <f t="shared" si="1"/>
        <v>1</v>
      </c>
    </row>
    <row r="40" spans="1:7" ht="90" customHeight="1" thickBot="1" x14ac:dyDescent="0.25">
      <c r="A40" s="24" t="s">
        <v>76</v>
      </c>
      <c r="B40" s="31" t="s">
        <v>77</v>
      </c>
      <c r="C40" s="21">
        <v>502657113</v>
      </c>
      <c r="D40" s="21">
        <v>388019267.94999999</v>
      </c>
      <c r="E40" s="22">
        <f t="shared" si="0"/>
        <v>0.77193629198678027</v>
      </c>
      <c r="F40" s="21">
        <v>388019267.94999999</v>
      </c>
      <c r="G40" s="22">
        <f t="shared" si="1"/>
        <v>1</v>
      </c>
    </row>
    <row r="41" spans="1:7" ht="90" customHeight="1" thickBot="1" x14ac:dyDescent="0.25">
      <c r="A41" s="24" t="s">
        <v>78</v>
      </c>
      <c r="B41" s="20" t="s">
        <v>79</v>
      </c>
      <c r="C41" s="21">
        <v>34027629</v>
      </c>
      <c r="D41" s="21">
        <v>16292129</v>
      </c>
      <c r="E41" s="22">
        <f t="shared" si="0"/>
        <v>0.47879119053519714</v>
      </c>
      <c r="F41" s="21">
        <v>16292129</v>
      </c>
      <c r="G41" s="22">
        <f t="shared" si="1"/>
        <v>1</v>
      </c>
    </row>
    <row r="42" spans="1:7" ht="90" customHeight="1" thickBot="1" x14ac:dyDescent="0.25">
      <c r="A42" s="24" t="s">
        <v>80</v>
      </c>
      <c r="B42" s="20" t="s">
        <v>81</v>
      </c>
      <c r="C42" s="21">
        <v>4387879528.3299999</v>
      </c>
      <c r="D42" s="21">
        <v>1133578214.1599998</v>
      </c>
      <c r="E42" s="22">
        <f t="shared" si="0"/>
        <v>0.25834305769817539</v>
      </c>
      <c r="F42" s="21">
        <v>1133578214.1599998</v>
      </c>
      <c r="G42" s="22">
        <f t="shared" si="1"/>
        <v>1</v>
      </c>
    </row>
    <row r="43" spans="1:7" ht="90" customHeight="1" thickBot="1" x14ac:dyDescent="0.25">
      <c r="A43" s="24" t="s">
        <v>82</v>
      </c>
      <c r="B43" s="20" t="s">
        <v>83</v>
      </c>
      <c r="C43" s="21">
        <v>89000000</v>
      </c>
      <c r="D43" s="21">
        <v>73017284</v>
      </c>
      <c r="E43" s="22">
        <f t="shared" si="0"/>
        <v>0.82041892134831462</v>
      </c>
      <c r="F43" s="21">
        <v>73017284</v>
      </c>
      <c r="G43" s="22">
        <f t="shared" si="1"/>
        <v>1</v>
      </c>
    </row>
    <row r="44" spans="1:7" ht="90" customHeight="1" thickBot="1" x14ac:dyDescent="0.25">
      <c r="A44" s="24" t="s">
        <v>84</v>
      </c>
      <c r="B44" s="20" t="s">
        <v>85</v>
      </c>
      <c r="C44" s="21">
        <v>49500000</v>
      </c>
      <c r="D44" s="21">
        <v>46916499</v>
      </c>
      <c r="E44" s="22">
        <f t="shared" si="0"/>
        <v>0.9478080606060606</v>
      </c>
      <c r="F44" s="21">
        <v>46916499</v>
      </c>
      <c r="G44" s="22">
        <f t="shared" si="1"/>
        <v>1</v>
      </c>
    </row>
    <row r="45" spans="1:7" ht="90" customHeight="1" thickBot="1" x14ac:dyDescent="0.25">
      <c r="A45" s="24" t="s">
        <v>86</v>
      </c>
      <c r="B45" s="31" t="s">
        <v>87</v>
      </c>
      <c r="C45" s="21">
        <v>243850000</v>
      </c>
      <c r="D45" s="21">
        <v>100601333</v>
      </c>
      <c r="E45" s="22">
        <f t="shared" si="0"/>
        <v>0.41255416444535575</v>
      </c>
      <c r="F45" s="21">
        <v>100601333</v>
      </c>
      <c r="G45" s="22">
        <f t="shared" si="1"/>
        <v>1</v>
      </c>
    </row>
    <row r="46" spans="1:7" ht="90" customHeight="1" thickBot="1" x14ac:dyDescent="0.25">
      <c r="A46" s="24" t="s">
        <v>88</v>
      </c>
      <c r="B46" s="31" t="s">
        <v>89</v>
      </c>
      <c r="C46" s="21">
        <v>528315104</v>
      </c>
      <c r="D46" s="21">
        <v>291102723.06</v>
      </c>
      <c r="E46" s="22">
        <f t="shared" si="0"/>
        <v>0.55100208352173097</v>
      </c>
      <c r="F46" s="21">
        <v>291102723.06</v>
      </c>
      <c r="G46" s="22">
        <f t="shared" si="1"/>
        <v>1</v>
      </c>
    </row>
    <row r="47" spans="1:7" ht="90" customHeight="1" thickBot="1" x14ac:dyDescent="0.25">
      <c r="A47" s="24" t="s">
        <v>90</v>
      </c>
      <c r="B47" s="32" t="s">
        <v>91</v>
      </c>
      <c r="C47" s="21">
        <v>301626733</v>
      </c>
      <c r="D47" s="21">
        <v>267013708</v>
      </c>
      <c r="E47" s="22">
        <f t="shared" si="0"/>
        <v>0.88524549977471656</v>
      </c>
      <c r="F47" s="21">
        <v>267013708</v>
      </c>
      <c r="G47" s="22">
        <f t="shared" si="1"/>
        <v>1</v>
      </c>
    </row>
    <row r="48" spans="1:7" ht="20.100000000000001" customHeight="1" thickBot="1" x14ac:dyDescent="0.25">
      <c r="A48" s="25" t="s">
        <v>92</v>
      </c>
      <c r="B48" s="26"/>
      <c r="C48" s="17">
        <f>SUM(C49:C52)</f>
        <v>3988607319.3200002</v>
      </c>
      <c r="D48" s="17">
        <f>SUM(D49:D52)</f>
        <v>3398905453.8099999</v>
      </c>
      <c r="E48" s="33">
        <f t="shared" si="0"/>
        <v>0.8521534414647427</v>
      </c>
      <c r="F48" s="17">
        <v>3398905453.8099999</v>
      </c>
      <c r="G48" s="18">
        <f t="shared" si="1"/>
        <v>1</v>
      </c>
    </row>
    <row r="49" spans="1:7" ht="90" customHeight="1" thickBot="1" x14ac:dyDescent="0.25">
      <c r="A49" s="19" t="s">
        <v>93</v>
      </c>
      <c r="B49" s="20" t="s">
        <v>94</v>
      </c>
      <c r="C49" s="21">
        <v>1980078703.8999999</v>
      </c>
      <c r="D49" s="21">
        <v>1777271724.0599999</v>
      </c>
      <c r="E49" s="22">
        <f t="shared" si="0"/>
        <v>0.89757630368906671</v>
      </c>
      <c r="F49" s="21">
        <v>1777271724.0599999</v>
      </c>
      <c r="G49" s="22">
        <f t="shared" si="1"/>
        <v>1</v>
      </c>
    </row>
    <row r="50" spans="1:7" ht="90" customHeight="1" thickBot="1" x14ac:dyDescent="0.25">
      <c r="A50" s="19" t="s">
        <v>95</v>
      </c>
      <c r="B50" s="31" t="s">
        <v>96</v>
      </c>
      <c r="C50" s="21">
        <v>333103297.60000002</v>
      </c>
      <c r="D50" s="21">
        <v>216525623.75</v>
      </c>
      <c r="E50" s="22">
        <f t="shared" si="0"/>
        <v>0.65002545849909343</v>
      </c>
      <c r="F50" s="21">
        <v>216525623.75</v>
      </c>
      <c r="G50" s="22">
        <f t="shared" si="1"/>
        <v>1</v>
      </c>
    </row>
    <row r="51" spans="1:7" ht="90" customHeight="1" thickBot="1" x14ac:dyDescent="0.25">
      <c r="A51" s="24" t="s">
        <v>97</v>
      </c>
      <c r="B51" s="32" t="s">
        <v>98</v>
      </c>
      <c r="C51" s="21">
        <v>1401227081.52</v>
      </c>
      <c r="D51" s="21">
        <v>1144764638</v>
      </c>
      <c r="E51" s="22">
        <f t="shared" si="0"/>
        <v>0.81697296112647289</v>
      </c>
      <c r="F51" s="21">
        <v>1144764638</v>
      </c>
      <c r="G51" s="22">
        <f t="shared" si="1"/>
        <v>1</v>
      </c>
    </row>
    <row r="52" spans="1:7" ht="90" customHeight="1" thickBot="1" x14ac:dyDescent="0.25">
      <c r="A52" s="24" t="s">
        <v>99</v>
      </c>
      <c r="B52" s="32" t="s">
        <v>100</v>
      </c>
      <c r="C52" s="21">
        <v>274198236.30000001</v>
      </c>
      <c r="D52" s="21">
        <v>260343468</v>
      </c>
      <c r="E52" s="22">
        <f t="shared" si="0"/>
        <v>0.94947170891047772</v>
      </c>
      <c r="F52" s="21">
        <v>260343468</v>
      </c>
      <c r="G52" s="22">
        <f t="shared" si="1"/>
        <v>1</v>
      </c>
    </row>
    <row r="53" spans="1:7" ht="20.100000000000001" customHeight="1" thickBot="1" x14ac:dyDescent="0.25">
      <c r="A53" s="25" t="s">
        <v>101</v>
      </c>
      <c r="B53" s="26"/>
      <c r="C53" s="17">
        <f>SUM(C54:C58)</f>
        <v>3556587709.6100001</v>
      </c>
      <c r="D53" s="17">
        <f>SUM(D54:D58)</f>
        <v>2928955045.5100002</v>
      </c>
      <c r="E53" s="33">
        <f t="shared" si="0"/>
        <v>0.82352954141855728</v>
      </c>
      <c r="F53" s="17">
        <f>SUM(F54:F58)</f>
        <v>2928955045.5100002</v>
      </c>
      <c r="G53" s="18">
        <f t="shared" si="1"/>
        <v>1</v>
      </c>
    </row>
    <row r="54" spans="1:7" ht="90" customHeight="1" thickBot="1" x14ac:dyDescent="0.25">
      <c r="A54" s="24" t="s">
        <v>102</v>
      </c>
      <c r="B54" s="32" t="s">
        <v>103</v>
      </c>
      <c r="C54" s="21">
        <v>143000000</v>
      </c>
      <c r="D54" s="21">
        <v>142910333</v>
      </c>
      <c r="E54" s="22">
        <f t="shared" si="0"/>
        <v>0.99937295804195803</v>
      </c>
      <c r="F54" s="21">
        <v>142910333</v>
      </c>
      <c r="G54" s="22">
        <f t="shared" si="1"/>
        <v>1</v>
      </c>
    </row>
    <row r="55" spans="1:7" ht="90" customHeight="1" thickBot="1" x14ac:dyDescent="0.25">
      <c r="A55" s="24" t="s">
        <v>104</v>
      </c>
      <c r="B55" s="20" t="s">
        <v>105</v>
      </c>
      <c r="C55" s="21">
        <v>124000000</v>
      </c>
      <c r="D55" s="21">
        <v>114292500</v>
      </c>
      <c r="E55" s="22">
        <f t="shared" si="0"/>
        <v>0.92171370967741939</v>
      </c>
      <c r="F55" s="21">
        <v>114292500</v>
      </c>
      <c r="G55" s="22">
        <f t="shared" si="1"/>
        <v>1</v>
      </c>
    </row>
    <row r="56" spans="1:7" ht="90" customHeight="1" thickBot="1" x14ac:dyDescent="0.25">
      <c r="A56" s="24" t="s">
        <v>106</v>
      </c>
      <c r="B56" s="20" t="s">
        <v>107</v>
      </c>
      <c r="C56" s="21">
        <v>1791856036</v>
      </c>
      <c r="D56" s="21">
        <v>1785909533</v>
      </c>
      <c r="E56" s="22">
        <f t="shared" si="0"/>
        <v>0.99668137234212495</v>
      </c>
      <c r="F56" s="21">
        <v>1785909533</v>
      </c>
      <c r="G56" s="22">
        <f t="shared" si="1"/>
        <v>1</v>
      </c>
    </row>
    <row r="57" spans="1:7" ht="90" customHeight="1" thickBot="1" x14ac:dyDescent="0.25">
      <c r="A57" s="24" t="s">
        <v>108</v>
      </c>
      <c r="B57" s="20" t="s">
        <v>109</v>
      </c>
      <c r="C57" s="21">
        <v>1260231673.6100001</v>
      </c>
      <c r="D57" s="21">
        <v>659325228.50999999</v>
      </c>
      <c r="E57" s="22">
        <f t="shared" si="0"/>
        <v>0.52317779525515973</v>
      </c>
      <c r="F57" s="21">
        <v>659325228.50999999</v>
      </c>
      <c r="G57" s="22">
        <f t="shared" si="1"/>
        <v>1</v>
      </c>
    </row>
    <row r="58" spans="1:7" ht="90" customHeight="1" thickBot="1" x14ac:dyDescent="0.25">
      <c r="A58" s="24" t="s">
        <v>110</v>
      </c>
      <c r="B58" s="31" t="s">
        <v>111</v>
      </c>
      <c r="C58" s="21">
        <v>237500000</v>
      </c>
      <c r="D58" s="21">
        <v>226517451</v>
      </c>
      <c r="E58" s="22">
        <f t="shared" si="0"/>
        <v>0.95375768842105269</v>
      </c>
      <c r="F58" s="21">
        <v>226517451</v>
      </c>
      <c r="G58" s="22">
        <f t="shared" si="1"/>
        <v>1</v>
      </c>
    </row>
    <row r="59" spans="1:7" ht="20.100000000000001" customHeight="1" thickBot="1" x14ac:dyDescent="0.25">
      <c r="A59" s="25" t="s">
        <v>112</v>
      </c>
      <c r="B59" s="26"/>
      <c r="C59" s="17">
        <f>SUM(C60:C78)</f>
        <v>3838799887.6300001</v>
      </c>
      <c r="D59" s="17">
        <f>SUM(D60:D78)</f>
        <v>2309257005.5700002</v>
      </c>
      <c r="E59" s="33">
        <f t="shared" si="0"/>
        <v>0.60155701603807488</v>
      </c>
      <c r="F59" s="17">
        <f>SUM(F60:F78)</f>
        <v>2309257005.5700002</v>
      </c>
      <c r="G59" s="18">
        <f t="shared" si="1"/>
        <v>1</v>
      </c>
    </row>
    <row r="60" spans="1:7" ht="90" customHeight="1" thickBot="1" x14ac:dyDescent="0.25">
      <c r="A60" s="24" t="s">
        <v>113</v>
      </c>
      <c r="B60" s="31" t="s">
        <v>114</v>
      </c>
      <c r="C60" s="21">
        <v>739000000</v>
      </c>
      <c r="D60" s="21">
        <v>509728324</v>
      </c>
      <c r="E60" s="22">
        <f t="shared" si="0"/>
        <v>0.68975415967523679</v>
      </c>
      <c r="F60" s="21">
        <v>509728324</v>
      </c>
      <c r="G60" s="22">
        <f t="shared" si="1"/>
        <v>1</v>
      </c>
    </row>
    <row r="61" spans="1:7" ht="90" customHeight="1" thickBot="1" x14ac:dyDescent="0.25">
      <c r="A61" s="19" t="s">
        <v>115</v>
      </c>
      <c r="B61" s="31" t="s">
        <v>116</v>
      </c>
      <c r="C61" s="21">
        <v>530052526.97000003</v>
      </c>
      <c r="D61" s="21">
        <v>399880999</v>
      </c>
      <c r="E61" s="22">
        <f t="shared" si="0"/>
        <v>0.75441768250004493</v>
      </c>
      <c r="F61" s="21">
        <v>399880999</v>
      </c>
      <c r="G61" s="22">
        <f t="shared" si="1"/>
        <v>1</v>
      </c>
    </row>
    <row r="62" spans="1:7" ht="90" customHeight="1" thickBot="1" x14ac:dyDescent="0.25">
      <c r="A62" s="24" t="s">
        <v>117</v>
      </c>
      <c r="B62" s="31" t="s">
        <v>118</v>
      </c>
      <c r="C62" s="21">
        <v>188606585.66</v>
      </c>
      <c r="D62" s="21">
        <v>78670000</v>
      </c>
      <c r="E62" s="22">
        <f t="shared" si="0"/>
        <v>0.41711162802033835</v>
      </c>
      <c r="F62" s="21">
        <v>78670000</v>
      </c>
      <c r="G62" s="22">
        <f t="shared" si="1"/>
        <v>1</v>
      </c>
    </row>
    <row r="63" spans="1:7" ht="90" customHeight="1" thickBot="1" x14ac:dyDescent="0.25">
      <c r="A63" s="19" t="s">
        <v>119</v>
      </c>
      <c r="B63" s="20" t="s">
        <v>120</v>
      </c>
      <c r="C63" s="21">
        <v>78242387</v>
      </c>
      <c r="D63" s="21">
        <v>77065000</v>
      </c>
      <c r="E63" s="22">
        <f t="shared" si="0"/>
        <v>0.98495205674131592</v>
      </c>
      <c r="F63" s="21">
        <v>77065000</v>
      </c>
      <c r="G63" s="22">
        <f t="shared" si="1"/>
        <v>1</v>
      </c>
    </row>
    <row r="64" spans="1:7" ht="90" customHeight="1" thickBot="1" x14ac:dyDescent="0.25">
      <c r="A64" s="24" t="s">
        <v>121</v>
      </c>
      <c r="B64" s="31" t="s">
        <v>122</v>
      </c>
      <c r="C64" s="21">
        <v>27000000</v>
      </c>
      <c r="D64" s="21">
        <v>26940000</v>
      </c>
      <c r="E64" s="22">
        <f t="shared" si="0"/>
        <v>0.99777777777777776</v>
      </c>
      <c r="F64" s="21">
        <v>26940000</v>
      </c>
      <c r="G64" s="22">
        <f t="shared" si="1"/>
        <v>1</v>
      </c>
    </row>
    <row r="65" spans="1:7" ht="90" customHeight="1" thickBot="1" x14ac:dyDescent="0.25">
      <c r="A65" s="24" t="s">
        <v>123</v>
      </c>
      <c r="B65" s="20" t="s">
        <v>124</v>
      </c>
      <c r="C65" s="21">
        <v>325000000</v>
      </c>
      <c r="D65" s="21">
        <v>324995000</v>
      </c>
      <c r="E65" s="22">
        <f t="shared" si="0"/>
        <v>0.99998461538461536</v>
      </c>
      <c r="F65" s="21">
        <v>324995000</v>
      </c>
      <c r="G65" s="22">
        <f t="shared" si="1"/>
        <v>1</v>
      </c>
    </row>
    <row r="66" spans="1:7" ht="90" customHeight="1" thickBot="1" x14ac:dyDescent="0.25">
      <c r="A66" s="19" t="s">
        <v>125</v>
      </c>
      <c r="B66" s="31" t="s">
        <v>126</v>
      </c>
      <c r="C66" s="21">
        <v>69255500</v>
      </c>
      <c r="D66" s="21">
        <v>69255166</v>
      </c>
      <c r="E66" s="22">
        <f t="shared" si="0"/>
        <v>0.99999517727833886</v>
      </c>
      <c r="F66" s="21">
        <v>69255166</v>
      </c>
      <c r="G66" s="22">
        <f t="shared" si="1"/>
        <v>1</v>
      </c>
    </row>
    <row r="67" spans="1:7" ht="90" customHeight="1" thickBot="1" x14ac:dyDescent="0.25">
      <c r="A67" s="24" t="s">
        <v>127</v>
      </c>
      <c r="B67" s="31" t="s">
        <v>128</v>
      </c>
      <c r="C67" s="21">
        <v>20000000</v>
      </c>
      <c r="D67" s="21">
        <v>20000000</v>
      </c>
      <c r="E67" s="22">
        <f t="shared" si="0"/>
        <v>1</v>
      </c>
      <c r="F67" s="21">
        <v>20000000</v>
      </c>
      <c r="G67" s="22">
        <f t="shared" si="1"/>
        <v>1</v>
      </c>
    </row>
    <row r="68" spans="1:7" ht="90" customHeight="1" thickBot="1" x14ac:dyDescent="0.25">
      <c r="A68" s="24" t="s">
        <v>129</v>
      </c>
      <c r="B68" s="20" t="s">
        <v>130</v>
      </c>
      <c r="C68" s="21">
        <v>43000000</v>
      </c>
      <c r="D68" s="21">
        <v>34865000</v>
      </c>
      <c r="E68" s="22">
        <f t="shared" si="0"/>
        <v>0.81081395348837204</v>
      </c>
      <c r="F68" s="21">
        <v>34865000</v>
      </c>
      <c r="G68" s="22">
        <f t="shared" si="1"/>
        <v>1</v>
      </c>
    </row>
    <row r="69" spans="1:7" ht="90" customHeight="1" thickBot="1" x14ac:dyDescent="0.25">
      <c r="A69" s="19" t="s">
        <v>131</v>
      </c>
      <c r="B69" s="31" t="s">
        <v>132</v>
      </c>
      <c r="C69" s="21">
        <v>37555000</v>
      </c>
      <c r="D69" s="21">
        <v>17555000</v>
      </c>
      <c r="E69" s="22">
        <f t="shared" ref="E69:E132" si="2">D69/C69</f>
        <v>0.46744774330981226</v>
      </c>
      <c r="F69" s="21">
        <v>17555000</v>
      </c>
      <c r="G69" s="22">
        <f t="shared" ref="G69:G132" si="3">F69/D69</f>
        <v>1</v>
      </c>
    </row>
    <row r="70" spans="1:7" ht="90" customHeight="1" thickBot="1" x14ac:dyDescent="0.25">
      <c r="A70" s="34" t="s">
        <v>133</v>
      </c>
      <c r="B70" s="20" t="s">
        <v>134</v>
      </c>
      <c r="C70" s="21">
        <v>108000000</v>
      </c>
      <c r="D70" s="21">
        <v>108000000</v>
      </c>
      <c r="E70" s="22">
        <f t="shared" si="2"/>
        <v>1</v>
      </c>
      <c r="F70" s="21">
        <v>108000000</v>
      </c>
      <c r="G70" s="22">
        <f t="shared" si="3"/>
        <v>1</v>
      </c>
    </row>
    <row r="71" spans="1:7" ht="90" customHeight="1" thickBot="1" x14ac:dyDescent="0.25">
      <c r="A71" s="24" t="s">
        <v>135</v>
      </c>
      <c r="B71" s="31" t="s">
        <v>136</v>
      </c>
      <c r="C71" s="21">
        <v>36000000</v>
      </c>
      <c r="D71" s="21">
        <v>34195000</v>
      </c>
      <c r="E71" s="22">
        <f t="shared" si="2"/>
        <v>0.94986111111111116</v>
      </c>
      <c r="F71" s="21">
        <v>34195000</v>
      </c>
      <c r="G71" s="22">
        <f t="shared" si="3"/>
        <v>1</v>
      </c>
    </row>
    <row r="72" spans="1:7" ht="90" customHeight="1" thickBot="1" x14ac:dyDescent="0.25">
      <c r="A72" s="34" t="s">
        <v>137</v>
      </c>
      <c r="B72" s="31" t="s">
        <v>138</v>
      </c>
      <c r="C72" s="21">
        <v>81456499</v>
      </c>
      <c r="D72" s="21">
        <v>81456499</v>
      </c>
      <c r="E72" s="22">
        <f t="shared" si="2"/>
        <v>1</v>
      </c>
      <c r="F72" s="21">
        <v>81456499</v>
      </c>
      <c r="G72" s="22">
        <f t="shared" si="3"/>
        <v>1</v>
      </c>
    </row>
    <row r="73" spans="1:7" ht="90" customHeight="1" thickBot="1" x14ac:dyDescent="0.25">
      <c r="A73" s="24" t="s">
        <v>139</v>
      </c>
      <c r="B73" s="31" t="s">
        <v>140</v>
      </c>
      <c r="C73" s="21">
        <v>1145631389</v>
      </c>
      <c r="D73" s="21">
        <v>386628018.56999999</v>
      </c>
      <c r="E73" s="22">
        <f t="shared" si="2"/>
        <v>0.3374802945190602</v>
      </c>
      <c r="F73" s="21">
        <v>386628018.56999999</v>
      </c>
      <c r="G73" s="22">
        <f t="shared" si="3"/>
        <v>1</v>
      </c>
    </row>
    <row r="74" spans="1:7" ht="90" customHeight="1" thickBot="1" x14ac:dyDescent="0.25">
      <c r="A74" s="19" t="s">
        <v>141</v>
      </c>
      <c r="B74" s="31" t="s">
        <v>142</v>
      </c>
      <c r="C74" s="21">
        <v>36000000</v>
      </c>
      <c r="D74" s="21">
        <v>34532000</v>
      </c>
      <c r="E74" s="22">
        <f t="shared" si="2"/>
        <v>0.9592222222222222</v>
      </c>
      <c r="F74" s="21">
        <v>34532000</v>
      </c>
      <c r="G74" s="22">
        <f t="shared" si="3"/>
        <v>1</v>
      </c>
    </row>
    <row r="75" spans="1:7" ht="90" customHeight="1" thickBot="1" x14ac:dyDescent="0.25">
      <c r="A75" s="19" t="s">
        <v>143</v>
      </c>
      <c r="B75" s="31" t="s">
        <v>144</v>
      </c>
      <c r="C75" s="21">
        <v>54000000</v>
      </c>
      <c r="D75" s="21">
        <v>43120666</v>
      </c>
      <c r="E75" s="22">
        <f t="shared" si="2"/>
        <v>0.7985308518518518</v>
      </c>
      <c r="F75" s="21">
        <v>43120666</v>
      </c>
      <c r="G75" s="22">
        <f t="shared" si="3"/>
        <v>1</v>
      </c>
    </row>
    <row r="76" spans="1:7" ht="90" customHeight="1" thickBot="1" x14ac:dyDescent="0.25">
      <c r="A76" s="19" t="s">
        <v>145</v>
      </c>
      <c r="B76" s="31" t="s">
        <v>146</v>
      </c>
      <c r="C76" s="21">
        <v>120000000</v>
      </c>
      <c r="D76" s="21">
        <v>52835333</v>
      </c>
      <c r="E76" s="22">
        <f t="shared" si="2"/>
        <v>0.44029444166666665</v>
      </c>
      <c r="F76" s="21">
        <v>52835333</v>
      </c>
      <c r="G76" s="22">
        <f t="shared" si="3"/>
        <v>1</v>
      </c>
    </row>
    <row r="77" spans="1:7" ht="90" customHeight="1" thickBot="1" x14ac:dyDescent="0.25">
      <c r="A77" s="19" t="s">
        <v>147</v>
      </c>
      <c r="B77" s="31" t="s">
        <v>148</v>
      </c>
      <c r="C77" s="21">
        <v>82000000</v>
      </c>
      <c r="D77" s="21">
        <v>0</v>
      </c>
      <c r="E77" s="22">
        <f t="shared" si="2"/>
        <v>0</v>
      </c>
      <c r="F77" s="21">
        <v>0</v>
      </c>
      <c r="G77" s="22">
        <v>0</v>
      </c>
    </row>
    <row r="78" spans="1:7" ht="90" customHeight="1" thickBot="1" x14ac:dyDescent="0.25">
      <c r="A78" s="24" t="s">
        <v>149</v>
      </c>
      <c r="B78" s="31" t="s">
        <v>150</v>
      </c>
      <c r="C78" s="21">
        <v>118000000</v>
      </c>
      <c r="D78" s="21">
        <v>9535000</v>
      </c>
      <c r="E78" s="22">
        <f t="shared" si="2"/>
        <v>8.0805084745762715E-2</v>
      </c>
      <c r="F78" s="21">
        <v>9535000</v>
      </c>
      <c r="G78" s="22">
        <f t="shared" si="3"/>
        <v>1</v>
      </c>
    </row>
    <row r="79" spans="1:7" ht="20.100000000000001" customHeight="1" thickBot="1" x14ac:dyDescent="0.25">
      <c r="A79" s="25" t="s">
        <v>151</v>
      </c>
      <c r="B79" s="26"/>
      <c r="C79" s="17">
        <f>SUM(C80:C82)</f>
        <v>1177000000</v>
      </c>
      <c r="D79" s="17">
        <f>SUM(D80:D82)</f>
        <v>1175258655.9299998</v>
      </c>
      <c r="E79" s="33">
        <f t="shared" si="2"/>
        <v>0.99852052330501262</v>
      </c>
      <c r="F79" s="17">
        <f>SUM(F80:F82)</f>
        <v>1175258655.9299998</v>
      </c>
      <c r="G79" s="18">
        <f t="shared" si="3"/>
        <v>1</v>
      </c>
    </row>
    <row r="80" spans="1:7" ht="90" customHeight="1" thickBot="1" x14ac:dyDescent="0.25">
      <c r="A80" s="24" t="s">
        <v>152</v>
      </c>
      <c r="B80" s="35" t="s">
        <v>153</v>
      </c>
      <c r="C80" s="21">
        <v>249636991.63999999</v>
      </c>
      <c r="D80" s="21">
        <v>249630991.63999999</v>
      </c>
      <c r="E80" s="22">
        <f t="shared" si="2"/>
        <v>0.99997596510052222</v>
      </c>
      <c r="F80" s="21">
        <v>249630991.63999999</v>
      </c>
      <c r="G80" s="22">
        <f t="shared" si="3"/>
        <v>1</v>
      </c>
    </row>
    <row r="81" spans="1:7" ht="90" customHeight="1" thickBot="1" x14ac:dyDescent="0.25">
      <c r="A81" s="24" t="s">
        <v>154</v>
      </c>
      <c r="B81" s="31" t="s">
        <v>155</v>
      </c>
      <c r="C81" s="21">
        <v>783075508.38</v>
      </c>
      <c r="D81" s="21">
        <v>781340164.30999994</v>
      </c>
      <c r="E81" s="22">
        <f t="shared" si="2"/>
        <v>0.9977839377538571</v>
      </c>
      <c r="F81" s="21">
        <v>781340164.30999994</v>
      </c>
      <c r="G81" s="22">
        <f t="shared" si="3"/>
        <v>1</v>
      </c>
    </row>
    <row r="82" spans="1:7" ht="90" customHeight="1" thickBot="1" x14ac:dyDescent="0.25">
      <c r="A82" s="34" t="s">
        <v>156</v>
      </c>
      <c r="B82" s="20" t="s">
        <v>157</v>
      </c>
      <c r="C82" s="21">
        <v>144287499.97999999</v>
      </c>
      <c r="D82" s="21">
        <v>144287499.97999999</v>
      </c>
      <c r="E82" s="22">
        <f t="shared" si="2"/>
        <v>1</v>
      </c>
      <c r="F82" s="21">
        <v>144287499.97999999</v>
      </c>
      <c r="G82" s="22">
        <f t="shared" si="3"/>
        <v>1</v>
      </c>
    </row>
    <row r="83" spans="1:7" ht="20.100000000000001" customHeight="1" thickBot="1" x14ac:dyDescent="0.25">
      <c r="A83" s="25" t="s">
        <v>158</v>
      </c>
      <c r="B83" s="26"/>
      <c r="C83" s="17">
        <f>SUM(C84:C92)</f>
        <v>193197400269.77997</v>
      </c>
      <c r="D83" s="17">
        <f>SUM(D84:D92)</f>
        <v>188842332007.94998</v>
      </c>
      <c r="E83" s="33">
        <f t="shared" si="2"/>
        <v>0.97745793548076432</v>
      </c>
      <c r="F83" s="17">
        <f>SUM(F84:F92)</f>
        <v>188842332007.94998</v>
      </c>
      <c r="G83" s="18">
        <f t="shared" si="3"/>
        <v>1</v>
      </c>
    </row>
    <row r="84" spans="1:7" ht="90" customHeight="1" thickBot="1" x14ac:dyDescent="0.25">
      <c r="A84" s="24" t="s">
        <v>159</v>
      </c>
      <c r="B84" s="32" t="s">
        <v>160</v>
      </c>
      <c r="C84" s="21">
        <v>16569672696.32</v>
      </c>
      <c r="D84" s="21">
        <v>14426477321</v>
      </c>
      <c r="E84" s="22">
        <f t="shared" si="2"/>
        <v>0.87065553951491226</v>
      </c>
      <c r="F84" s="21">
        <v>14426477321</v>
      </c>
      <c r="G84" s="22">
        <f t="shared" si="3"/>
        <v>1</v>
      </c>
    </row>
    <row r="85" spans="1:7" ht="90" customHeight="1" thickBot="1" x14ac:dyDescent="0.25">
      <c r="A85" s="24" t="s">
        <v>161</v>
      </c>
      <c r="B85" s="32" t="s">
        <v>162</v>
      </c>
      <c r="C85" s="21">
        <v>10000000</v>
      </c>
      <c r="D85" s="21">
        <v>9905167</v>
      </c>
      <c r="E85" s="22">
        <f t="shared" si="2"/>
        <v>0.99051670000000003</v>
      </c>
      <c r="F85" s="21">
        <v>9905167</v>
      </c>
      <c r="G85" s="22">
        <f t="shared" si="3"/>
        <v>1</v>
      </c>
    </row>
    <row r="86" spans="1:7" ht="90" customHeight="1" thickBot="1" x14ac:dyDescent="0.25">
      <c r="A86" s="24" t="s">
        <v>163</v>
      </c>
      <c r="B86" s="32" t="s">
        <v>164</v>
      </c>
      <c r="C86" s="21">
        <v>152973653.47999999</v>
      </c>
      <c r="D86" s="21">
        <v>149855776</v>
      </c>
      <c r="E86" s="22">
        <f t="shared" si="2"/>
        <v>0.97961820608273809</v>
      </c>
      <c r="F86" s="21">
        <v>149855776</v>
      </c>
      <c r="G86" s="22">
        <f t="shared" si="3"/>
        <v>1</v>
      </c>
    </row>
    <row r="87" spans="1:7" ht="90" customHeight="1" thickBot="1" x14ac:dyDescent="0.25">
      <c r="A87" s="19" t="s">
        <v>165</v>
      </c>
      <c r="B87" s="32" t="s">
        <v>166</v>
      </c>
      <c r="C87" s="21">
        <v>175372150060.97</v>
      </c>
      <c r="D87" s="21">
        <v>173173976411.94998</v>
      </c>
      <c r="E87" s="22">
        <f t="shared" si="2"/>
        <v>0.98746566288743221</v>
      </c>
      <c r="F87" s="21">
        <v>173173976411.94998</v>
      </c>
      <c r="G87" s="22">
        <f t="shared" si="3"/>
        <v>1</v>
      </c>
    </row>
    <row r="88" spans="1:7" ht="90" customHeight="1" thickBot="1" x14ac:dyDescent="0.25">
      <c r="A88" s="24" t="s">
        <v>167</v>
      </c>
      <c r="B88" s="31" t="s">
        <v>168</v>
      </c>
      <c r="C88" s="21">
        <v>611945607.01999998</v>
      </c>
      <c r="D88" s="21">
        <v>609602211</v>
      </c>
      <c r="E88" s="22">
        <f t="shared" si="2"/>
        <v>0.99617058118709001</v>
      </c>
      <c r="F88" s="21">
        <v>609602211</v>
      </c>
      <c r="G88" s="22">
        <f t="shared" si="3"/>
        <v>1</v>
      </c>
    </row>
    <row r="89" spans="1:7" ht="90" customHeight="1" thickBot="1" x14ac:dyDescent="0.25">
      <c r="A89" s="19" t="s">
        <v>169</v>
      </c>
      <c r="B89" s="32" t="s">
        <v>170</v>
      </c>
      <c r="C89" s="21">
        <v>19999999.990000002</v>
      </c>
      <c r="D89" s="21">
        <v>19334359</v>
      </c>
      <c r="E89" s="22">
        <f t="shared" si="2"/>
        <v>0.96671795048335885</v>
      </c>
      <c r="F89" s="21">
        <v>19334359</v>
      </c>
      <c r="G89" s="22">
        <f t="shared" si="3"/>
        <v>1</v>
      </c>
    </row>
    <row r="90" spans="1:7" ht="90" customHeight="1" thickBot="1" x14ac:dyDescent="0.25">
      <c r="A90" s="24" t="s">
        <v>171</v>
      </c>
      <c r="B90" s="32" t="s">
        <v>172</v>
      </c>
      <c r="C90" s="21">
        <v>14100000</v>
      </c>
      <c r="D90" s="21">
        <v>13100000</v>
      </c>
      <c r="E90" s="22">
        <f t="shared" si="2"/>
        <v>0.92907801418439717</v>
      </c>
      <c r="F90" s="21">
        <v>13100000</v>
      </c>
      <c r="G90" s="22">
        <f t="shared" si="3"/>
        <v>1</v>
      </c>
    </row>
    <row r="91" spans="1:7" ht="90" customHeight="1" thickBot="1" x14ac:dyDescent="0.25">
      <c r="A91" s="24" t="s">
        <v>173</v>
      </c>
      <c r="B91" s="32" t="s">
        <v>174</v>
      </c>
      <c r="C91" s="21">
        <v>439058252</v>
      </c>
      <c r="D91" s="21">
        <v>432580762</v>
      </c>
      <c r="E91" s="22">
        <f t="shared" si="2"/>
        <v>0.9852468551257294</v>
      </c>
      <c r="F91" s="21">
        <v>432580762</v>
      </c>
      <c r="G91" s="22">
        <f t="shared" si="3"/>
        <v>1</v>
      </c>
    </row>
    <row r="92" spans="1:7" ht="90" customHeight="1" thickBot="1" x14ac:dyDescent="0.25">
      <c r="A92" s="24" t="s">
        <v>175</v>
      </c>
      <c r="B92" s="32" t="s">
        <v>176</v>
      </c>
      <c r="C92" s="21">
        <v>7500000</v>
      </c>
      <c r="D92" s="21">
        <v>7500000</v>
      </c>
      <c r="E92" s="22">
        <f t="shared" si="2"/>
        <v>1</v>
      </c>
      <c r="F92" s="21">
        <v>7500000</v>
      </c>
      <c r="G92" s="22">
        <f t="shared" si="3"/>
        <v>1</v>
      </c>
    </row>
    <row r="93" spans="1:7" ht="20.100000000000001" customHeight="1" thickBot="1" x14ac:dyDescent="0.25">
      <c r="A93" s="25" t="s">
        <v>177</v>
      </c>
      <c r="B93" s="26"/>
      <c r="C93" s="17">
        <f>SUM(C94:C121)</f>
        <v>6915266350.0100002</v>
      </c>
      <c r="D93" s="17">
        <f>SUM(D94:D121)</f>
        <v>5456827952.6400003</v>
      </c>
      <c r="E93" s="33">
        <f t="shared" si="2"/>
        <v>0.78909873842127698</v>
      </c>
      <c r="F93" s="17">
        <f>SUM(F94:F121)</f>
        <v>5456827952.6400003</v>
      </c>
      <c r="G93" s="18">
        <f t="shared" si="3"/>
        <v>1</v>
      </c>
    </row>
    <row r="94" spans="1:7" ht="90" customHeight="1" thickBot="1" x14ac:dyDescent="0.25">
      <c r="A94" s="23" t="s">
        <v>178</v>
      </c>
      <c r="B94" s="32" t="s">
        <v>179</v>
      </c>
      <c r="C94" s="21">
        <v>170000000</v>
      </c>
      <c r="D94" s="21">
        <v>165845884</v>
      </c>
      <c r="E94" s="22">
        <f t="shared" si="2"/>
        <v>0.97556402352941174</v>
      </c>
      <c r="F94" s="21">
        <v>165845884</v>
      </c>
      <c r="G94" s="22">
        <f t="shared" si="3"/>
        <v>1</v>
      </c>
    </row>
    <row r="95" spans="1:7" ht="90" customHeight="1" thickBot="1" x14ac:dyDescent="0.25">
      <c r="A95" s="24" t="s">
        <v>180</v>
      </c>
      <c r="B95" s="31" t="s">
        <v>181</v>
      </c>
      <c r="C95" s="21">
        <v>14250000</v>
      </c>
      <c r="D95" s="21">
        <v>14250000</v>
      </c>
      <c r="E95" s="22">
        <f t="shared" si="2"/>
        <v>1</v>
      </c>
      <c r="F95" s="21">
        <v>14250000</v>
      </c>
      <c r="G95" s="22">
        <f t="shared" si="3"/>
        <v>1</v>
      </c>
    </row>
    <row r="96" spans="1:7" ht="90" customHeight="1" thickBot="1" x14ac:dyDescent="0.25">
      <c r="A96" s="24" t="s">
        <v>182</v>
      </c>
      <c r="B96" s="31" t="s">
        <v>183</v>
      </c>
      <c r="C96" s="21">
        <v>101930000</v>
      </c>
      <c r="D96" s="21">
        <v>94725334</v>
      </c>
      <c r="E96" s="22">
        <f t="shared" si="2"/>
        <v>0.92931751201805157</v>
      </c>
      <c r="F96" s="21">
        <v>94725334</v>
      </c>
      <c r="G96" s="22">
        <f t="shared" si="3"/>
        <v>1</v>
      </c>
    </row>
    <row r="97" spans="1:7" ht="90" customHeight="1" thickBot="1" x14ac:dyDescent="0.25">
      <c r="A97" s="24" t="s">
        <v>184</v>
      </c>
      <c r="B97" s="31" t="s">
        <v>185</v>
      </c>
      <c r="C97" s="21">
        <v>132000000</v>
      </c>
      <c r="D97" s="21">
        <v>105491560</v>
      </c>
      <c r="E97" s="22">
        <f t="shared" si="2"/>
        <v>0.79917848484848486</v>
      </c>
      <c r="F97" s="21">
        <v>105491560</v>
      </c>
      <c r="G97" s="22">
        <f t="shared" si="3"/>
        <v>1</v>
      </c>
    </row>
    <row r="98" spans="1:7" ht="90" customHeight="1" thickBot="1" x14ac:dyDescent="0.25">
      <c r="A98" s="24" t="s">
        <v>186</v>
      </c>
      <c r="B98" s="31" t="s">
        <v>187</v>
      </c>
      <c r="C98" s="21">
        <v>624647889</v>
      </c>
      <c r="D98" s="21">
        <v>604076511</v>
      </c>
      <c r="E98" s="22">
        <f t="shared" si="2"/>
        <v>0.96706724162162339</v>
      </c>
      <c r="F98" s="21">
        <v>604076511</v>
      </c>
      <c r="G98" s="22">
        <f t="shared" si="3"/>
        <v>1</v>
      </c>
    </row>
    <row r="99" spans="1:7" ht="90" customHeight="1" thickBot="1" x14ac:dyDescent="0.25">
      <c r="A99" s="24" t="s">
        <v>188</v>
      </c>
      <c r="B99" s="31" t="s">
        <v>189</v>
      </c>
      <c r="C99" s="21">
        <v>200000000</v>
      </c>
      <c r="D99" s="21">
        <v>151606702</v>
      </c>
      <c r="E99" s="22">
        <f t="shared" si="2"/>
        <v>0.75803350999999997</v>
      </c>
      <c r="F99" s="21">
        <v>151606702</v>
      </c>
      <c r="G99" s="22">
        <f t="shared" si="3"/>
        <v>1</v>
      </c>
    </row>
    <row r="100" spans="1:7" ht="90" customHeight="1" thickBot="1" x14ac:dyDescent="0.25">
      <c r="A100" s="24" t="s">
        <v>190</v>
      </c>
      <c r="B100" s="31" t="s">
        <v>191</v>
      </c>
      <c r="C100" s="21">
        <v>28000000</v>
      </c>
      <c r="D100" s="21">
        <v>23850296</v>
      </c>
      <c r="E100" s="22">
        <f t="shared" si="2"/>
        <v>0.85179628571428567</v>
      </c>
      <c r="F100" s="21">
        <v>23850296</v>
      </c>
      <c r="G100" s="22">
        <f t="shared" si="3"/>
        <v>1</v>
      </c>
    </row>
    <row r="101" spans="1:7" ht="90" customHeight="1" thickBot="1" x14ac:dyDescent="0.25">
      <c r="A101" s="24" t="s">
        <v>192</v>
      </c>
      <c r="B101" s="31" t="s">
        <v>193</v>
      </c>
      <c r="C101" s="21">
        <v>50985000</v>
      </c>
      <c r="D101" s="21">
        <v>50943833</v>
      </c>
      <c r="E101" s="22">
        <f t="shared" si="2"/>
        <v>0.9991925664411101</v>
      </c>
      <c r="F101" s="21">
        <v>50943833</v>
      </c>
      <c r="G101" s="22">
        <f t="shared" si="3"/>
        <v>1</v>
      </c>
    </row>
    <row r="102" spans="1:7" ht="90" customHeight="1" thickBot="1" x14ac:dyDescent="0.25">
      <c r="A102" s="24" t="s">
        <v>194</v>
      </c>
      <c r="B102" s="31" t="s">
        <v>195</v>
      </c>
      <c r="C102" s="21">
        <v>37000000</v>
      </c>
      <c r="D102" s="21">
        <v>36718334</v>
      </c>
      <c r="E102" s="22">
        <f t="shared" si="2"/>
        <v>0.99238740540540538</v>
      </c>
      <c r="F102" s="21">
        <v>36718334</v>
      </c>
      <c r="G102" s="22">
        <f t="shared" si="3"/>
        <v>1</v>
      </c>
    </row>
    <row r="103" spans="1:7" ht="90" customHeight="1" thickBot="1" x14ac:dyDescent="0.25">
      <c r="A103" s="24" t="s">
        <v>196</v>
      </c>
      <c r="B103" s="20" t="s">
        <v>197</v>
      </c>
      <c r="C103" s="21">
        <v>15000000</v>
      </c>
      <c r="D103" s="21">
        <v>15000000</v>
      </c>
      <c r="E103" s="22">
        <f t="shared" si="2"/>
        <v>1</v>
      </c>
      <c r="F103" s="21">
        <v>15000000</v>
      </c>
      <c r="G103" s="22">
        <f t="shared" si="3"/>
        <v>1</v>
      </c>
    </row>
    <row r="104" spans="1:7" ht="90" customHeight="1" thickBot="1" x14ac:dyDescent="0.25">
      <c r="A104" s="24" t="s">
        <v>198</v>
      </c>
      <c r="B104" s="20" t="s">
        <v>199</v>
      </c>
      <c r="C104" s="21">
        <v>20000000</v>
      </c>
      <c r="D104" s="21">
        <v>20000000</v>
      </c>
      <c r="E104" s="22">
        <f t="shared" si="2"/>
        <v>1</v>
      </c>
      <c r="F104" s="21">
        <v>20000000</v>
      </c>
      <c r="G104" s="22">
        <f t="shared" si="3"/>
        <v>1</v>
      </c>
    </row>
    <row r="105" spans="1:7" ht="90" customHeight="1" thickBot="1" x14ac:dyDescent="0.25">
      <c r="A105" s="24" t="s">
        <v>200</v>
      </c>
      <c r="B105" s="20" t="s">
        <v>201</v>
      </c>
      <c r="C105" s="21">
        <v>25000000</v>
      </c>
      <c r="D105" s="21">
        <v>24000000</v>
      </c>
      <c r="E105" s="22">
        <f t="shared" si="2"/>
        <v>0.96</v>
      </c>
      <c r="F105" s="21">
        <v>24000000</v>
      </c>
      <c r="G105" s="22">
        <f t="shared" si="3"/>
        <v>1</v>
      </c>
    </row>
    <row r="106" spans="1:7" ht="90" customHeight="1" thickBot="1" x14ac:dyDescent="0.25">
      <c r="A106" s="24" t="s">
        <v>202</v>
      </c>
      <c r="B106" s="20" t="s">
        <v>203</v>
      </c>
      <c r="C106" s="21">
        <v>75112368</v>
      </c>
      <c r="D106" s="21">
        <v>71374050.390000001</v>
      </c>
      <c r="E106" s="22">
        <f t="shared" si="2"/>
        <v>0.95023033210722363</v>
      </c>
      <c r="F106" s="21">
        <v>71374050.390000001</v>
      </c>
      <c r="G106" s="22">
        <f t="shared" si="3"/>
        <v>1</v>
      </c>
    </row>
    <row r="107" spans="1:7" ht="90" customHeight="1" thickBot="1" x14ac:dyDescent="0.25">
      <c r="A107" s="24" t="s">
        <v>204</v>
      </c>
      <c r="B107" s="20" t="s">
        <v>205</v>
      </c>
      <c r="C107" s="21">
        <v>47000000</v>
      </c>
      <c r="D107" s="21">
        <v>45333347</v>
      </c>
      <c r="E107" s="22">
        <f t="shared" si="2"/>
        <v>0.96453929787234038</v>
      </c>
      <c r="F107" s="21">
        <v>45333347</v>
      </c>
      <c r="G107" s="22">
        <f t="shared" si="3"/>
        <v>1</v>
      </c>
    </row>
    <row r="108" spans="1:7" ht="90" customHeight="1" thickBot="1" x14ac:dyDescent="0.25">
      <c r="A108" s="24" t="s">
        <v>206</v>
      </c>
      <c r="B108" s="20" t="s">
        <v>207</v>
      </c>
      <c r="C108" s="21">
        <v>51681346</v>
      </c>
      <c r="D108" s="21">
        <v>51001400</v>
      </c>
      <c r="E108" s="22">
        <f t="shared" si="2"/>
        <v>0.98684349281460282</v>
      </c>
      <c r="F108" s="21">
        <v>51001400</v>
      </c>
      <c r="G108" s="22">
        <f t="shared" si="3"/>
        <v>1</v>
      </c>
    </row>
    <row r="109" spans="1:7" ht="90" customHeight="1" thickBot="1" x14ac:dyDescent="0.25">
      <c r="A109" s="24" t="s">
        <v>208</v>
      </c>
      <c r="B109" s="31" t="s">
        <v>209</v>
      </c>
      <c r="C109" s="21">
        <v>102080000</v>
      </c>
      <c r="D109" s="21">
        <v>93951500</v>
      </c>
      <c r="E109" s="22">
        <f t="shared" si="2"/>
        <v>0.92037127742946712</v>
      </c>
      <c r="F109" s="21">
        <v>93951500</v>
      </c>
      <c r="G109" s="22">
        <f t="shared" si="3"/>
        <v>1</v>
      </c>
    </row>
    <row r="110" spans="1:7" ht="90" customHeight="1" thickBot="1" x14ac:dyDescent="0.25">
      <c r="A110" s="23" t="s">
        <v>210</v>
      </c>
      <c r="B110" s="20" t="s">
        <v>211</v>
      </c>
      <c r="C110" s="21">
        <v>35000000</v>
      </c>
      <c r="D110" s="21">
        <v>34994000</v>
      </c>
      <c r="E110" s="22">
        <f t="shared" si="2"/>
        <v>0.9998285714285714</v>
      </c>
      <c r="F110" s="21">
        <v>34994000</v>
      </c>
      <c r="G110" s="22">
        <f t="shared" si="3"/>
        <v>1</v>
      </c>
    </row>
    <row r="111" spans="1:7" ht="90" customHeight="1" thickBot="1" x14ac:dyDescent="0.25">
      <c r="A111" s="24" t="s">
        <v>212</v>
      </c>
      <c r="B111" s="20" t="s">
        <v>213</v>
      </c>
      <c r="C111" s="21">
        <v>90000000</v>
      </c>
      <c r="D111" s="21">
        <v>87541000</v>
      </c>
      <c r="E111" s="22">
        <f t="shared" si="2"/>
        <v>0.97267777777777775</v>
      </c>
      <c r="F111" s="21">
        <v>87541000</v>
      </c>
      <c r="G111" s="22">
        <f t="shared" si="3"/>
        <v>1</v>
      </c>
    </row>
    <row r="112" spans="1:7" ht="90" customHeight="1" thickBot="1" x14ac:dyDescent="0.25">
      <c r="A112" s="24" t="s">
        <v>214</v>
      </c>
      <c r="B112" s="20" t="s">
        <v>215</v>
      </c>
      <c r="C112" s="21">
        <v>77000000</v>
      </c>
      <c r="D112" s="21">
        <v>73301546</v>
      </c>
      <c r="E112" s="22">
        <f t="shared" si="2"/>
        <v>0.95196812987012991</v>
      </c>
      <c r="F112" s="21">
        <v>73301546</v>
      </c>
      <c r="G112" s="22">
        <f t="shared" si="3"/>
        <v>1</v>
      </c>
    </row>
    <row r="113" spans="1:7" ht="90" customHeight="1" thickBot="1" x14ac:dyDescent="0.25">
      <c r="A113" s="24" t="s">
        <v>216</v>
      </c>
      <c r="B113" s="31" t="s">
        <v>217</v>
      </c>
      <c r="C113" s="21">
        <v>4652290244.0100002</v>
      </c>
      <c r="D113" s="21">
        <v>3388046793.25</v>
      </c>
      <c r="E113" s="22">
        <f t="shared" si="2"/>
        <v>0.72825353009998428</v>
      </c>
      <c r="F113" s="21">
        <v>3388046793.25</v>
      </c>
      <c r="G113" s="22">
        <f t="shared" si="3"/>
        <v>1</v>
      </c>
    </row>
    <row r="114" spans="1:7" ht="90" customHeight="1" thickBot="1" x14ac:dyDescent="0.25">
      <c r="A114" s="24" t="s">
        <v>218</v>
      </c>
      <c r="B114" s="20" t="s">
        <v>219</v>
      </c>
      <c r="C114" s="21">
        <v>143094503</v>
      </c>
      <c r="D114" s="21">
        <v>121765134</v>
      </c>
      <c r="E114" s="22">
        <f t="shared" si="2"/>
        <v>0.85094207986452142</v>
      </c>
      <c r="F114" s="21">
        <v>121765134</v>
      </c>
      <c r="G114" s="22">
        <f t="shared" si="3"/>
        <v>1</v>
      </c>
    </row>
    <row r="115" spans="1:7" ht="90" customHeight="1" thickBot="1" x14ac:dyDescent="0.25">
      <c r="A115" s="24" t="s">
        <v>220</v>
      </c>
      <c r="B115" s="20" t="s">
        <v>221</v>
      </c>
      <c r="C115" s="21">
        <v>33000000</v>
      </c>
      <c r="D115" s="21">
        <v>26280000</v>
      </c>
      <c r="E115" s="22">
        <f t="shared" si="2"/>
        <v>0.79636363636363638</v>
      </c>
      <c r="F115" s="21">
        <v>26280000</v>
      </c>
      <c r="G115" s="22">
        <f t="shared" si="3"/>
        <v>1</v>
      </c>
    </row>
    <row r="116" spans="1:7" ht="90" customHeight="1" thickBot="1" x14ac:dyDescent="0.25">
      <c r="A116" s="24" t="s">
        <v>222</v>
      </c>
      <c r="B116" s="31" t="s">
        <v>223</v>
      </c>
      <c r="C116" s="21">
        <v>48000000</v>
      </c>
      <c r="D116" s="21">
        <v>34148219</v>
      </c>
      <c r="E116" s="22">
        <f t="shared" si="2"/>
        <v>0.71142122916666661</v>
      </c>
      <c r="F116" s="21">
        <v>34148219</v>
      </c>
      <c r="G116" s="22">
        <f t="shared" si="3"/>
        <v>1</v>
      </c>
    </row>
    <row r="117" spans="1:7" ht="90" customHeight="1" thickBot="1" x14ac:dyDescent="0.25">
      <c r="A117" s="24" t="s">
        <v>224</v>
      </c>
      <c r="B117" s="31" t="s">
        <v>225</v>
      </c>
      <c r="C117" s="21">
        <v>18000000</v>
      </c>
      <c r="D117" s="21">
        <v>17310000</v>
      </c>
      <c r="E117" s="22">
        <f t="shared" si="2"/>
        <v>0.96166666666666667</v>
      </c>
      <c r="F117" s="21">
        <v>17310000</v>
      </c>
      <c r="G117" s="22">
        <f t="shared" si="3"/>
        <v>1</v>
      </c>
    </row>
    <row r="118" spans="1:7" ht="90" customHeight="1" thickBot="1" x14ac:dyDescent="0.25">
      <c r="A118" s="24" t="s">
        <v>226</v>
      </c>
      <c r="B118" s="31" t="s">
        <v>227</v>
      </c>
      <c r="C118" s="21">
        <v>38195000</v>
      </c>
      <c r="D118" s="21">
        <v>37695000</v>
      </c>
      <c r="E118" s="22">
        <f t="shared" si="2"/>
        <v>0.98690928131954447</v>
      </c>
      <c r="F118" s="21">
        <v>37695000</v>
      </c>
      <c r="G118" s="22">
        <f t="shared" si="3"/>
        <v>1</v>
      </c>
    </row>
    <row r="119" spans="1:7" ht="90" customHeight="1" thickBot="1" x14ac:dyDescent="0.25">
      <c r="A119" s="24" t="s">
        <v>228</v>
      </c>
      <c r="B119" s="31" t="s">
        <v>229</v>
      </c>
      <c r="C119" s="21">
        <v>18000000</v>
      </c>
      <c r="D119" s="21">
        <v>16863999</v>
      </c>
      <c r="E119" s="22">
        <f t="shared" si="2"/>
        <v>0.93688883333333328</v>
      </c>
      <c r="F119" s="21">
        <v>16863999</v>
      </c>
      <c r="G119" s="22">
        <f t="shared" si="3"/>
        <v>1</v>
      </c>
    </row>
    <row r="120" spans="1:7" ht="90" customHeight="1" thickBot="1" x14ac:dyDescent="0.25">
      <c r="A120" s="36" t="str">
        <f>'[1]SGTO POAI VIGENCIA 2021'!W198</f>
        <v>202000363-0150</v>
      </c>
      <c r="B120" s="32" t="s">
        <v>230</v>
      </c>
      <c r="C120" s="21">
        <v>50000000</v>
      </c>
      <c r="D120" s="21">
        <v>32713510</v>
      </c>
      <c r="E120" s="22">
        <f t="shared" si="2"/>
        <v>0.65427020000000002</v>
      </c>
      <c r="F120" s="21">
        <v>32713510</v>
      </c>
      <c r="G120" s="22">
        <f t="shared" si="3"/>
        <v>1</v>
      </c>
    </row>
    <row r="121" spans="1:7" ht="90" customHeight="1" thickBot="1" x14ac:dyDescent="0.25">
      <c r="A121" s="37" t="str">
        <f>'[1]SGTO POAI VIGENCIA 2021'!W199</f>
        <v>202000363-0151</v>
      </c>
      <c r="B121" s="20" t="s">
        <v>231</v>
      </c>
      <c r="C121" s="21">
        <v>18000000</v>
      </c>
      <c r="D121" s="21">
        <v>18000000</v>
      </c>
      <c r="E121" s="22">
        <f t="shared" si="2"/>
        <v>1</v>
      </c>
      <c r="F121" s="21">
        <v>18000000</v>
      </c>
      <c r="G121" s="22">
        <f t="shared" si="3"/>
        <v>1</v>
      </c>
    </row>
    <row r="122" spans="1:7" ht="20.100000000000001" customHeight="1" thickBot="1" x14ac:dyDescent="0.25">
      <c r="A122" s="25" t="s">
        <v>232</v>
      </c>
      <c r="B122" s="26"/>
      <c r="C122" s="17">
        <f>SUM(C123:C145)</f>
        <v>75161612366.110001</v>
      </c>
      <c r="D122" s="17">
        <f>SUM(D123:D145)</f>
        <v>69848426417.649994</v>
      </c>
      <c r="E122" s="33">
        <f t="shared" si="2"/>
        <v>0.92930984606104994</v>
      </c>
      <c r="F122" s="17">
        <f>SUM(F123:F145)</f>
        <v>69848426417.649994</v>
      </c>
      <c r="G122" s="18">
        <f t="shared" si="3"/>
        <v>1</v>
      </c>
    </row>
    <row r="123" spans="1:7" ht="90" customHeight="1" thickBot="1" x14ac:dyDescent="0.25">
      <c r="A123" s="24" t="s">
        <v>233</v>
      </c>
      <c r="B123" s="32" t="s">
        <v>234</v>
      </c>
      <c r="C123" s="21">
        <v>1689281421.21</v>
      </c>
      <c r="D123" s="21">
        <v>841973306.65999997</v>
      </c>
      <c r="E123" s="22">
        <f t="shared" si="2"/>
        <v>0.49842098308102539</v>
      </c>
      <c r="F123" s="21">
        <v>841973306.65999997</v>
      </c>
      <c r="G123" s="22">
        <f t="shared" si="3"/>
        <v>1</v>
      </c>
    </row>
    <row r="124" spans="1:7" ht="90" customHeight="1" thickBot="1" x14ac:dyDescent="0.25">
      <c r="A124" s="24" t="s">
        <v>235</v>
      </c>
      <c r="B124" s="31" t="s">
        <v>236</v>
      </c>
      <c r="C124" s="21">
        <v>293000000</v>
      </c>
      <c r="D124" s="21">
        <v>263146999</v>
      </c>
      <c r="E124" s="22">
        <f t="shared" si="2"/>
        <v>0.89811262457337881</v>
      </c>
      <c r="F124" s="21">
        <v>263146999</v>
      </c>
      <c r="G124" s="22">
        <f t="shared" si="3"/>
        <v>1</v>
      </c>
    </row>
    <row r="125" spans="1:7" ht="90" customHeight="1" thickBot="1" x14ac:dyDescent="0.25">
      <c r="A125" s="24" t="s">
        <v>237</v>
      </c>
      <c r="B125" s="31" t="s">
        <v>238</v>
      </c>
      <c r="C125" s="21">
        <v>947714309</v>
      </c>
      <c r="D125" s="21">
        <v>885720656</v>
      </c>
      <c r="E125" s="22">
        <f t="shared" si="2"/>
        <v>0.93458613802569479</v>
      </c>
      <c r="F125" s="21">
        <v>885720656</v>
      </c>
      <c r="G125" s="22">
        <f t="shared" si="3"/>
        <v>1</v>
      </c>
    </row>
    <row r="126" spans="1:7" ht="90" customHeight="1" thickBot="1" x14ac:dyDescent="0.25">
      <c r="A126" s="24" t="s">
        <v>239</v>
      </c>
      <c r="B126" s="31" t="s">
        <v>240</v>
      </c>
      <c r="C126" s="21">
        <v>96954000</v>
      </c>
      <c r="D126" s="21">
        <v>54110832</v>
      </c>
      <c r="E126" s="22">
        <f t="shared" si="2"/>
        <v>0.5581082987808651</v>
      </c>
      <c r="F126" s="21">
        <v>54110832</v>
      </c>
      <c r="G126" s="22">
        <f t="shared" si="3"/>
        <v>1</v>
      </c>
    </row>
    <row r="127" spans="1:7" ht="90" customHeight="1" thickBot="1" x14ac:dyDescent="0.25">
      <c r="A127" s="24" t="s">
        <v>241</v>
      </c>
      <c r="B127" s="31" t="s">
        <v>242</v>
      </c>
      <c r="C127" s="21">
        <v>64636000</v>
      </c>
      <c r="D127" s="21">
        <v>64636000</v>
      </c>
      <c r="E127" s="22">
        <f t="shared" si="2"/>
        <v>1</v>
      </c>
      <c r="F127" s="21">
        <v>64636000</v>
      </c>
      <c r="G127" s="22">
        <f t="shared" si="3"/>
        <v>1</v>
      </c>
    </row>
    <row r="128" spans="1:7" ht="90" customHeight="1" thickBot="1" x14ac:dyDescent="0.25">
      <c r="A128" s="24" t="s">
        <v>243</v>
      </c>
      <c r="B128" s="31" t="s">
        <v>244</v>
      </c>
      <c r="C128" s="21">
        <v>91081005</v>
      </c>
      <c r="D128" s="21">
        <v>60093833</v>
      </c>
      <c r="E128" s="22">
        <f t="shared" si="2"/>
        <v>0.65978447427100739</v>
      </c>
      <c r="F128" s="21">
        <v>60093833</v>
      </c>
      <c r="G128" s="22">
        <f t="shared" si="3"/>
        <v>1</v>
      </c>
    </row>
    <row r="129" spans="1:7" ht="90" customHeight="1" thickBot="1" x14ac:dyDescent="0.25">
      <c r="A129" s="24" t="s">
        <v>245</v>
      </c>
      <c r="B129" s="31" t="s">
        <v>246</v>
      </c>
      <c r="C129" s="21">
        <v>76000000</v>
      </c>
      <c r="D129" s="21">
        <v>76000000</v>
      </c>
      <c r="E129" s="22">
        <f t="shared" si="2"/>
        <v>1</v>
      </c>
      <c r="F129" s="21">
        <v>76000000</v>
      </c>
      <c r="G129" s="22">
        <f t="shared" si="3"/>
        <v>1</v>
      </c>
    </row>
    <row r="130" spans="1:7" ht="90" customHeight="1" thickBot="1" x14ac:dyDescent="0.25">
      <c r="A130" s="24" t="s">
        <v>247</v>
      </c>
      <c r="B130" s="31" t="s">
        <v>248</v>
      </c>
      <c r="C130" s="21">
        <v>200000000</v>
      </c>
      <c r="D130" s="21">
        <v>177905832</v>
      </c>
      <c r="E130" s="22">
        <f t="shared" si="2"/>
        <v>0.88952916000000004</v>
      </c>
      <c r="F130" s="21">
        <v>177905832</v>
      </c>
      <c r="G130" s="22">
        <f t="shared" si="3"/>
        <v>1</v>
      </c>
    </row>
    <row r="131" spans="1:7" ht="90" customHeight="1" thickBot="1" x14ac:dyDescent="0.25">
      <c r="A131" s="24" t="s">
        <v>249</v>
      </c>
      <c r="B131" s="31" t="s">
        <v>250</v>
      </c>
      <c r="C131" s="21">
        <v>161000000</v>
      </c>
      <c r="D131" s="21">
        <v>141544833</v>
      </c>
      <c r="E131" s="22">
        <f t="shared" si="2"/>
        <v>0.87916045341614912</v>
      </c>
      <c r="F131" s="21">
        <v>141544833</v>
      </c>
      <c r="G131" s="22">
        <f t="shared" si="3"/>
        <v>1</v>
      </c>
    </row>
    <row r="132" spans="1:7" ht="90" customHeight="1" thickBot="1" x14ac:dyDescent="0.25">
      <c r="A132" s="23" t="s">
        <v>251</v>
      </c>
      <c r="B132" s="20" t="s">
        <v>252</v>
      </c>
      <c r="C132" s="21">
        <v>701597644</v>
      </c>
      <c r="D132" s="21">
        <v>120302495</v>
      </c>
      <c r="E132" s="22">
        <f t="shared" si="2"/>
        <v>0.17146935430701077</v>
      </c>
      <c r="F132" s="21">
        <v>120302495</v>
      </c>
      <c r="G132" s="22">
        <f t="shared" si="3"/>
        <v>1</v>
      </c>
    </row>
    <row r="133" spans="1:7" ht="90" customHeight="1" thickBot="1" x14ac:dyDescent="0.25">
      <c r="A133" s="23" t="s">
        <v>253</v>
      </c>
      <c r="B133" s="20" t="s">
        <v>254</v>
      </c>
      <c r="C133" s="21">
        <v>181000000</v>
      </c>
      <c r="D133" s="21">
        <v>179846000</v>
      </c>
      <c r="E133" s="22">
        <f t="shared" ref="E133:E166" si="4">D133/C133</f>
        <v>0.9936243093922652</v>
      </c>
      <c r="F133" s="21">
        <v>179846000</v>
      </c>
      <c r="G133" s="22">
        <f t="shared" ref="G133:G166" si="5">F133/D133</f>
        <v>1</v>
      </c>
    </row>
    <row r="134" spans="1:7" ht="90" customHeight="1" thickBot="1" x14ac:dyDescent="0.25">
      <c r="A134" s="23" t="s">
        <v>255</v>
      </c>
      <c r="B134" s="20" t="s">
        <v>256</v>
      </c>
      <c r="C134" s="21">
        <v>1299584216.27</v>
      </c>
      <c r="D134" s="21">
        <v>138487565.75999999</v>
      </c>
      <c r="E134" s="22">
        <f t="shared" si="4"/>
        <v>0.1065629791638128</v>
      </c>
      <c r="F134" s="21">
        <v>138487565.75999999</v>
      </c>
      <c r="G134" s="22">
        <f t="shared" si="5"/>
        <v>1</v>
      </c>
    </row>
    <row r="135" spans="1:7" ht="90" customHeight="1" thickBot="1" x14ac:dyDescent="0.25">
      <c r="A135" s="24" t="s">
        <v>257</v>
      </c>
      <c r="B135" s="20" t="s">
        <v>258</v>
      </c>
      <c r="C135" s="21">
        <v>543927149</v>
      </c>
      <c r="D135" s="21">
        <v>509922588</v>
      </c>
      <c r="E135" s="22">
        <f t="shared" si="4"/>
        <v>0.93748324373490688</v>
      </c>
      <c r="F135" s="21">
        <v>509922588</v>
      </c>
      <c r="G135" s="22">
        <f t="shared" si="5"/>
        <v>1</v>
      </c>
    </row>
    <row r="136" spans="1:7" ht="90" customHeight="1" thickBot="1" x14ac:dyDescent="0.25">
      <c r="A136" s="23" t="s">
        <v>259</v>
      </c>
      <c r="B136" s="20" t="s">
        <v>260</v>
      </c>
      <c r="C136" s="21">
        <v>222424239</v>
      </c>
      <c r="D136" s="21">
        <v>177129469</v>
      </c>
      <c r="E136" s="22">
        <f t="shared" si="4"/>
        <v>0.79635866035266056</v>
      </c>
      <c r="F136" s="21">
        <v>177129469</v>
      </c>
      <c r="G136" s="22">
        <f t="shared" si="5"/>
        <v>1</v>
      </c>
    </row>
    <row r="137" spans="1:7" ht="90" customHeight="1" thickBot="1" x14ac:dyDescent="0.25">
      <c r="A137" s="24" t="s">
        <v>261</v>
      </c>
      <c r="B137" s="20" t="s">
        <v>262</v>
      </c>
      <c r="C137" s="21">
        <v>1100000000</v>
      </c>
      <c r="D137" s="21">
        <v>1059833419</v>
      </c>
      <c r="E137" s="22">
        <f t="shared" si="4"/>
        <v>0.96348492636363636</v>
      </c>
      <c r="F137" s="21">
        <v>1059833419</v>
      </c>
      <c r="G137" s="22">
        <f t="shared" si="5"/>
        <v>1</v>
      </c>
    </row>
    <row r="138" spans="1:7" ht="90" customHeight="1" thickBot="1" x14ac:dyDescent="0.25">
      <c r="A138" s="24" t="s">
        <v>263</v>
      </c>
      <c r="B138" s="20" t="s">
        <v>264</v>
      </c>
      <c r="C138" s="21">
        <v>20000000</v>
      </c>
      <c r="D138" s="21">
        <v>19906500</v>
      </c>
      <c r="E138" s="22">
        <f t="shared" si="4"/>
        <v>0.99532500000000002</v>
      </c>
      <c r="F138" s="21">
        <v>19906500</v>
      </c>
      <c r="G138" s="22">
        <f t="shared" si="5"/>
        <v>1</v>
      </c>
    </row>
    <row r="139" spans="1:7" ht="90" customHeight="1" thickBot="1" x14ac:dyDescent="0.25">
      <c r="A139" s="24" t="s">
        <v>265</v>
      </c>
      <c r="B139" s="20" t="s">
        <v>266</v>
      </c>
      <c r="C139" s="21">
        <v>84414100</v>
      </c>
      <c r="D139" s="21">
        <v>82799499</v>
      </c>
      <c r="E139" s="22">
        <f t="shared" si="4"/>
        <v>0.98087285181030182</v>
      </c>
      <c r="F139" s="21">
        <v>82799499</v>
      </c>
      <c r="G139" s="22">
        <f t="shared" si="5"/>
        <v>1</v>
      </c>
    </row>
    <row r="140" spans="1:7" ht="90" customHeight="1" thickBot="1" x14ac:dyDescent="0.25">
      <c r="A140" s="24" t="s">
        <v>267</v>
      </c>
      <c r="B140" s="20" t="s">
        <v>268</v>
      </c>
      <c r="C140" s="21">
        <v>320000000</v>
      </c>
      <c r="D140" s="21">
        <v>308460000</v>
      </c>
      <c r="E140" s="22">
        <f t="shared" si="4"/>
        <v>0.9639375</v>
      </c>
      <c r="F140" s="21">
        <v>308460000</v>
      </c>
      <c r="G140" s="22">
        <f t="shared" si="5"/>
        <v>1</v>
      </c>
    </row>
    <row r="141" spans="1:7" ht="90" customHeight="1" thickBot="1" x14ac:dyDescent="0.25">
      <c r="A141" s="24" t="s">
        <v>269</v>
      </c>
      <c r="B141" s="31" t="s">
        <v>270</v>
      </c>
      <c r="C141" s="21">
        <v>321904376</v>
      </c>
      <c r="D141" s="21">
        <v>302979740</v>
      </c>
      <c r="E141" s="22">
        <f t="shared" si="4"/>
        <v>0.94121037981788724</v>
      </c>
      <c r="F141" s="21">
        <v>302979740</v>
      </c>
      <c r="G141" s="22">
        <f t="shared" si="5"/>
        <v>1</v>
      </c>
    </row>
    <row r="142" spans="1:7" ht="90" customHeight="1" thickBot="1" x14ac:dyDescent="0.25">
      <c r="A142" s="24" t="s">
        <v>271</v>
      </c>
      <c r="B142" s="31" t="s">
        <v>272</v>
      </c>
      <c r="C142" s="21">
        <v>1760866325.49</v>
      </c>
      <c r="D142" s="21">
        <v>1199652532</v>
      </c>
      <c r="E142" s="22">
        <f t="shared" si="4"/>
        <v>0.68128540743498522</v>
      </c>
      <c r="F142" s="21">
        <v>1199652532</v>
      </c>
      <c r="G142" s="22">
        <f t="shared" si="5"/>
        <v>1</v>
      </c>
    </row>
    <row r="143" spans="1:7" ht="90" customHeight="1" thickBot="1" x14ac:dyDescent="0.25">
      <c r="A143" s="23" t="s">
        <v>273</v>
      </c>
      <c r="B143" s="20" t="s">
        <v>274</v>
      </c>
      <c r="C143" s="21">
        <v>35074003100.099998</v>
      </c>
      <c r="D143" s="21">
        <v>35074003100.099998</v>
      </c>
      <c r="E143" s="22">
        <f t="shared" si="4"/>
        <v>1</v>
      </c>
      <c r="F143" s="21">
        <v>35074003100.099998</v>
      </c>
      <c r="G143" s="22">
        <f t="shared" si="5"/>
        <v>1</v>
      </c>
    </row>
    <row r="144" spans="1:7" ht="90" customHeight="1" thickBot="1" x14ac:dyDescent="0.25">
      <c r="A144" s="23" t="s">
        <v>275</v>
      </c>
      <c r="B144" s="20" t="s">
        <v>276</v>
      </c>
      <c r="C144" s="21">
        <v>27242543268.709999</v>
      </c>
      <c r="D144" s="21">
        <v>26126352073.919998</v>
      </c>
      <c r="E144" s="22">
        <f t="shared" si="4"/>
        <v>0.95902764349934888</v>
      </c>
      <c r="F144" s="21">
        <v>26126352073.919998</v>
      </c>
      <c r="G144" s="22">
        <f t="shared" si="5"/>
        <v>1</v>
      </c>
    </row>
    <row r="145" spans="1:7" ht="90" customHeight="1" thickBot="1" x14ac:dyDescent="0.25">
      <c r="A145" s="24" t="s">
        <v>277</v>
      </c>
      <c r="B145" s="31" t="s">
        <v>278</v>
      </c>
      <c r="C145" s="21">
        <v>2669681212.3299999</v>
      </c>
      <c r="D145" s="21">
        <v>1983619144.21</v>
      </c>
      <c r="E145" s="22">
        <f t="shared" si="4"/>
        <v>0.74301723181352053</v>
      </c>
      <c r="F145" s="21">
        <v>1983619144.21</v>
      </c>
      <c r="G145" s="22">
        <f t="shared" si="5"/>
        <v>1</v>
      </c>
    </row>
    <row r="146" spans="1:7" ht="20.100000000000001" customHeight="1" thickBot="1" x14ac:dyDescent="0.25">
      <c r="A146" s="25" t="s">
        <v>279</v>
      </c>
      <c r="B146" s="26"/>
      <c r="C146" s="17">
        <f>SUM(C147:C152)</f>
        <v>1196000000</v>
      </c>
      <c r="D146" s="17">
        <f>SUM(D147:D152)</f>
        <v>1057106946.9200001</v>
      </c>
      <c r="E146" s="33">
        <f t="shared" si="4"/>
        <v>0.88386868471571911</v>
      </c>
      <c r="F146" s="17">
        <v>1057106946.9200001</v>
      </c>
      <c r="G146" s="18">
        <f t="shared" si="5"/>
        <v>1</v>
      </c>
    </row>
    <row r="147" spans="1:7" ht="90" customHeight="1" thickBot="1" x14ac:dyDescent="0.25">
      <c r="A147" s="23" t="s">
        <v>280</v>
      </c>
      <c r="B147" s="32" t="s">
        <v>281</v>
      </c>
      <c r="C147" s="21">
        <f>'[1]SGTO POAI VIGENCIA 2021'!BP262+'[1]SGTO POAI VIGENCIA 2021'!BP263+'[1]SGTO POAI VIGENCIA 2021'!BP264+'[1]SGTO POAI VIGENCIA 2021'!BP265</f>
        <v>325460000</v>
      </c>
      <c r="D147" s="21">
        <f>'[1]SGTO POAI VIGENCIA 2021'!BQ262+'[1]SGTO POAI VIGENCIA 2021'!BQ263+'[1]SGTO POAI VIGENCIA 2021'!BQ264+'[1]SGTO POAI VIGENCIA 2021'!BQ265</f>
        <v>274223114.42000002</v>
      </c>
      <c r="E147" s="22">
        <f t="shared" si="4"/>
        <v>0.84257086714189156</v>
      </c>
      <c r="F147" s="21">
        <v>274223114.42000002</v>
      </c>
      <c r="G147" s="22">
        <f t="shared" si="5"/>
        <v>1</v>
      </c>
    </row>
    <row r="148" spans="1:7" ht="90" customHeight="1" thickBot="1" x14ac:dyDescent="0.25">
      <c r="A148" s="38" t="s">
        <v>282</v>
      </c>
      <c r="B148" s="20" t="s">
        <v>283</v>
      </c>
      <c r="C148" s="21">
        <f>'[1]SGTO POAI VIGENCIA 2021'!BP266+'[1]SGTO POAI VIGENCIA 2021'!BP267+'[1]SGTO POAI VIGENCIA 2021'!BP268+'[1]SGTO POAI VIGENCIA 2021'!BP269+'[1]SGTO POAI VIGENCIA 2021'!BP270</f>
        <v>348540000</v>
      </c>
      <c r="D148" s="21">
        <f>'[1]SGTO POAI VIGENCIA 2021'!BQ266+'[1]SGTO POAI VIGENCIA 2021'!BQ267+'[1]SGTO POAI VIGENCIA 2021'!BQ268+'[1]SGTO POAI VIGENCIA 2021'!BQ269+'[1]SGTO POAI VIGENCIA 2021'!BQ270</f>
        <v>309915001</v>
      </c>
      <c r="E148" s="22">
        <f t="shared" si="4"/>
        <v>0.88918058472485229</v>
      </c>
      <c r="F148" s="21">
        <v>309915001</v>
      </c>
      <c r="G148" s="22">
        <f t="shared" si="5"/>
        <v>1</v>
      </c>
    </row>
    <row r="149" spans="1:7" ht="90" customHeight="1" thickBot="1" x14ac:dyDescent="0.25">
      <c r="A149" s="34" t="s">
        <v>284</v>
      </c>
      <c r="B149" s="31" t="s">
        <v>285</v>
      </c>
      <c r="C149" s="21">
        <f>'[1]SGTO POAI VIGENCIA 2021'!BP271+'[1]SGTO POAI VIGENCIA 2021'!BP272+'[1]SGTO POAI VIGENCIA 2021'!BP273+'[1]SGTO POAI VIGENCIA 2021'!BP274+'[1]SGTO POAI VIGENCIA 2021'!BP275</f>
        <v>146000000</v>
      </c>
      <c r="D149" s="21">
        <f>'[1]SGTO POAI VIGENCIA 2021'!BQ271+'[1]SGTO POAI VIGENCIA 2021'!BQ272+'[1]SGTO POAI VIGENCIA 2021'!BQ273+'[1]SGTO POAI VIGENCIA 2021'!BQ274+'[1]SGTO POAI VIGENCIA 2021'!BQ275</f>
        <v>130610834</v>
      </c>
      <c r="E149" s="22">
        <f t="shared" si="4"/>
        <v>0.89459475342465755</v>
      </c>
      <c r="F149" s="21">
        <v>130610834</v>
      </c>
      <c r="G149" s="22">
        <f t="shared" si="5"/>
        <v>1</v>
      </c>
    </row>
    <row r="150" spans="1:7" ht="90" customHeight="1" thickBot="1" x14ac:dyDescent="0.25">
      <c r="A150" s="34" t="s">
        <v>286</v>
      </c>
      <c r="B150" s="20" t="s">
        <v>287</v>
      </c>
      <c r="C150" s="21">
        <f>'[1]SGTO POAI VIGENCIA 2021'!BP276+'[1]SGTO POAI VIGENCIA 2021'!BP277+'[1]SGTO POAI VIGENCIA 2021'!BP278</f>
        <v>60000000</v>
      </c>
      <c r="D150" s="21">
        <f>'[1]SGTO POAI VIGENCIA 2021'!BQ276+'[1]SGTO POAI VIGENCIA 2021'!BQ277+'[1]SGTO POAI VIGENCIA 2021'!BQ278</f>
        <v>58180832</v>
      </c>
      <c r="E150" s="22">
        <f t="shared" si="4"/>
        <v>0.96968053333333337</v>
      </c>
      <c r="F150" s="21">
        <v>58180832</v>
      </c>
      <c r="G150" s="22">
        <f t="shared" si="5"/>
        <v>1</v>
      </c>
    </row>
    <row r="151" spans="1:7" ht="90" customHeight="1" thickBot="1" x14ac:dyDescent="0.25">
      <c r="A151" s="34" t="s">
        <v>288</v>
      </c>
      <c r="B151" s="20" t="s">
        <v>289</v>
      </c>
      <c r="C151" s="21">
        <f>'[1]SGTO POAI VIGENCIA 2021'!BP279</f>
        <v>18000000</v>
      </c>
      <c r="D151" s="21">
        <f>'[1]SGTO POAI VIGENCIA 2021'!BQ279</f>
        <v>6600000</v>
      </c>
      <c r="E151" s="22">
        <f t="shared" si="4"/>
        <v>0.36666666666666664</v>
      </c>
      <c r="F151" s="21">
        <v>6600000</v>
      </c>
      <c r="G151" s="22">
        <f t="shared" si="5"/>
        <v>1</v>
      </c>
    </row>
    <row r="152" spans="1:7" ht="90" customHeight="1" thickBot="1" x14ac:dyDescent="0.25">
      <c r="A152" s="34" t="s">
        <v>290</v>
      </c>
      <c r="B152" s="31" t="s">
        <v>291</v>
      </c>
      <c r="C152" s="21">
        <f>'[1]SGTO POAI VIGENCIA 2021'!BP280+'[1]SGTO POAI VIGENCIA 2021'!BP281+'[1]SGTO POAI VIGENCIA 2021'!BP282+'[1]SGTO POAI VIGENCIA 2021'!BP283+'[1]SGTO POAI VIGENCIA 2021'!BP284+'[1]SGTO POAI VIGENCIA 2021'!BP285</f>
        <v>298000000</v>
      </c>
      <c r="D152" s="21">
        <f>'[1]SGTO POAI VIGENCIA 2021'!BQ280+'[1]SGTO POAI VIGENCIA 2021'!BQ281+'[1]SGTO POAI VIGENCIA 2021'!BQ282+'[1]SGTO POAI VIGENCIA 2021'!BQ283+'[1]SGTO POAI VIGENCIA 2021'!BQ284+'[1]SGTO POAI VIGENCIA 2021'!BQ285</f>
        <v>277577165.5</v>
      </c>
      <c r="E152" s="22">
        <f t="shared" si="4"/>
        <v>0.93146699832214763</v>
      </c>
      <c r="F152" s="21">
        <v>277577165.5</v>
      </c>
      <c r="G152" s="22">
        <f t="shared" si="5"/>
        <v>1</v>
      </c>
    </row>
    <row r="153" spans="1:7" s="43" customFormat="1" ht="20.100000000000001" customHeight="1" thickBot="1" x14ac:dyDescent="0.3">
      <c r="A153" s="39" t="s">
        <v>292</v>
      </c>
      <c r="B153" s="40"/>
      <c r="C153" s="41">
        <f>C146+C122+C93+C83+C79+C59+C53+C48+C35+C20+C17+C9+C4</f>
        <v>319490464131.90997</v>
      </c>
      <c r="D153" s="41">
        <f>D146+D122+D93+D83+D79+D59+D53+D48+D35+D20+D17+D9+D4</f>
        <v>286065239361.57996</v>
      </c>
      <c r="E153" s="42">
        <f t="shared" si="4"/>
        <v>0.89537958554991637</v>
      </c>
      <c r="F153" s="41">
        <f>F146+F122+F93+F83+F79+F59+F53+F48+F35+F20+F17+F9+F4</f>
        <v>286065239361.57996</v>
      </c>
      <c r="G153" s="42">
        <f t="shared" si="5"/>
        <v>1</v>
      </c>
    </row>
    <row r="154" spans="1:7" ht="20.100000000000001" customHeight="1" thickBot="1" x14ac:dyDescent="0.25">
      <c r="A154" s="25" t="s">
        <v>293</v>
      </c>
      <c r="B154" s="26"/>
      <c r="C154" s="17">
        <f>SUM(C155:C157)</f>
        <v>7160417690.0299997</v>
      </c>
      <c r="D154" s="17">
        <f>SUM(D155:D157)</f>
        <v>4672994056.9699993</v>
      </c>
      <c r="E154" s="33">
        <f t="shared" si="4"/>
        <v>0.65261472993070901</v>
      </c>
      <c r="F154" s="17">
        <f>SUM(F155:F157)</f>
        <v>4652079056.9699993</v>
      </c>
      <c r="G154" s="18">
        <f t="shared" si="5"/>
        <v>0.99552428277352412</v>
      </c>
    </row>
    <row r="155" spans="1:7" ht="90" customHeight="1" thickBot="1" x14ac:dyDescent="0.25">
      <c r="A155" s="44" t="s">
        <v>294</v>
      </c>
      <c r="B155" s="31" t="s">
        <v>295</v>
      </c>
      <c r="C155" s="21">
        <v>2847287098.98</v>
      </c>
      <c r="D155" s="21">
        <v>2191949700.79</v>
      </c>
      <c r="E155" s="22">
        <f t="shared" si="4"/>
        <v>0.76983796315279718</v>
      </c>
      <c r="F155" s="21">
        <v>2191949700.79</v>
      </c>
      <c r="G155" s="22">
        <f t="shared" si="5"/>
        <v>1</v>
      </c>
    </row>
    <row r="156" spans="1:7" ht="90" customHeight="1" thickBot="1" x14ac:dyDescent="0.25">
      <c r="A156" s="44" t="s">
        <v>296</v>
      </c>
      <c r="B156" s="20" t="s">
        <v>297</v>
      </c>
      <c r="C156" s="21">
        <v>4186248516.4099998</v>
      </c>
      <c r="D156" s="21">
        <v>2404633024.1799998</v>
      </c>
      <c r="E156" s="22">
        <f t="shared" si="4"/>
        <v>0.57441239208658845</v>
      </c>
      <c r="F156" s="21">
        <v>2383718024.1799998</v>
      </c>
      <c r="G156" s="22">
        <f t="shared" si="5"/>
        <v>0.99130220711863837</v>
      </c>
    </row>
    <row r="157" spans="1:7" ht="90" customHeight="1" thickBot="1" x14ac:dyDescent="0.25">
      <c r="A157" s="45" t="s">
        <v>298</v>
      </c>
      <c r="B157" s="20" t="s">
        <v>299</v>
      </c>
      <c r="C157" s="21">
        <v>126882074.64</v>
      </c>
      <c r="D157" s="21">
        <v>76411332</v>
      </c>
      <c r="E157" s="22">
        <f t="shared" si="4"/>
        <v>0.60222322354674895</v>
      </c>
      <c r="F157" s="21">
        <v>76411332</v>
      </c>
      <c r="G157" s="22">
        <f t="shared" si="5"/>
        <v>1</v>
      </c>
    </row>
    <row r="158" spans="1:7" ht="20.100000000000001" customHeight="1" thickBot="1" x14ac:dyDescent="0.25">
      <c r="A158" s="25" t="s">
        <v>300</v>
      </c>
      <c r="B158" s="26"/>
      <c r="C158" s="17">
        <f>SUM(C159:C162)</f>
        <v>2637286334.9400001</v>
      </c>
      <c r="D158" s="17">
        <f>SUM(D159:D162)</f>
        <v>2383790557.2240133</v>
      </c>
      <c r="E158" s="33">
        <f t="shared" si="4"/>
        <v>0.90388007007143811</v>
      </c>
      <c r="F158" s="17">
        <f>SUM(F159:F162)</f>
        <v>2216880294.2925234</v>
      </c>
      <c r="G158" s="18">
        <f t="shared" si="5"/>
        <v>0.92998115441573803</v>
      </c>
    </row>
    <row r="159" spans="1:7" ht="90" customHeight="1" thickBot="1" x14ac:dyDescent="0.25">
      <c r="A159" s="34" t="s">
        <v>301</v>
      </c>
      <c r="B159" s="31" t="s">
        <v>302</v>
      </c>
      <c r="C159" s="21">
        <v>690464077.75999999</v>
      </c>
      <c r="D159" s="21">
        <v>683590194.49999976</v>
      </c>
      <c r="E159" s="22">
        <f t="shared" si="4"/>
        <v>0.99004454615177018</v>
      </c>
      <c r="F159" s="21">
        <v>683590194.49999976</v>
      </c>
      <c r="G159" s="22">
        <f t="shared" si="5"/>
        <v>1</v>
      </c>
    </row>
    <row r="160" spans="1:7" ht="90" customHeight="1" thickBot="1" x14ac:dyDescent="0.25">
      <c r="A160" s="34" t="s">
        <v>303</v>
      </c>
      <c r="B160" s="31" t="s">
        <v>304</v>
      </c>
      <c r="C160" s="21">
        <v>329008863.94999999</v>
      </c>
      <c r="D160" s="21">
        <v>290761030.31</v>
      </c>
      <c r="E160" s="22">
        <f t="shared" si="4"/>
        <v>0.88374831856866753</v>
      </c>
      <c r="F160" s="21">
        <v>290761030.31</v>
      </c>
      <c r="G160" s="22">
        <f t="shared" si="5"/>
        <v>1</v>
      </c>
    </row>
    <row r="161" spans="1:7" ht="90" customHeight="1" thickBot="1" x14ac:dyDescent="0.25">
      <c r="A161" s="34" t="s">
        <v>305</v>
      </c>
      <c r="B161" s="31" t="s">
        <v>306</v>
      </c>
      <c r="C161" s="21">
        <v>348896731.19999999</v>
      </c>
      <c r="D161" s="21">
        <v>347384923.11000001</v>
      </c>
      <c r="E161" s="22">
        <f t="shared" si="4"/>
        <v>0.99566688949821847</v>
      </c>
      <c r="F161" s="21">
        <v>240924657.09</v>
      </c>
      <c r="G161" s="22">
        <f t="shared" si="5"/>
        <v>0.69353803536750158</v>
      </c>
    </row>
    <row r="162" spans="1:7" ht="90" customHeight="1" thickBot="1" x14ac:dyDescent="0.25">
      <c r="A162" s="34" t="s">
        <v>307</v>
      </c>
      <c r="B162" s="31" t="s">
        <v>308</v>
      </c>
      <c r="C162" s="21">
        <v>1268916662.03</v>
      </c>
      <c r="D162" s="21">
        <v>1062054409.304014</v>
      </c>
      <c r="E162" s="22">
        <f t="shared" si="4"/>
        <v>0.83697727446099579</v>
      </c>
      <c r="F162" s="21">
        <v>1001604412.3925239</v>
      </c>
      <c r="G162" s="22">
        <f t="shared" si="5"/>
        <v>0.94308201502491362</v>
      </c>
    </row>
    <row r="163" spans="1:7" ht="20.100000000000001" customHeight="1" thickBot="1" x14ac:dyDescent="0.25">
      <c r="A163" s="46" t="s">
        <v>309</v>
      </c>
      <c r="B163" s="47"/>
      <c r="C163" s="17">
        <f>SUM(C164)</f>
        <v>110210000</v>
      </c>
      <c r="D163" s="17">
        <f>SUM(D164)</f>
        <v>107716000</v>
      </c>
      <c r="E163" s="33">
        <f t="shared" si="4"/>
        <v>0.97737047454858905</v>
      </c>
      <c r="F163" s="17">
        <f>SUM(F164)</f>
        <v>107716000</v>
      </c>
      <c r="G163" s="18">
        <f t="shared" si="5"/>
        <v>1</v>
      </c>
    </row>
    <row r="164" spans="1:7" ht="90" customHeight="1" thickBot="1" x14ac:dyDescent="0.25">
      <c r="A164" s="48" t="s">
        <v>310</v>
      </c>
      <c r="B164" s="49" t="s">
        <v>311</v>
      </c>
      <c r="C164" s="50">
        <v>110210000</v>
      </c>
      <c r="D164" s="50">
        <v>107716000</v>
      </c>
      <c r="E164" s="22">
        <f t="shared" si="4"/>
        <v>0.97737047454858905</v>
      </c>
      <c r="F164" s="50">
        <v>107716000</v>
      </c>
      <c r="G164" s="22">
        <f t="shared" si="5"/>
        <v>1</v>
      </c>
    </row>
    <row r="165" spans="1:7" s="43" customFormat="1" ht="20.100000000000001" customHeight="1" thickBot="1" x14ac:dyDescent="0.3">
      <c r="A165" s="39" t="s">
        <v>312</v>
      </c>
      <c r="B165" s="40"/>
      <c r="C165" s="51">
        <f>C163+C158+C154</f>
        <v>9907914024.9699993</v>
      </c>
      <c r="D165" s="41">
        <f>D163+D158+D154</f>
        <v>7164500614.1940126</v>
      </c>
      <c r="E165" s="42">
        <f t="shared" si="4"/>
        <v>0.72310888004659557</v>
      </c>
      <c r="F165" s="41">
        <f>F163+F158+F154</f>
        <v>6976675351.2625227</v>
      </c>
      <c r="G165" s="42">
        <f t="shared" si="5"/>
        <v>0.97378390022615413</v>
      </c>
    </row>
    <row r="166" spans="1:7" s="43" customFormat="1" ht="20.100000000000001" customHeight="1" thickBot="1" x14ac:dyDescent="0.3">
      <c r="A166" s="52" t="s">
        <v>313</v>
      </c>
      <c r="B166" s="53"/>
      <c r="C166" s="54">
        <f>C165+C153</f>
        <v>329398378156.87994</v>
      </c>
      <c r="D166" s="55">
        <f>D165+D153</f>
        <v>293229739975.77399</v>
      </c>
      <c r="E166" s="56">
        <f t="shared" si="4"/>
        <v>0.89019788626925112</v>
      </c>
      <c r="F166" s="55">
        <f>F165+F153</f>
        <v>293041914712.84247</v>
      </c>
      <c r="G166" s="56">
        <f t="shared" si="5"/>
        <v>0.99935946039120371</v>
      </c>
    </row>
    <row r="169" spans="1:7" x14ac:dyDescent="0.2">
      <c r="D169" s="43"/>
      <c r="E169" s="43"/>
      <c r="F169" s="43"/>
    </row>
    <row r="172" spans="1:7" x14ac:dyDescent="0.2">
      <c r="C172" s="43">
        <v>329398378156.88007</v>
      </c>
      <c r="D172" s="4">
        <v>293229739975.74408</v>
      </c>
      <c r="E172" s="4">
        <v>293041914712.81256</v>
      </c>
    </row>
  </sheetData>
  <mergeCells count="23">
    <mergeCell ref="A154:B154"/>
    <mergeCell ref="A158:B158"/>
    <mergeCell ref="A163:B163"/>
    <mergeCell ref="A165:B165"/>
    <mergeCell ref="A166:B166"/>
    <mergeCell ref="A79:B79"/>
    <mergeCell ref="A83:B83"/>
    <mergeCell ref="A93:B93"/>
    <mergeCell ref="A122:B122"/>
    <mergeCell ref="A146:B146"/>
    <mergeCell ref="A153:B153"/>
    <mergeCell ref="A17:B17"/>
    <mergeCell ref="A20:B20"/>
    <mergeCell ref="A35:B35"/>
    <mergeCell ref="A48:B48"/>
    <mergeCell ref="A53:B53"/>
    <mergeCell ref="A59:B59"/>
    <mergeCell ref="A1:G1"/>
    <mergeCell ref="A2:A3"/>
    <mergeCell ref="B2:B3"/>
    <mergeCell ref="C2:G2"/>
    <mergeCell ref="A4:B4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EJECUTADOS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2022-02-24T15:48:19Z</dcterms:created>
  <dcterms:modified xsi:type="dcterms:W3CDTF">2022-02-24T15:54:16Z</dcterms:modified>
</cp:coreProperties>
</file>