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PLANEACION03\Desktop\SGTO PDD III TRIMESTRE 2021\"/>
    </mc:Choice>
  </mc:AlternateContent>
  <bookViews>
    <workbookView xWindow="0" yWindow="0" windowWidth="24000" windowHeight="9345"/>
  </bookViews>
  <sheets>
    <sheet name="PROYECTOS" sheetId="1" r:id="rId1"/>
  </sheets>
  <externalReferences>
    <externalReference r:id="rId2"/>
  </externalReferences>
  <definedNames>
    <definedName name="_1._Apoyo_con_equipos_para_la_seguridad_vial_Licenciamiento_de_software_para_comunicaciones">#REF!</definedName>
    <definedName name="aa">#REF!</definedName>
    <definedName name="CODIGO_DIVIPOLA">#REF!</definedName>
    <definedName name="DboREGISTRO_LEY_617">#REF!</definedName>
    <definedName name="ññ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3" i="1" l="1"/>
  <c r="F162" i="1" s="1"/>
  <c r="D163" i="1"/>
  <c r="E163" i="1" s="1"/>
  <c r="C163" i="1"/>
  <c r="C162" i="1" s="1"/>
  <c r="D162" i="1"/>
  <c r="F161" i="1"/>
  <c r="D161" i="1"/>
  <c r="E161" i="1" s="1"/>
  <c r="C161" i="1"/>
  <c r="F160" i="1"/>
  <c r="D160" i="1"/>
  <c r="C160" i="1"/>
  <c r="F159" i="1"/>
  <c r="D159" i="1"/>
  <c r="E159" i="1" s="1"/>
  <c r="C159" i="1"/>
  <c r="F158" i="1"/>
  <c r="F157" i="1" s="1"/>
  <c r="D158" i="1"/>
  <c r="C158" i="1"/>
  <c r="C157" i="1" s="1"/>
  <c r="F156" i="1"/>
  <c r="D156" i="1"/>
  <c r="C156" i="1"/>
  <c r="F155" i="1"/>
  <c r="G155" i="1" s="1"/>
  <c r="D155" i="1"/>
  <c r="C155" i="1"/>
  <c r="E155" i="1" s="1"/>
  <c r="F154" i="1"/>
  <c r="D154" i="1"/>
  <c r="D153" i="1" s="1"/>
  <c r="E153" i="1" s="1"/>
  <c r="C154" i="1"/>
  <c r="C153" i="1"/>
  <c r="F151" i="1"/>
  <c r="G151" i="1" s="1"/>
  <c r="D151" i="1"/>
  <c r="C151" i="1"/>
  <c r="E151" i="1" s="1"/>
  <c r="F150" i="1"/>
  <c r="D150" i="1"/>
  <c r="C150" i="1"/>
  <c r="F149" i="1"/>
  <c r="G149" i="1" s="1"/>
  <c r="D149" i="1"/>
  <c r="C149" i="1"/>
  <c r="F148" i="1"/>
  <c r="D148" i="1"/>
  <c r="C148" i="1"/>
  <c r="E148" i="1" s="1"/>
  <c r="F147" i="1"/>
  <c r="D147" i="1"/>
  <c r="E147" i="1" s="1"/>
  <c r="C147" i="1"/>
  <c r="G146" i="1"/>
  <c r="F146" i="1"/>
  <c r="D146" i="1"/>
  <c r="C146" i="1"/>
  <c r="D145" i="1"/>
  <c r="F144" i="1"/>
  <c r="D144" i="1"/>
  <c r="C144" i="1"/>
  <c r="E144" i="1" s="1"/>
  <c r="F143" i="1"/>
  <c r="D143" i="1"/>
  <c r="E143" i="1" s="1"/>
  <c r="C143" i="1"/>
  <c r="F142" i="1"/>
  <c r="G142" i="1" s="1"/>
  <c r="D142" i="1"/>
  <c r="C142" i="1"/>
  <c r="G141" i="1"/>
  <c r="F141" i="1"/>
  <c r="D141" i="1"/>
  <c r="C141" i="1"/>
  <c r="E141" i="1" s="1"/>
  <c r="F140" i="1"/>
  <c r="G140" i="1" s="1"/>
  <c r="D140" i="1"/>
  <c r="E140" i="1" s="1"/>
  <c r="C140" i="1"/>
  <c r="F139" i="1"/>
  <c r="G139" i="1" s="1"/>
  <c r="D139" i="1"/>
  <c r="C139" i="1"/>
  <c r="F138" i="1"/>
  <c r="D138" i="1"/>
  <c r="E138" i="1" s="1"/>
  <c r="C138" i="1"/>
  <c r="F137" i="1"/>
  <c r="G137" i="1" s="1"/>
  <c r="E137" i="1"/>
  <c r="D137" i="1"/>
  <c r="C137" i="1"/>
  <c r="F136" i="1"/>
  <c r="D136" i="1"/>
  <c r="E136" i="1" s="1"/>
  <c r="C136" i="1"/>
  <c r="F135" i="1"/>
  <c r="G135" i="1" s="1"/>
  <c r="D135" i="1"/>
  <c r="C135" i="1"/>
  <c r="F134" i="1"/>
  <c r="D134" i="1"/>
  <c r="C134" i="1"/>
  <c r="F133" i="1"/>
  <c r="G133" i="1" s="1"/>
  <c r="D133" i="1"/>
  <c r="C133" i="1"/>
  <c r="E133" i="1" s="1"/>
  <c r="F132" i="1"/>
  <c r="D132" i="1"/>
  <c r="C132" i="1"/>
  <c r="F131" i="1"/>
  <c r="D131" i="1"/>
  <c r="C131" i="1"/>
  <c r="E131" i="1" s="1"/>
  <c r="F130" i="1"/>
  <c r="D130" i="1"/>
  <c r="E130" i="1" s="1"/>
  <c r="C130" i="1"/>
  <c r="F129" i="1"/>
  <c r="G129" i="1" s="1"/>
  <c r="D129" i="1"/>
  <c r="C129" i="1"/>
  <c r="E129" i="1" s="1"/>
  <c r="F128" i="1"/>
  <c r="D128" i="1"/>
  <c r="E128" i="1" s="1"/>
  <c r="C128" i="1"/>
  <c r="F127" i="1"/>
  <c r="D127" i="1"/>
  <c r="C127" i="1"/>
  <c r="F126" i="1"/>
  <c r="D126" i="1"/>
  <c r="E126" i="1" s="1"/>
  <c r="C126" i="1"/>
  <c r="F125" i="1"/>
  <c r="G125" i="1" s="1"/>
  <c r="D125" i="1"/>
  <c r="C125" i="1"/>
  <c r="F124" i="1"/>
  <c r="G124" i="1" s="1"/>
  <c r="D124" i="1"/>
  <c r="C124" i="1"/>
  <c r="F123" i="1"/>
  <c r="D123" i="1"/>
  <c r="E123" i="1" s="1"/>
  <c r="C123" i="1"/>
  <c r="F122" i="1"/>
  <c r="F121" i="1" s="1"/>
  <c r="D122" i="1"/>
  <c r="C122" i="1"/>
  <c r="C121" i="1" s="1"/>
  <c r="F120" i="1"/>
  <c r="G120" i="1" s="1"/>
  <c r="D120" i="1"/>
  <c r="C120" i="1"/>
  <c r="A120" i="1"/>
  <c r="F119" i="1"/>
  <c r="D119" i="1"/>
  <c r="C119" i="1"/>
  <c r="E119" i="1" s="1"/>
  <c r="A119" i="1"/>
  <c r="F118" i="1"/>
  <c r="D118" i="1"/>
  <c r="C118" i="1"/>
  <c r="F117" i="1"/>
  <c r="G117" i="1" s="1"/>
  <c r="D117" i="1"/>
  <c r="E117" i="1" s="1"/>
  <c r="C117" i="1"/>
  <c r="F116" i="1"/>
  <c r="G116" i="1" s="1"/>
  <c r="D116" i="1"/>
  <c r="C116" i="1"/>
  <c r="F115" i="1"/>
  <c r="G115" i="1" s="1"/>
  <c r="D115" i="1"/>
  <c r="C115" i="1"/>
  <c r="E115" i="1" s="1"/>
  <c r="F114" i="1"/>
  <c r="D114" i="1"/>
  <c r="E114" i="1" s="1"/>
  <c r="C114" i="1"/>
  <c r="F113" i="1"/>
  <c r="G113" i="1" s="1"/>
  <c r="E113" i="1"/>
  <c r="D113" i="1"/>
  <c r="C113" i="1"/>
  <c r="F112" i="1"/>
  <c r="D112" i="1"/>
  <c r="E112" i="1" s="1"/>
  <c r="C112" i="1"/>
  <c r="F111" i="1"/>
  <c r="G111" i="1" s="1"/>
  <c r="D111" i="1"/>
  <c r="C111" i="1"/>
  <c r="F110" i="1"/>
  <c r="D110" i="1"/>
  <c r="C110" i="1"/>
  <c r="F109" i="1"/>
  <c r="G109" i="1" s="1"/>
  <c r="D109" i="1"/>
  <c r="E109" i="1" s="1"/>
  <c r="C109" i="1"/>
  <c r="F108" i="1"/>
  <c r="D108" i="1"/>
  <c r="C108" i="1"/>
  <c r="F107" i="1"/>
  <c r="D107" i="1"/>
  <c r="C107" i="1"/>
  <c r="F106" i="1"/>
  <c r="D106" i="1"/>
  <c r="C106" i="1"/>
  <c r="F105" i="1"/>
  <c r="G105" i="1" s="1"/>
  <c r="D105" i="1"/>
  <c r="C105" i="1"/>
  <c r="E105" i="1" s="1"/>
  <c r="F104" i="1"/>
  <c r="D104" i="1"/>
  <c r="E104" i="1" s="1"/>
  <c r="C104" i="1"/>
  <c r="F103" i="1"/>
  <c r="G103" i="1" s="1"/>
  <c r="E103" i="1"/>
  <c r="D103" i="1"/>
  <c r="C103" i="1"/>
  <c r="F102" i="1"/>
  <c r="D102" i="1"/>
  <c r="E102" i="1" s="1"/>
  <c r="C102" i="1"/>
  <c r="F101" i="1"/>
  <c r="G101" i="1" s="1"/>
  <c r="D101" i="1"/>
  <c r="C101" i="1"/>
  <c r="F100" i="1"/>
  <c r="D100" i="1"/>
  <c r="C100" i="1"/>
  <c r="F99" i="1"/>
  <c r="G99" i="1" s="1"/>
  <c r="D99" i="1"/>
  <c r="E99" i="1" s="1"/>
  <c r="C99" i="1"/>
  <c r="F98" i="1"/>
  <c r="D98" i="1"/>
  <c r="C98" i="1"/>
  <c r="F97" i="1"/>
  <c r="G97" i="1" s="1"/>
  <c r="D97" i="1"/>
  <c r="C97" i="1"/>
  <c r="E97" i="1" s="1"/>
  <c r="F96" i="1"/>
  <c r="D96" i="1"/>
  <c r="C96" i="1"/>
  <c r="G95" i="1"/>
  <c r="F95" i="1"/>
  <c r="D95" i="1"/>
  <c r="E95" i="1" s="1"/>
  <c r="C95" i="1"/>
  <c r="F94" i="1"/>
  <c r="D94" i="1"/>
  <c r="C94" i="1"/>
  <c r="G93" i="1"/>
  <c r="F93" i="1"/>
  <c r="D93" i="1"/>
  <c r="C93" i="1"/>
  <c r="E93" i="1" s="1"/>
  <c r="D92" i="1"/>
  <c r="F91" i="1"/>
  <c r="D91" i="1"/>
  <c r="C91" i="1"/>
  <c r="F90" i="1"/>
  <c r="D90" i="1"/>
  <c r="C90" i="1"/>
  <c r="F89" i="1"/>
  <c r="D89" i="1"/>
  <c r="E89" i="1" s="1"/>
  <c r="C89" i="1"/>
  <c r="F88" i="1"/>
  <c r="D88" i="1"/>
  <c r="C88" i="1"/>
  <c r="F87" i="1"/>
  <c r="D87" i="1"/>
  <c r="C87" i="1"/>
  <c r="G86" i="1"/>
  <c r="F86" i="1"/>
  <c r="D86" i="1"/>
  <c r="E86" i="1" s="1"/>
  <c r="C86" i="1"/>
  <c r="F85" i="1"/>
  <c r="D85" i="1"/>
  <c r="C85" i="1"/>
  <c r="F84" i="1"/>
  <c r="D84" i="1"/>
  <c r="E84" i="1" s="1"/>
  <c r="C84" i="1"/>
  <c r="F83" i="1"/>
  <c r="G83" i="1" s="1"/>
  <c r="D83" i="1"/>
  <c r="E83" i="1" s="1"/>
  <c r="C83" i="1"/>
  <c r="G81" i="1"/>
  <c r="F81" i="1"/>
  <c r="D81" i="1"/>
  <c r="E81" i="1" s="1"/>
  <c r="C81" i="1"/>
  <c r="F80" i="1"/>
  <c r="D80" i="1"/>
  <c r="C80" i="1"/>
  <c r="G79" i="1"/>
  <c r="F79" i="1"/>
  <c r="D79" i="1"/>
  <c r="C79" i="1"/>
  <c r="E79" i="1" s="1"/>
  <c r="D78" i="1"/>
  <c r="F77" i="1"/>
  <c r="D77" i="1"/>
  <c r="C77" i="1"/>
  <c r="F76" i="1"/>
  <c r="D76" i="1"/>
  <c r="E76" i="1" s="1"/>
  <c r="C76" i="1"/>
  <c r="F75" i="1"/>
  <c r="G75" i="1" s="1"/>
  <c r="E75" i="1"/>
  <c r="D75" i="1"/>
  <c r="C75" i="1"/>
  <c r="F74" i="1"/>
  <c r="G74" i="1" s="1"/>
  <c r="D74" i="1"/>
  <c r="E74" i="1" s="1"/>
  <c r="C74" i="1"/>
  <c r="F73" i="1"/>
  <c r="G73" i="1" s="1"/>
  <c r="D73" i="1"/>
  <c r="C73" i="1"/>
  <c r="F72" i="1"/>
  <c r="D72" i="1"/>
  <c r="E72" i="1" s="1"/>
  <c r="C72" i="1"/>
  <c r="F71" i="1"/>
  <c r="D71" i="1"/>
  <c r="G71" i="1" s="1"/>
  <c r="C71" i="1"/>
  <c r="F70" i="1"/>
  <c r="D70" i="1"/>
  <c r="E70" i="1" s="1"/>
  <c r="C70" i="1"/>
  <c r="F69" i="1"/>
  <c r="G69" i="1" s="1"/>
  <c r="D69" i="1"/>
  <c r="C69" i="1"/>
  <c r="F68" i="1"/>
  <c r="G68" i="1" s="1"/>
  <c r="D68" i="1"/>
  <c r="C68" i="1"/>
  <c r="E68" i="1" s="1"/>
  <c r="F67" i="1"/>
  <c r="D67" i="1"/>
  <c r="E67" i="1" s="1"/>
  <c r="C67" i="1"/>
  <c r="F66" i="1"/>
  <c r="D66" i="1"/>
  <c r="C66" i="1"/>
  <c r="F65" i="1"/>
  <c r="D65" i="1"/>
  <c r="E65" i="1" s="1"/>
  <c r="C65" i="1"/>
  <c r="F64" i="1"/>
  <c r="E64" i="1"/>
  <c r="D64" i="1"/>
  <c r="G64" i="1" s="1"/>
  <c r="C64" i="1"/>
  <c r="F63" i="1"/>
  <c r="D63" i="1"/>
  <c r="E63" i="1" s="1"/>
  <c r="C63" i="1"/>
  <c r="F62" i="1"/>
  <c r="G62" i="1" s="1"/>
  <c r="D62" i="1"/>
  <c r="E62" i="1" s="1"/>
  <c r="C62" i="1"/>
  <c r="F61" i="1"/>
  <c r="G61" i="1" s="1"/>
  <c r="D61" i="1"/>
  <c r="C61" i="1"/>
  <c r="F60" i="1"/>
  <c r="D60" i="1"/>
  <c r="E60" i="1" s="1"/>
  <c r="C60" i="1"/>
  <c r="C58" i="1" s="1"/>
  <c r="F59" i="1"/>
  <c r="G59" i="1" s="1"/>
  <c r="D59" i="1"/>
  <c r="C59" i="1"/>
  <c r="D58" i="1"/>
  <c r="F57" i="1"/>
  <c r="G57" i="1" s="1"/>
  <c r="D57" i="1"/>
  <c r="C57" i="1"/>
  <c r="F56" i="1"/>
  <c r="D56" i="1"/>
  <c r="E56" i="1" s="1"/>
  <c r="C56" i="1"/>
  <c r="F55" i="1"/>
  <c r="G55" i="1" s="1"/>
  <c r="D55" i="1"/>
  <c r="E55" i="1" s="1"/>
  <c r="C55" i="1"/>
  <c r="F54" i="1"/>
  <c r="F52" i="1" s="1"/>
  <c r="D54" i="1"/>
  <c r="C54" i="1"/>
  <c r="F53" i="1"/>
  <c r="D53" i="1"/>
  <c r="E53" i="1" s="1"/>
  <c r="C53" i="1"/>
  <c r="C52" i="1" s="1"/>
  <c r="F51" i="1"/>
  <c r="G51" i="1" s="1"/>
  <c r="D51" i="1"/>
  <c r="E51" i="1" s="1"/>
  <c r="C51" i="1"/>
  <c r="F50" i="1"/>
  <c r="D50" i="1"/>
  <c r="E50" i="1" s="1"/>
  <c r="C50" i="1"/>
  <c r="F49" i="1"/>
  <c r="D49" i="1"/>
  <c r="C49" i="1"/>
  <c r="C47" i="1" s="1"/>
  <c r="F48" i="1"/>
  <c r="D48" i="1"/>
  <c r="E48" i="1" s="1"/>
  <c r="C48" i="1"/>
  <c r="D47" i="1"/>
  <c r="F46" i="1"/>
  <c r="G46" i="1" s="1"/>
  <c r="D46" i="1"/>
  <c r="C46" i="1"/>
  <c r="F45" i="1"/>
  <c r="D45" i="1"/>
  <c r="C45" i="1"/>
  <c r="F44" i="1"/>
  <c r="G44" i="1" s="1"/>
  <c r="D44" i="1"/>
  <c r="C44" i="1"/>
  <c r="E44" i="1" s="1"/>
  <c r="F43" i="1"/>
  <c r="D43" i="1"/>
  <c r="E43" i="1" s="1"/>
  <c r="C43" i="1"/>
  <c r="F42" i="1"/>
  <c r="G42" i="1" s="1"/>
  <c r="D42" i="1"/>
  <c r="C42" i="1"/>
  <c r="F41" i="1"/>
  <c r="D41" i="1"/>
  <c r="E41" i="1" s="1"/>
  <c r="C41" i="1"/>
  <c r="F40" i="1"/>
  <c r="G40" i="1" s="1"/>
  <c r="D40" i="1"/>
  <c r="E40" i="1" s="1"/>
  <c r="C40" i="1"/>
  <c r="F39" i="1"/>
  <c r="D39" i="1"/>
  <c r="E39" i="1" s="1"/>
  <c r="C39" i="1"/>
  <c r="F38" i="1"/>
  <c r="D38" i="1"/>
  <c r="G38" i="1" s="1"/>
  <c r="C38" i="1"/>
  <c r="F37" i="1"/>
  <c r="G37" i="1" s="1"/>
  <c r="D37" i="1"/>
  <c r="C37" i="1"/>
  <c r="F36" i="1"/>
  <c r="G36" i="1" s="1"/>
  <c r="E36" i="1"/>
  <c r="D36" i="1"/>
  <c r="C36" i="1"/>
  <c r="F35" i="1"/>
  <c r="G35" i="1" s="1"/>
  <c r="D35" i="1"/>
  <c r="E35" i="1" s="1"/>
  <c r="C35" i="1"/>
  <c r="C34" i="1"/>
  <c r="F33" i="1"/>
  <c r="D33" i="1"/>
  <c r="C33" i="1"/>
  <c r="F32" i="1"/>
  <c r="G32" i="1" s="1"/>
  <c r="D32" i="1"/>
  <c r="E32" i="1" s="1"/>
  <c r="C32" i="1"/>
  <c r="F31" i="1"/>
  <c r="D31" i="1"/>
  <c r="E31" i="1" s="1"/>
  <c r="C31" i="1"/>
  <c r="F30" i="1"/>
  <c r="D30" i="1"/>
  <c r="C30" i="1"/>
  <c r="F29" i="1"/>
  <c r="D29" i="1"/>
  <c r="C29" i="1"/>
  <c r="F28" i="1"/>
  <c r="G28" i="1" s="1"/>
  <c r="D28" i="1"/>
  <c r="C28" i="1"/>
  <c r="F27" i="1"/>
  <c r="G27" i="1" s="1"/>
  <c r="D27" i="1"/>
  <c r="C27" i="1"/>
  <c r="E27" i="1" s="1"/>
  <c r="F26" i="1"/>
  <c r="G26" i="1" s="1"/>
  <c r="D26" i="1"/>
  <c r="E26" i="1" s="1"/>
  <c r="C26" i="1"/>
  <c r="F25" i="1"/>
  <c r="F20" i="1" s="1"/>
  <c r="D25" i="1"/>
  <c r="E25" i="1" s="1"/>
  <c r="C25" i="1"/>
  <c r="F24" i="1"/>
  <c r="D24" i="1"/>
  <c r="E24" i="1" s="1"/>
  <c r="C24" i="1"/>
  <c r="F23" i="1"/>
  <c r="D23" i="1"/>
  <c r="E23" i="1" s="1"/>
  <c r="C23" i="1"/>
  <c r="F22" i="1"/>
  <c r="D22" i="1"/>
  <c r="C22" i="1"/>
  <c r="F21" i="1"/>
  <c r="D21" i="1"/>
  <c r="C21" i="1"/>
  <c r="C20" i="1" s="1"/>
  <c r="F19" i="1"/>
  <c r="G19" i="1" s="1"/>
  <c r="D19" i="1"/>
  <c r="C19" i="1"/>
  <c r="F18" i="1"/>
  <c r="D18" i="1"/>
  <c r="E18" i="1" s="1"/>
  <c r="C18" i="1"/>
  <c r="C17" i="1" s="1"/>
  <c r="F16" i="1"/>
  <c r="D16" i="1"/>
  <c r="E16" i="1" s="1"/>
  <c r="C16" i="1"/>
  <c r="F15" i="1"/>
  <c r="D15" i="1"/>
  <c r="C15" i="1"/>
  <c r="F14" i="1"/>
  <c r="G14" i="1" s="1"/>
  <c r="D14" i="1"/>
  <c r="C14" i="1"/>
  <c r="F13" i="1"/>
  <c r="G13" i="1" s="1"/>
  <c r="D13" i="1"/>
  <c r="E13" i="1" s="1"/>
  <c r="C13" i="1"/>
  <c r="F12" i="1"/>
  <c r="G12" i="1" s="1"/>
  <c r="D12" i="1"/>
  <c r="E12" i="1" s="1"/>
  <c r="C12" i="1"/>
  <c r="F11" i="1"/>
  <c r="G11" i="1" s="1"/>
  <c r="D11" i="1"/>
  <c r="E11" i="1" s="1"/>
  <c r="C11" i="1"/>
  <c r="F10" i="1"/>
  <c r="F9" i="1" s="1"/>
  <c r="D10" i="1"/>
  <c r="D9" i="1" s="1"/>
  <c r="C10" i="1"/>
  <c r="G8" i="1"/>
  <c r="F8" i="1"/>
  <c r="D8" i="1"/>
  <c r="C8" i="1"/>
  <c r="E8" i="1" s="1"/>
  <c r="F7" i="1"/>
  <c r="D7" i="1"/>
  <c r="C7" i="1"/>
  <c r="F6" i="1"/>
  <c r="D6" i="1"/>
  <c r="E6" i="1" s="1"/>
  <c r="C6" i="1"/>
  <c r="F5" i="1"/>
  <c r="G5" i="1" s="1"/>
  <c r="D5" i="1"/>
  <c r="E5" i="1" s="1"/>
  <c r="C5" i="1"/>
  <c r="C4" i="1" s="1"/>
  <c r="G9" i="1" l="1"/>
  <c r="D4" i="1"/>
  <c r="G6" i="1"/>
  <c r="E15" i="1"/>
  <c r="G16" i="1"/>
  <c r="F17" i="1"/>
  <c r="E21" i="1"/>
  <c r="E22" i="1"/>
  <c r="G24" i="1"/>
  <c r="G25" i="1"/>
  <c r="E29" i="1"/>
  <c r="E30" i="1"/>
  <c r="D34" i="1"/>
  <c r="E34" i="1" s="1"/>
  <c r="G39" i="1"/>
  <c r="E42" i="1"/>
  <c r="G43" i="1"/>
  <c r="E46" i="1"/>
  <c r="E49" i="1"/>
  <c r="G53" i="1"/>
  <c r="E57" i="1"/>
  <c r="E61" i="1"/>
  <c r="G63" i="1"/>
  <c r="G65" i="1"/>
  <c r="E69" i="1"/>
  <c r="E71" i="1"/>
  <c r="G72" i="1"/>
  <c r="D82" i="1"/>
  <c r="E82" i="1" s="1"/>
  <c r="E88" i="1"/>
  <c r="E98" i="1"/>
  <c r="E100" i="1"/>
  <c r="G102" i="1"/>
  <c r="G104" i="1"/>
  <c r="E108" i="1"/>
  <c r="E110" i="1"/>
  <c r="G112" i="1"/>
  <c r="G114" i="1"/>
  <c r="E124" i="1"/>
  <c r="G126" i="1"/>
  <c r="G130" i="1"/>
  <c r="E134" i="1"/>
  <c r="G136" i="1"/>
  <c r="G138" i="1"/>
  <c r="G144" i="1"/>
  <c r="C145" i="1"/>
  <c r="G148" i="1"/>
  <c r="E149" i="1"/>
  <c r="G154" i="1"/>
  <c r="E158" i="1"/>
  <c r="F4" i="1"/>
  <c r="G4" i="1" s="1"/>
  <c r="E7" i="1"/>
  <c r="E14" i="1"/>
  <c r="G15" i="1"/>
  <c r="E19" i="1"/>
  <c r="D20" i="1"/>
  <c r="E20" i="1" s="1"/>
  <c r="G22" i="1"/>
  <c r="G23" i="1"/>
  <c r="E28" i="1"/>
  <c r="E33" i="1"/>
  <c r="E37" i="1"/>
  <c r="E45" i="1"/>
  <c r="E59" i="1"/>
  <c r="E73" i="1"/>
  <c r="E77" i="1"/>
  <c r="E80" i="1"/>
  <c r="C82" i="1"/>
  <c r="E85" i="1"/>
  <c r="E87" i="1"/>
  <c r="E91" i="1"/>
  <c r="E94" i="1"/>
  <c r="E96" i="1"/>
  <c r="G98" i="1"/>
  <c r="G100" i="1"/>
  <c r="E107" i="1"/>
  <c r="G108" i="1"/>
  <c r="G110" i="1"/>
  <c r="E132" i="1"/>
  <c r="G134" i="1"/>
  <c r="E139" i="1"/>
  <c r="E142" i="1"/>
  <c r="D157" i="1"/>
  <c r="E157" i="1" s="1"/>
  <c r="C164" i="1"/>
  <c r="E47" i="1"/>
  <c r="E58" i="1"/>
  <c r="F82" i="1"/>
  <c r="C9" i="1"/>
  <c r="G21" i="1"/>
  <c r="G29" i="1"/>
  <c r="G41" i="1"/>
  <c r="G45" i="1"/>
  <c r="F47" i="1"/>
  <c r="G47" i="1" s="1"/>
  <c r="E54" i="1"/>
  <c r="G56" i="1"/>
  <c r="G60" i="1"/>
  <c r="E66" i="1"/>
  <c r="F78" i="1"/>
  <c r="G78" i="1" s="1"/>
  <c r="G85" i="1"/>
  <c r="E90" i="1"/>
  <c r="F92" i="1"/>
  <c r="G92" i="1" s="1"/>
  <c r="G96" i="1"/>
  <c r="E101" i="1"/>
  <c r="E106" i="1"/>
  <c r="E111" i="1"/>
  <c r="E116" i="1"/>
  <c r="E118" i="1"/>
  <c r="E120" i="1"/>
  <c r="E122" i="1"/>
  <c r="E125" i="1"/>
  <c r="E127" i="1"/>
  <c r="G128" i="1"/>
  <c r="G131" i="1"/>
  <c r="G132" i="1"/>
  <c r="E135" i="1"/>
  <c r="F145" i="1"/>
  <c r="E150" i="1"/>
  <c r="E156" i="1"/>
  <c r="E160" i="1"/>
  <c r="D164" i="1"/>
  <c r="E4" i="1"/>
  <c r="E9" i="1"/>
  <c r="G145" i="1"/>
  <c r="E10" i="1"/>
  <c r="E38" i="1"/>
  <c r="G48" i="1"/>
  <c r="D52" i="1"/>
  <c r="E52" i="1" s="1"/>
  <c r="F58" i="1"/>
  <c r="G58" i="1" s="1"/>
  <c r="C78" i="1"/>
  <c r="E78" i="1" s="1"/>
  <c r="C92" i="1"/>
  <c r="E92" i="1" s="1"/>
  <c r="D121" i="1"/>
  <c r="E121" i="1" s="1"/>
  <c r="G122" i="1"/>
  <c r="E145" i="1"/>
  <c r="G147" i="1"/>
  <c r="F153" i="1"/>
  <c r="G153" i="1" s="1"/>
  <c r="E154" i="1"/>
  <c r="G162" i="1"/>
  <c r="D17" i="1"/>
  <c r="E17" i="1" s="1"/>
  <c r="G18" i="1"/>
  <c r="F34" i="1"/>
  <c r="G34" i="1" s="1"/>
  <c r="G49" i="1"/>
  <c r="G54" i="1"/>
  <c r="G123" i="1"/>
  <c r="G127" i="1"/>
  <c r="E146" i="1"/>
  <c r="G163" i="1"/>
  <c r="G80" i="1"/>
  <c r="G94" i="1"/>
  <c r="E162" i="1"/>
  <c r="F152" i="1" l="1"/>
  <c r="G82" i="1"/>
  <c r="G20" i="1"/>
  <c r="G121" i="1"/>
  <c r="C152" i="1"/>
  <c r="C165" i="1" s="1"/>
  <c r="G52" i="1"/>
  <c r="G17" i="1"/>
  <c r="D152" i="1"/>
  <c r="G152" i="1" s="1"/>
  <c r="F164" i="1"/>
  <c r="E164" i="1"/>
  <c r="F165" i="1" l="1"/>
  <c r="G164" i="1"/>
  <c r="E152" i="1"/>
  <c r="D165" i="1"/>
  <c r="E165" i="1" s="1"/>
  <c r="G165" i="1" l="1"/>
</calcChain>
</file>

<file path=xl/sharedStrings.xml><?xml version="1.0" encoding="utf-8"?>
<sst xmlns="http://schemas.openxmlformats.org/spreadsheetml/2006/main" count="312" uniqueCount="312">
  <si>
    <t>ESTADO DE EJECUCIÓN DE PROYECTOS DE INVERSION PUBLICA DEPARTAMENTAL VIABILIZADOS, PRIORIZADOS Y APROBADOS 
A SEPTIEMBRE 30 2021</t>
  </si>
  <si>
    <t>CÓDIGO BPIN</t>
  </si>
  <si>
    <t>NOMBRE DEL PROYECTO</t>
  </si>
  <si>
    <t>VALOR DEL PROYECTO</t>
  </si>
  <si>
    <t>PRESUPUESTADO</t>
  </si>
  <si>
    <t>COMPROMISOS</t>
  </si>
  <si>
    <t>% COMPROMIOS</t>
  </si>
  <si>
    <t>OBLIGACIONES</t>
  </si>
  <si>
    <t>% OBLIGACIONES</t>
  </si>
  <si>
    <t xml:space="preserve">304 -SECRETARÍA ADMINISTRATIVA </t>
  </si>
  <si>
    <t>202000363-0006</t>
  </si>
  <si>
    <t>Implementación del Modelo Integrado de Planeación y de Gestión MIPG de la Administración Departamental del Quindío (Dimensiones de Talento humano, Información y Comunicación y Gestión del Conocimiento).</t>
  </si>
  <si>
    <t>202000363-0007</t>
  </si>
  <si>
    <t xml:space="preserve">Actualización, depuración, seguimiento y evaluación del Pasivo Pensional de la Administración Departamental del Quindío </t>
  </si>
  <si>
    <t>202000363-0041</t>
  </si>
  <si>
    <t xml:space="preserve">Implementación de un programa de modernización de la gestión Administrativa de la Administración Departamental del Quindío. "TÚ y YO SOMOS QUINDÍO" </t>
  </si>
  <si>
    <t>202000363-0005</t>
  </si>
  <si>
    <t xml:space="preserve">Implementación del Sistema Departamental de Servicio a la Ciudadanía SDSC   en la Administración Departamental. </t>
  </si>
  <si>
    <t xml:space="preserve">305 SECRETARÍA DE PLANEACIÓN </t>
  </si>
  <si>
    <t>202000363-0042</t>
  </si>
  <si>
    <t xml:space="preserve">Fortalecimiento del Consejo Territorial de Planeación del Departamento del Quindío. "TÚ y YO SOMOS QUINDIO" </t>
  </si>
  <si>
    <t>202000363-0043</t>
  </si>
  <si>
    <t xml:space="preserve"> Implementación de eventos de Rendición Pública de Cuentas de divulgación de gestión de la Administración Departamental “TU Y YO SOMOS QUINDIO" </t>
  </si>
  <si>
    <t>202000363-0044</t>
  </si>
  <si>
    <t xml:space="preserve"> Implementación   de instrumentos de planificación para el Ordenamiento y la Gestión Territorial Departamental del Quindío “TU Y YO SOMOS QUINDIO" </t>
  </si>
  <si>
    <t>202000363-0045</t>
  </si>
  <si>
    <t xml:space="preserve">  Implementación del Observatorio Económico de la Administración Departamental del Quindío "TU Y YO SOMOS QUINDIO"</t>
  </si>
  <si>
    <t>202000363-0046</t>
  </si>
  <si>
    <t>Fortalecimiento del Banco de Programas y Proyectos de la administración departamental “TÚ Y YO SOMOS QUINDIO"</t>
  </si>
  <si>
    <t>202000363-0047</t>
  </si>
  <si>
    <t>Asistencia Técnica en Instrumentos de Planificación y gestión territorial en los municipios del Departamento del Quindío.</t>
  </si>
  <si>
    <t>202000363-0008</t>
  </si>
  <si>
    <t xml:space="preserve"> Implementación del Modelo Integrado de Planeación y de Gestión MIPG en la Administración Departamental del   Quindío</t>
  </si>
  <si>
    <t>307 SECRETARÍA DE HACIENDA</t>
  </si>
  <si>
    <t>202000363-0048</t>
  </si>
  <si>
    <t>Implementación de estrategias de fortalecimiento del desempeño fiscal de la Administración departamental del Quindío</t>
  </si>
  <si>
    <t>202000363-0049</t>
  </si>
  <si>
    <t xml:space="preserve">Implementación de un programa para en cumplimiento de las políticas y prácticas contables de la administración departamental    del Quindío.    </t>
  </si>
  <si>
    <t xml:space="preserve">308 SECRETARÍA DE AGUAS E INFRAESTRUCTURA </t>
  </si>
  <si>
    <t>202000363-0017</t>
  </si>
  <si>
    <t>Mantenimiento de las instituciones públicas y/o de seguridad y justicia del estado en el Departamento Quindío</t>
  </si>
  <si>
    <t>202000363-0018</t>
  </si>
  <si>
    <t>Mejoramiento de la infraestructura física de las instituciones de salud pública y bienestar social del departamento en el Departamento del Quindío</t>
  </si>
  <si>
    <t>202000363-0050</t>
  </si>
  <si>
    <t xml:space="preserve"> Mantenimiento de la infraestructura Educativa en el Departamento del Quindío. </t>
  </si>
  <si>
    <t>202000363-0051</t>
  </si>
  <si>
    <t xml:space="preserve"> Mantenimiento de la infraestructura cultural en el departamento del Quindío  </t>
  </si>
  <si>
    <t>202000363-0052</t>
  </si>
  <si>
    <t xml:space="preserve">Mantenimiento, mejoramiento y/o rehabilitación de obras físicas de infraestructura deportiva y recreativa en el Departamento del Quindío  </t>
  </si>
  <si>
    <t>202000363-0053</t>
  </si>
  <si>
    <t>Mantenimiento, mejoramiento, rehabilitación y/o atención de las vías para garantizar la movilidad y competitividad del departamento del Quindío.</t>
  </si>
  <si>
    <t>202000363-0054</t>
  </si>
  <si>
    <t xml:space="preserve"> Elaboración estudios y diseños de Infraestructura vial en el Departamento de Quindío </t>
  </si>
  <si>
    <t>202000363-0055</t>
  </si>
  <si>
    <t>Construcción, mantenimiento y/o mejoramiento de obras de estabilización de Taludes en el Departamento del Quindío</t>
  </si>
  <si>
    <t>202000363-0056</t>
  </si>
  <si>
    <t xml:space="preserve"> Construcción, mantenimiento y/o mejoramiento de obras de infraestructura para la mitigación y atención de desastres en los municipios del departamento del Quindío </t>
  </si>
  <si>
    <t>202000363-0057</t>
  </si>
  <si>
    <t xml:space="preserve">Mejoramiento de Vivienda de Interés Social en el Departamento del Quindío </t>
  </si>
  <si>
    <t>202000363-0014</t>
  </si>
  <si>
    <t xml:space="preserve"> Implementación del plan departamental para el manejo empresarial de los servicios de agua y saneamiento básico en el Departamento del Quindío  </t>
  </si>
  <si>
    <t>202000363-0058</t>
  </si>
  <si>
    <t>Mantenimiento de la infraestructura institucional o de edificios públicos en el Departamento del Quindío</t>
  </si>
  <si>
    <t>202000363-0059</t>
  </si>
  <si>
    <t xml:space="preserve">Construcción y/o adecuación de casetas comunales en los diferentes barrios del departamento </t>
  </si>
  <si>
    <t xml:space="preserve">309 SECRETARÍA DEL INTERIOR </t>
  </si>
  <si>
    <t>202000363-0060</t>
  </si>
  <si>
    <t>Implementación de acciones con los entes municipales, para la reducción de los delitos en el Departamento del Quindío</t>
  </si>
  <si>
    <t>202000363-0061</t>
  </si>
  <si>
    <t xml:space="preserve">  Implementación de métodos para la resolución de conflictos y el fortalecimiento de la seguridad de los ciudadanos en el Departamento del Quindío  </t>
  </si>
  <si>
    <t>202000363-0062</t>
  </si>
  <si>
    <t xml:space="preserve">Implementación de acciones de apoyo para la resocialización de las personas privadas de la libertad en las Instituciones Penitenciarias del Departamento del Quindío. </t>
  </si>
  <si>
    <t>202000363-0063</t>
  </si>
  <si>
    <t xml:space="preserve"> Implementación y/o fortalecimiento de los planes para la gestión del riesgo y desastres en las Instituciones Educativas Oficiales del Departamento </t>
  </si>
  <si>
    <t>202000363-0064</t>
  </si>
  <si>
    <t xml:space="preserve">Asistencia técnica, garantías, atención, ayuda humanitaria y promoción de iniciativas de memoria histórica a la población víctima del conflicto armado en el Departamento del Quindío </t>
  </si>
  <si>
    <t>202000363-0065</t>
  </si>
  <si>
    <t>Asistencia, atención y capacitación a la población excombatiente en el Departamento del Quindío</t>
  </si>
  <si>
    <t>202000363-0066</t>
  </si>
  <si>
    <t xml:space="preserve"> Fortalecimiento de los organismos de seguridad del Departamento del Quindío, para mejorar la convivencia, preservación del orden público y la seguridad ciudadana. </t>
  </si>
  <si>
    <t>202000363-0067</t>
  </si>
  <si>
    <t xml:space="preserve"> Implementación del Plan Integral de prevención de vulneraciones de los Derechos Humanos DDHH e infracciones al Derecho Internacional Humanitario DIH en el Departamento del Quindío </t>
  </si>
  <si>
    <t>202000363-0068</t>
  </si>
  <si>
    <t>Fortalecimiento institucional de las entidades municipales para la consolidación de la convivencia, el orden público y la seguridad ciudadana en el departamento del Quindío</t>
  </si>
  <si>
    <t>202000363-0069</t>
  </si>
  <si>
    <t>Fortalecimiento de los procesos de planificación del territorio para en conocimiento y reducción del riesgo en el Departamento del Quindío.</t>
  </si>
  <si>
    <t>202000363-0070</t>
  </si>
  <si>
    <t>Fortalecimiento de la gestión del Riesgo mediante los procesos de conocimiento, reducción del riesgo y manejo de desastres, en el Departamento del Quindío</t>
  </si>
  <si>
    <t>202000363-0071</t>
  </si>
  <si>
    <t xml:space="preserve"> Fortalecimiento de la participación ciudadana, veedurías y organizaciones comunales para el cumplimiento, protección y restablecimiento de los derechos contemplados en la Constitución Política.   </t>
  </si>
  <si>
    <t xml:space="preserve">310 SECRETARÍA DE CULTURA </t>
  </si>
  <si>
    <t>202000363-0021</t>
  </si>
  <si>
    <t xml:space="preserve">Implementación de la "Ruta de la felicidad y la identidad quindiana", para el fortalecimiento y visibilizarían de los procesos artísticos y culturales en el Departamento del Quindío  </t>
  </si>
  <si>
    <t>202000363-0020</t>
  </si>
  <si>
    <t xml:space="preserve">Implementación del programa "Tú y Yo Somos Cultura", para el fortalecimiento a la lectura, escritura y bibliotecas en el Departamento del Quindío   </t>
  </si>
  <si>
    <t>202000363-0072</t>
  </si>
  <si>
    <t xml:space="preserve"> Apoyo artistas y gestores culturales del departamento del Quindío con el beneficio de la Seguridad Social.  </t>
  </si>
  <si>
    <t>202000363-0073</t>
  </si>
  <si>
    <t xml:space="preserve"> Apoyo al Paisaje, Café y Tradición mediante procesos de manejo, gestión, asistencia técnica, divulgación y publicación del patrimonio, arqueológico, antropológico e histórico en el Departamento del Quindío </t>
  </si>
  <si>
    <t xml:space="preserve">311 SECRETARÍA DE TURISMO INDUSTRIA Y COMERCIO </t>
  </si>
  <si>
    <t>202000363-0074</t>
  </si>
  <si>
    <t xml:space="preserve">Fortalecimiento de la competitividad y productividad en el departamento del Quindío </t>
  </si>
  <si>
    <t>202000363-0075</t>
  </si>
  <si>
    <t xml:space="preserve"> Fortalecimiento del sector empresarial para el acceso a nuevos mercados en el departamento del Quindío </t>
  </si>
  <si>
    <t>202000363-0076</t>
  </si>
  <si>
    <t xml:space="preserve"> Mejoramiento de la competitividad del departamento como destino turístico sostenible y de calidad.</t>
  </si>
  <si>
    <t>202000363-0077</t>
  </si>
  <si>
    <t xml:space="preserve"> Fortalecimiento de la promoción turística del destino Quindío a nivel nacional e internacional </t>
  </si>
  <si>
    <t>202000363-0078</t>
  </si>
  <si>
    <t>Apoyo a la generación y formalización del empleo en el departamento del Quindío</t>
  </si>
  <si>
    <t xml:space="preserve">312 SECRETARÍA DE AGRICULTURA, DESARROLLO RURAL Y MEDIO AMBIENTE </t>
  </si>
  <si>
    <t>202000363-0079</t>
  </si>
  <si>
    <t xml:space="preserve">Fortalecimiento e implementación de procesos de asociatividad y emprendimiento rural en el Departamento del Quindío.  </t>
  </si>
  <si>
    <t>202000363-0023</t>
  </si>
  <si>
    <t xml:space="preserve"> Implementación de procesos productivos agropecuarios familiares campesinos en busca de la soberanía y seguridad alimentaria en el Departamento del Quindío </t>
  </si>
  <si>
    <t>202000363-0080</t>
  </si>
  <si>
    <t xml:space="preserve"> Fortalecimiento e implementación de procesos de mercadeo y comercialización agropecuaria en el Departamento del Quindío.                </t>
  </si>
  <si>
    <t>202000363-0022</t>
  </si>
  <si>
    <t>Implementación de procesos de extensión agropecuaria e inocuidad (estatus sanitario, BPA, BPG) alimentaria; en el Departamento del Quindío</t>
  </si>
  <si>
    <t>202000363-0081</t>
  </si>
  <si>
    <t xml:space="preserve"> Servicio de apoyo en la formulación y estructuración de proyectos de Desarrollo Rural e inclusión productiva campesina en el Departamento del Quindío  </t>
  </si>
  <si>
    <t>202000363-0082</t>
  </si>
  <si>
    <t xml:space="preserve"> Apoyo a la Implementación de procesos para la prevención y mitigación de riesgos naturales del sector agropecuario en el Departamento del Quindío.  </t>
  </si>
  <si>
    <t>202000363-0025</t>
  </si>
  <si>
    <t>Implementación de procesos de ordenamiento productivo y social territorial en el Departamento del Quindío</t>
  </si>
  <si>
    <t>202000363-0083</t>
  </si>
  <si>
    <t xml:space="preserve"> Fortalecimiento de eventos y ferias para la competitividad productiva y empresarial del sector rural en el Departamento del Quindío </t>
  </si>
  <si>
    <t>202000363-0084</t>
  </si>
  <si>
    <t xml:space="preserve"> Implementación de procesos de sanidad e inocuidad alimentaria en el departamento del Quindío. </t>
  </si>
  <si>
    <t>202000363-0026</t>
  </si>
  <si>
    <t xml:space="preserve"> Implementación de procesos de innovación, ciencia y tecnología agropecuario en el Departamento del Quindío  </t>
  </si>
  <si>
    <t>202000363-0024</t>
  </si>
  <si>
    <t xml:space="preserve"> Implementación de procesos de agro industrialización con calidad e inocuidad en el Departamento del Quindío </t>
  </si>
  <si>
    <t>202000363-0085</t>
  </si>
  <si>
    <t xml:space="preserve"> Fortalecimiento de nuevos emprendimientos e iniciativas clúster de las cadenas promisorias agropecuarias en el Departamento del Quindío.                     </t>
  </si>
  <si>
    <t>202000363-0027</t>
  </si>
  <si>
    <t xml:space="preserve">Fortalecimiento de los procesos de Gestión Ambiental Urbana y Rural para la protección del Paisaje y la Biodiversidad en el departamento del   Quindío  </t>
  </si>
  <si>
    <t>202000363-0086</t>
  </si>
  <si>
    <t xml:space="preserve"> Generación y desarrollo de acciones para la conservación de las áreas de importancia estratégica hídrica en el Departamento del Quindío </t>
  </si>
  <si>
    <t>202000363-0028</t>
  </si>
  <si>
    <t xml:space="preserve"> Apoyo a la generación de entornos amigables para los animales domésticos y silvestres, en el departamento del Quindío </t>
  </si>
  <si>
    <t>202000363-0087</t>
  </si>
  <si>
    <t xml:space="preserve">Realización de campañas de sensibilización y apropiación del patrimonio ambiental del paisaje, la biodiversidad y sus servicios ecosistémicos en el Departamento del Quindío </t>
  </si>
  <si>
    <t>202000363-0029</t>
  </si>
  <si>
    <t xml:space="preserve">Apoyo a nuevos modelos de vida sostenibles, sustentables y eficientes en el suelo rural y urbano en el Departamento del Quindío  </t>
  </si>
  <si>
    <t>202000363-0030</t>
  </si>
  <si>
    <t xml:space="preserve"> Implementación de acciones de Gestión del Cambio Climático en el marco del PIGCC, en el Departamento del Quindío</t>
  </si>
  <si>
    <t>202000363-0088</t>
  </si>
  <si>
    <t xml:space="preserve">Implementación de un programa de protección del patrimonio ambiental, en paisaje, la biodiversidad y sus servicios ecosistémicos en el Departamento del Quindío  </t>
  </si>
  <si>
    <t xml:space="preserve">313 DIRECCIÓN OFICINA PRIVADA </t>
  </si>
  <si>
    <t>202000363-0089</t>
  </si>
  <si>
    <t>Implementar la Política de Transparencia, Acceso a la Información Pública y Lucha Contra la Corrupción del Modelo Integrado de Planificación y Gestión MIPG, articulada con el "Pacto por la Integridad, Transparencia y Legalidad” en el departamento del Quindío</t>
  </si>
  <si>
    <t>202000363-0090</t>
  </si>
  <si>
    <t>Desarrollo e implementación de una estrategia de comunicaciones de la gestión institucional de la Administración Departamental del Quindío "Hacia un gobierno abierto".</t>
  </si>
  <si>
    <t>202000363-0031</t>
  </si>
  <si>
    <t>Fortalecimiento de las capacidades institucionales de la administración departamental del Quindío, para generar condiciones de gobernanza territorial, participación, administración eficiente y transparente.</t>
  </si>
  <si>
    <t xml:space="preserve">314 SECRETARÍA DE EDUCACIÓN </t>
  </si>
  <si>
    <t>202000363-0091</t>
  </si>
  <si>
    <t>Fortalecimiento de Estrategias de Acceso, Bienestar y Permanencia en el Sector Educativo del Departamento del Quindío</t>
  </si>
  <si>
    <t>202000363-0092</t>
  </si>
  <si>
    <t>Fortalecimiento para la gestión de la educación inicial y preescolar en el marco de la atención integral a la primera infancia en el Departamento del Quindío.</t>
  </si>
  <si>
    <t>202000363-0093</t>
  </si>
  <si>
    <t>Fortalecimiento de la Calidad Educativa con inclusión y equidad para el Desarrollo Integral de niños, niñas, adolescentes y jóvenes en el Departamento del Quindío.</t>
  </si>
  <si>
    <t>202000363-0016</t>
  </si>
  <si>
    <t>Fortalecimiento territorial para una gestión educativa integral en la Secretaría de Educación Departamental del Quindío</t>
  </si>
  <si>
    <t>202000363-0094</t>
  </si>
  <si>
    <t>Fortalecimiento de las Tecnologías de Información y Comunicación TIC, para una innovación educativa de calidad en el departamento del Quindío.</t>
  </si>
  <si>
    <t>202000363-0015</t>
  </si>
  <si>
    <t>Fortalecimiento de las competencias comunicativas en lengua extranjera en estudiantes y docentes de las instituciones educativas oficiales del Departamento del Quindío.</t>
  </si>
  <si>
    <t>202000363-0095</t>
  </si>
  <si>
    <t>Implementación del observatorio de educación, con el fin de recopilar y producir información del sector educativo con enfoque territorial.</t>
  </si>
  <si>
    <t>202000363-0096</t>
  </si>
  <si>
    <t>Fortalecimiento de estrategias para en acceso y la permanencia de los estudiantes egresados de los Establecimientos Educativos Oficiales a la educación superior o terciaria en el Departamento del Quindío.</t>
  </si>
  <si>
    <t>202000363-0097</t>
  </si>
  <si>
    <t>Implementación y fortalecimiento de las estrategias qué fomenten la ciencia, la tecnología y la innovación en las Instituciones Educativas Oficiales del Departamento.</t>
  </si>
  <si>
    <t>316 SECRETARÍA DE FAMILIA</t>
  </si>
  <si>
    <t xml:space="preserve"> 202000363-0011</t>
  </si>
  <si>
    <t xml:space="preserve">Diseño e implementación de campañas para la promoción de la vida y prevención del consumo de sustancias psicoactivas en el Departamento del Quindío, “TU Y YO UNIDOS POR LA VIDA".  </t>
  </si>
  <si>
    <t>202000363-0098</t>
  </si>
  <si>
    <t xml:space="preserve"> Implementación acciones de fortalecimiento de los entornos protectores de los jóvenes en barrios vulnerables de los municipios, del Departamento del Quindío. </t>
  </si>
  <si>
    <t>202000363-0099</t>
  </si>
  <si>
    <t>Diseño e implementación de un Modelo de Atención Integral a la Primera Infancia a través de las Rutas Integrales de Atención RIAS en el departamento del Quindío</t>
  </si>
  <si>
    <t>202000363-0100</t>
  </si>
  <si>
    <t xml:space="preserve"> Implementación de la política pública de Familia para la promoción del desarrollo integral de la población del Departamento del Quindío. </t>
  </si>
  <si>
    <t>202000363-0101</t>
  </si>
  <si>
    <t xml:space="preserve"> Revisión, ajuste e implementación de la política pública de primera infancia, infancia y adolescencia en el Departamento del Quindío  </t>
  </si>
  <si>
    <t>202000363-0102</t>
  </si>
  <si>
    <t xml:space="preserve"> Implementación de la política pública de juventud en el Departamento del Quindío  </t>
  </si>
  <si>
    <t>202000363-0032</t>
  </si>
  <si>
    <t xml:space="preserve"> Diseño e implementación de programa de acompañamiento familiar y comunitario con enfoque preventivo en los tipos de violencias en el Departamento del Quindío "TU Y YO COMPROMETIDOS CON LA FAMILIA" </t>
  </si>
  <si>
    <t>202000363-0033</t>
  </si>
  <si>
    <t xml:space="preserve"> Diseño e implementación del programa comunitario para la prevención de los derechos de niños, niñas y adolescentes y su desarrollo integral. "TU Y YO COMPROMETIDOS CON LOS SUEÑOS". </t>
  </si>
  <si>
    <t>202000363-0034</t>
  </si>
  <si>
    <t xml:space="preserve"> Servicio de atención Post egreso de adolescentes y jóvenes, en los servicios de restablecimiento en la administración de justicia, con enfoque pedagógico y restaurativo encaminados a la inclusión social en el Departamento del   Quindío.</t>
  </si>
  <si>
    <t>202000363-0103</t>
  </si>
  <si>
    <t xml:space="preserve">  Fortalecimiento de unidades productivas colectivas juveniles para la generación de ingresos en el departamento del Quindío  </t>
  </si>
  <si>
    <t>202000363-0104</t>
  </si>
  <si>
    <t xml:space="preserve">  Formulación e Implementación del programa departamental para atención al ciudadano migrante y de repatriación.  </t>
  </si>
  <si>
    <t>202000363-0105</t>
  </si>
  <si>
    <t xml:space="preserve">   Desarrollo de un programa de acompañamiento familiar y comunitario en procesos de Inclusión social y productivos para el emprendimiento de alternativas de generación de ingresos en el departamento del Quindío  </t>
  </si>
  <si>
    <t>202000363-0106</t>
  </si>
  <si>
    <t xml:space="preserve">  Formulación e implementación   de proyectos productivos dirigidos a la población en condición de discapacidad y sus familias para la generación de ingresos y fortalecimiento del entorno familiar.  </t>
  </si>
  <si>
    <t>202000363-0036</t>
  </si>
  <si>
    <t xml:space="preserve">  Apoyo en la construcción e Implementación de los Planes de Vida de los Cabildos y Resguardos indígenas asentados en el Departamento del Quindío "TU Y YO UNIDOS CON DIGNIDAD".  </t>
  </si>
  <si>
    <t>202000363-0037</t>
  </si>
  <si>
    <t xml:space="preserve">  Formulación e implementación de la política pública para la comunidad negra, afrocolombiana, raizal y palenquera residente en el Departamento del Quindío   </t>
  </si>
  <si>
    <t>202000363-0035</t>
  </si>
  <si>
    <t xml:space="preserve"> Servicio de atención integral a población en condición de discapacidad en los municipios del Departamento del Quindío "TU Y YO JUNTOS EN LA INCLUSIÓN". </t>
  </si>
  <si>
    <t xml:space="preserve"> 202000363-0012</t>
  </si>
  <si>
    <t xml:space="preserve">   Apoyo en la articulación de la oferta social para la población habitante de calle del Departamento del Quindío  </t>
  </si>
  <si>
    <t>202000363-0107</t>
  </si>
  <si>
    <t xml:space="preserve">    Implementación de la política pública de diversidad sexual en el Departamento del Quindío 2019-2029  </t>
  </si>
  <si>
    <t>202000363-0108</t>
  </si>
  <si>
    <t xml:space="preserve">  Implementación de la política pública de equidad de género para la mujer en el Departamento del Quindío  </t>
  </si>
  <si>
    <t>202000363-0109</t>
  </si>
  <si>
    <t xml:space="preserve"> Servicio de atención integral e inclusión para el bienestar de los adultos mayores del departamento del Quindío </t>
  </si>
  <si>
    <t>202000363-0110</t>
  </si>
  <si>
    <t xml:space="preserve">  Revisar y ajustar la política pública de discapacidad del departamento del Quindío  </t>
  </si>
  <si>
    <t>202000363-0111</t>
  </si>
  <si>
    <t xml:space="preserve">Implementación de la Casa de la Mujer Empoderada para la promoción a la participación ciudadana de Mujeres en escenarios sociales, políticos y en fortalecimiento de la asociatividad en el departamento del Quindío " TU Y YO CON LAS MUJERES EMPODERADAS." </t>
  </si>
  <si>
    <t>202000363-0112</t>
  </si>
  <si>
    <t>Implementación de la Casa Refugio de la Mujer del Departamento del Quindío</t>
  </si>
  <si>
    <t>202000363-0113</t>
  </si>
  <si>
    <t xml:space="preserve"> Implementación de estrategias de acompañamiento y asesoría a las asociaciones de mujeres del departamento del Quindío</t>
  </si>
  <si>
    <t>202000363-0114</t>
  </si>
  <si>
    <t>Desarrollo de jornadas de capacitación, sensibilización y prevención del trabajo infantil y protección del adolescente en el departamento del Quindío.</t>
  </si>
  <si>
    <t>202000363-0115</t>
  </si>
  <si>
    <t xml:space="preserve"> Implementación del programa de liderazgo para la participación femenina en escenarios sociales y políticos del departamento del Quindío</t>
  </si>
  <si>
    <t>Formulación de la política pública de adulto mayor en el Departamento del Quindío.</t>
  </si>
  <si>
    <t xml:space="preserve">Revisar y ajustar la política pública de equidad de género para la mujer en el Departamento del Quindío  </t>
  </si>
  <si>
    <t xml:space="preserve">318 SECRETARIA DE SALUD </t>
  </si>
  <si>
    <t>202000363-0116</t>
  </si>
  <si>
    <t xml:space="preserve">Fortalecimiento de la autoridad sanitaria en el Departamento del Quindío                                                                                           </t>
  </si>
  <si>
    <t>202000363-0117</t>
  </si>
  <si>
    <t xml:space="preserve"> Implementación de programas de promoción social en poblaciones especiales en el Departamento del Quindío </t>
  </si>
  <si>
    <t>202000363-0118</t>
  </si>
  <si>
    <t xml:space="preserve"> Fortalecimiento de las actividades de vigilancia y control del laboratorio de salud pública en el Departamento del Quindío  </t>
  </si>
  <si>
    <t>202000363-0119</t>
  </si>
  <si>
    <t xml:space="preserve"> Asistencia técnica para el fortalecimiento de la gestión de las entidades territoriales del Departamento del Quindío  </t>
  </si>
  <si>
    <t>202000363-0120</t>
  </si>
  <si>
    <t>Asesoría y apoyo al proceso del sistema obligatorio de garantía de calidad de los prestadores de salud en el Departamento del Quindío</t>
  </si>
  <si>
    <t>202000363-0121</t>
  </si>
  <si>
    <t xml:space="preserve"> Apoyo operativo a la inversión social en salud en el Departamento del Quindío </t>
  </si>
  <si>
    <t>202000363-0122</t>
  </si>
  <si>
    <t xml:space="preserve"> Aprovechamiento biológico y consumo de alimentos inocuos en el Departamento del Quindío </t>
  </si>
  <si>
    <t>202000363-0123</t>
  </si>
  <si>
    <t>Control en Salud Ambiental para la consecución de un estado de vida saludable de la población del Departamento del Quindío.</t>
  </si>
  <si>
    <t>202000363-0124</t>
  </si>
  <si>
    <t xml:space="preserve">Fortalecimiento de acciones propias a los derechos sexuales y reproductivos en el Departamento del Quindío. </t>
  </si>
  <si>
    <t>202000363-0125</t>
  </si>
  <si>
    <t>Consolidación de acciones de promoción de la salud y prevención primaria en salud mental en el Departamento del Quindío.</t>
  </si>
  <si>
    <t>202000363-0126</t>
  </si>
  <si>
    <t>Proyecto de promoción de estilos de vida saludable, control y vigilancia en la gestión del riesgo de condiciones no transmisibles en el Departamento del Quindío.</t>
  </si>
  <si>
    <t>202000363-0127</t>
  </si>
  <si>
    <t xml:space="preserve">Fortalecimiento de acciones de promoción, prevención y protección específica para la población infantil en el Departamento del Quindío.  </t>
  </si>
  <si>
    <t>202000363-0128</t>
  </si>
  <si>
    <t xml:space="preserve">Difusión de la estrategia de gestión integral y de control en vectores, zoonosis y cambio climático del Departamento del Quindío.   </t>
  </si>
  <si>
    <t>202000363-0129</t>
  </si>
  <si>
    <t xml:space="preserve"> Fortalecimiento de la inclusión social para la disminución del riesgo de contraer enfermedades transmisibles en el Departamento del Quindío.  </t>
  </si>
  <si>
    <t>202000363-0130</t>
  </si>
  <si>
    <t xml:space="preserve">Implementación de acciones para la contención de la pandemia Tú y Yo contra COVID </t>
  </si>
  <si>
    <t>202000363-0131</t>
  </si>
  <si>
    <t xml:space="preserve"> Prevención, preparación, contingencia, mitigación y superación de emergencias y contingencias por eventos relacionados con la salud pública en el Departamento del Quindío.  </t>
  </si>
  <si>
    <t>202000363-0132</t>
  </si>
  <si>
    <t xml:space="preserve"> Prevención vigilancia y control de eventos en el ámbito laboral en el Departamento del Quindío.  </t>
  </si>
  <si>
    <t>202000363-0133</t>
  </si>
  <si>
    <t xml:space="preserve"> Fortalecimiento del sistema de vigilancia en salud pública en el Departamento del Quindío. </t>
  </si>
  <si>
    <t>202000363-0134</t>
  </si>
  <si>
    <t xml:space="preserve">Fortalecimiento de la red de urgencias y emergencias en el Departamento del Quindío. </t>
  </si>
  <si>
    <t>202000363-0135</t>
  </si>
  <si>
    <t>Fortalecimiento de las intervenciones colectivas y prioridades en salud pública del Departamento del Quindío- PIC</t>
  </si>
  <si>
    <t>202000363-0136</t>
  </si>
  <si>
    <t xml:space="preserve">Subsidio y cofinanciación al régimen subsidiado del Sistema General de Seguridad Social en Salud en el Departamento del Quindío.  </t>
  </si>
  <si>
    <t>202000363-0137</t>
  </si>
  <si>
    <t>Prestación de Servicios a la Población no Afiliada al Sistema General de Seguridad Social en Salud y en los no POS a la Población del Régimen Subsidiado.</t>
  </si>
  <si>
    <t>202000363-0138</t>
  </si>
  <si>
    <t xml:space="preserve">Fortalecimiento de la red de prestación de servicios pública del Departamento del Quindío.   </t>
  </si>
  <si>
    <t>324 SECRETARÍA TECNOLÓGIAS DE LA INFORMACIÓN Y COMUNICACIÓN</t>
  </si>
  <si>
    <t>202000363-0038</t>
  </si>
  <si>
    <t xml:space="preserve"> Fortalecimiento y apoyo a las tecnologías de la información y las comunicaciones en el departamento del Quindío.</t>
  </si>
  <si>
    <t>202000363-0139</t>
  </si>
  <si>
    <t>Apoyo a la apropiación tecnológica y generacional en el Departamento del Quindío</t>
  </si>
  <si>
    <t>202000363-0039</t>
  </si>
  <si>
    <t xml:space="preserve"> Fortalecimiento del sector empresarial del departamento del Quindío </t>
  </si>
  <si>
    <t>202000363-0140</t>
  </si>
  <si>
    <t xml:space="preserve">   Implementación de la transformación digital del sector empresarial en el Departamento del Quindío  </t>
  </si>
  <si>
    <t>202000363-0040</t>
  </si>
  <si>
    <t xml:space="preserve">  Implementación y divulgación de la estrategia    "Quindío innovador y competitivo"   </t>
  </si>
  <si>
    <t>202000363-0141</t>
  </si>
  <si>
    <t xml:space="preserve"> Fortalecimiento de la estrategia de gobierno digital en la Administración Departamental y los Entes Territoriales del departamento del Quindío  </t>
  </si>
  <si>
    <t>TOTAL SECTOR CENTRAL</t>
  </si>
  <si>
    <t xml:space="preserve">319 INDEPORTES QUINDÍO </t>
  </si>
  <si>
    <t>202000363-0009</t>
  </si>
  <si>
    <t>Fortalecimiento, hábitos y estilos de vida saludable como instrumento SALVAVIDAS en el departamento del Quindío</t>
  </si>
  <si>
    <t>202000363-0010</t>
  </si>
  <si>
    <t>Fortalecimiento al deporte competitivo y de altos logros "TU Y    YO SOMOS SALVAVIDAS POR UN QUINDIO GANADOR" en el Departamento del Quindío</t>
  </si>
  <si>
    <t>202000363-0013</t>
  </si>
  <si>
    <t>Desarrollo de los XXII JUEGOS DEPORTIVOS NACIONALES Y VI JUEGOS PARANACIONALES   2023</t>
  </si>
  <si>
    <t xml:space="preserve">320 PROMOTORA DE VIVIENDA </t>
  </si>
  <si>
    <t>202000363-0142</t>
  </si>
  <si>
    <t>Mantenimiento de obras complementarias de la infraestructura deportiva y recreativa en el Departamento del Quindío.</t>
  </si>
  <si>
    <t>202000363-0143</t>
  </si>
  <si>
    <t>Mantenimiento de obras complementarias en la Infraestructura educativa en el Departamento del Quindío.</t>
  </si>
  <si>
    <t>202000363-0144</t>
  </si>
  <si>
    <t xml:space="preserve">  Mantenimiento de obras complementarias a la infraestructura vial en el Departamento del Quindío </t>
  </si>
  <si>
    <t>202000363-0145</t>
  </si>
  <si>
    <t xml:space="preserve"> Apoyo en la formulación y ejecución de proyectos de vivienda en el Departamento del Quindío   </t>
  </si>
  <si>
    <t>321 INSTITUTO DEPARTAMENTAL DE TRANSITO</t>
  </si>
  <si>
    <t>202000363-0146</t>
  </si>
  <si>
    <t>Implementación del programa de seguridad vial en el Departamento del Quindío “TU Y YO POR LA SEGURIDAD VIAL"</t>
  </si>
  <si>
    <t>TOTAL DESCENTRALIZADOS</t>
  </si>
  <si>
    <t>TOTAL INVERSION DEPARTAMENTAL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</si>
</sst>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$-240A]\ * #,##0.00_);_([$$-240A]\ * \(#,##0.00\);_([$$-240A]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164" fontId="0" fillId="0" borderId="0"/>
    <xf numFmtId="9" fontId="1" fillId="0" borderId="0" applyFont="0" applyFill="0" applyBorder="0" applyAlignment="0" applyProtection="0"/>
  </cellStyleXfs>
  <cellXfs count="51">
    <xf numFmtId="164" fontId="0" fillId="0" borderId="0" xfId="0"/>
    <xf numFmtId="164" fontId="3" fillId="0" borderId="0" xfId="0" applyFont="1"/>
    <xf numFmtId="164" fontId="2" fillId="0" borderId="0" xfId="0" applyFont="1"/>
    <xf numFmtId="164" fontId="4" fillId="2" borderId="8" xfId="0" applyFont="1" applyFill="1" applyBorder="1" applyAlignment="1">
      <alignment horizontal="center" vertical="center" wrapText="1"/>
    </xf>
    <xf numFmtId="10" fontId="4" fillId="2" borderId="8" xfId="0" applyNumberFormat="1" applyFont="1" applyFill="1" applyBorder="1" applyAlignment="1">
      <alignment horizontal="center" vertical="center" wrapText="1"/>
    </xf>
    <xf numFmtId="164" fontId="6" fillId="3" borderId="11" xfId="0" applyFont="1" applyFill="1" applyBorder="1" applyAlignment="1">
      <alignment vertical="center"/>
    </xf>
    <xf numFmtId="10" fontId="6" fillId="3" borderId="11" xfId="1" applyNumberFormat="1" applyFont="1" applyFill="1" applyBorder="1" applyAlignment="1">
      <alignment horizontal="center" vertical="center"/>
    </xf>
    <xf numFmtId="164" fontId="7" fillId="4" borderId="12" xfId="0" applyFont="1" applyFill="1" applyBorder="1" applyAlignment="1">
      <alignment horizontal="center" vertical="center" wrapText="1"/>
    </xf>
    <xf numFmtId="164" fontId="7" fillId="0" borderId="13" xfId="0" applyFont="1" applyBorder="1" applyAlignment="1">
      <alignment horizontal="justify" vertical="center" wrapText="1"/>
    </xf>
    <xf numFmtId="164" fontId="3" fillId="0" borderId="11" xfId="0" applyFont="1" applyBorder="1" applyAlignment="1">
      <alignment vertical="center"/>
    </xf>
    <xf numFmtId="10" fontId="3" fillId="0" borderId="11" xfId="1" applyNumberFormat="1" applyFont="1" applyBorder="1" applyAlignment="1">
      <alignment horizontal="center" vertical="center"/>
    </xf>
    <xf numFmtId="164" fontId="7" fillId="0" borderId="12" xfId="0" applyFont="1" applyBorder="1" applyAlignment="1">
      <alignment horizontal="center" vertical="center" wrapText="1"/>
    </xf>
    <xf numFmtId="164" fontId="3" fillId="0" borderId="12" xfId="0" applyFont="1" applyBorder="1" applyAlignment="1">
      <alignment horizontal="center" vertical="center" wrapText="1"/>
    </xf>
    <xf numFmtId="164" fontId="3" fillId="0" borderId="13" xfId="0" applyFont="1" applyBorder="1" applyAlignment="1">
      <alignment horizontal="justify" vertical="center" wrapText="1"/>
    </xf>
    <xf numFmtId="164" fontId="7" fillId="4" borderId="13" xfId="0" applyFont="1" applyFill="1" applyBorder="1" applyAlignment="1">
      <alignment horizontal="justify" vertical="center" wrapText="1"/>
    </xf>
    <xf numFmtId="10" fontId="8" fillId="3" borderId="11" xfId="1" applyNumberFormat="1" applyFont="1" applyFill="1" applyBorder="1" applyAlignment="1">
      <alignment horizontal="center" vertical="center"/>
    </xf>
    <xf numFmtId="164" fontId="7" fillId="4" borderId="12" xfId="0" applyFont="1" applyFill="1" applyBorder="1" applyAlignment="1">
      <alignment horizontal="center" vertical="center"/>
    </xf>
    <xf numFmtId="0" fontId="3" fillId="0" borderId="13" xfId="0" applyNumberFormat="1" applyFont="1" applyBorder="1" applyAlignment="1">
      <alignment horizontal="justify" vertical="center" wrapText="1"/>
    </xf>
    <xf numFmtId="164" fontId="7" fillId="0" borderId="12" xfId="0" applyFont="1" applyFill="1" applyBorder="1" applyAlignment="1">
      <alignment horizontal="center" vertical="center" wrapText="1"/>
    </xf>
    <xf numFmtId="164" fontId="3" fillId="0" borderId="12" xfId="0" applyFont="1" applyFill="1" applyBorder="1" applyAlignment="1">
      <alignment horizontal="center" vertical="center" wrapText="1"/>
    </xf>
    <xf numFmtId="164" fontId="7" fillId="0" borderId="12" xfId="0" applyFont="1" applyBorder="1" applyAlignment="1">
      <alignment horizontal="center" vertical="center"/>
    </xf>
    <xf numFmtId="164" fontId="9" fillId="2" borderId="3" xfId="0" applyFont="1" applyFill="1" applyBorder="1" applyAlignment="1">
      <alignment vertical="center"/>
    </xf>
    <xf numFmtId="10" fontId="2" fillId="2" borderId="11" xfId="1" applyNumberFormat="1" applyFont="1" applyFill="1" applyBorder="1" applyAlignment="1">
      <alignment horizontal="center" vertical="center"/>
    </xf>
    <xf numFmtId="164" fontId="3" fillId="0" borderId="0" xfId="0" applyFont="1" applyAlignment="1">
      <alignment vertical="center"/>
    </xf>
    <xf numFmtId="164" fontId="3" fillId="0" borderId="12" xfId="0" applyFont="1" applyBorder="1" applyAlignment="1">
      <alignment horizontal="center" vertical="center"/>
    </xf>
    <xf numFmtId="1" fontId="7" fillId="4" borderId="12" xfId="0" applyNumberFormat="1" applyFont="1" applyFill="1" applyBorder="1" applyAlignment="1">
      <alignment horizontal="center" vertical="center"/>
    </xf>
    <xf numFmtId="164" fontId="7" fillId="4" borderId="16" xfId="0" applyFont="1" applyFill="1" applyBorder="1" applyAlignment="1">
      <alignment horizontal="center" vertical="center"/>
    </xf>
    <xf numFmtId="164" fontId="7" fillId="0" borderId="0" xfId="0" applyFont="1" applyBorder="1" applyAlignment="1">
      <alignment horizontal="justify" vertical="center" wrapText="1"/>
    </xf>
    <xf numFmtId="164" fontId="3" fillId="0" borderId="17" xfId="0" applyFont="1" applyBorder="1" applyAlignment="1">
      <alignment vertical="center"/>
    </xf>
    <xf numFmtId="164" fontId="9" fillId="5" borderId="3" xfId="0" applyFont="1" applyFill="1" applyBorder="1" applyAlignment="1">
      <alignment vertical="center"/>
    </xf>
    <xf numFmtId="10" fontId="9" fillId="5" borderId="11" xfId="1" applyNumberFormat="1" applyFont="1" applyFill="1" applyBorder="1" applyAlignment="1">
      <alignment horizontal="center" vertical="center"/>
    </xf>
    <xf numFmtId="164" fontId="5" fillId="3" borderId="14" xfId="0" applyFont="1" applyFill="1" applyBorder="1" applyAlignment="1">
      <alignment horizontal="left" vertical="center"/>
    </xf>
    <xf numFmtId="164" fontId="5" fillId="3" borderId="15" xfId="0" applyFont="1" applyFill="1" applyBorder="1" applyAlignment="1">
      <alignment horizontal="left" vertical="center"/>
    </xf>
    <xf numFmtId="164" fontId="5" fillId="3" borderId="14" xfId="0" applyFont="1" applyFill="1" applyBorder="1" applyAlignment="1">
      <alignment horizontal="justify" vertical="center"/>
    </xf>
    <xf numFmtId="164" fontId="5" fillId="3" borderId="15" xfId="0" applyFont="1" applyFill="1" applyBorder="1" applyAlignment="1">
      <alignment horizontal="justify" vertical="center"/>
    </xf>
    <xf numFmtId="164" fontId="9" fillId="2" borderId="1" xfId="0" applyFont="1" applyFill="1" applyBorder="1" applyAlignment="1">
      <alignment horizontal="left" vertical="center"/>
    </xf>
    <xf numFmtId="164" fontId="9" fillId="2" borderId="2" xfId="0" applyFont="1" applyFill="1" applyBorder="1" applyAlignment="1">
      <alignment horizontal="left" vertical="center"/>
    </xf>
    <xf numFmtId="164" fontId="9" fillId="5" borderId="1" xfId="0" applyFont="1" applyFill="1" applyBorder="1" applyAlignment="1">
      <alignment horizontal="left" vertical="center"/>
    </xf>
    <xf numFmtId="164" fontId="9" fillId="5" borderId="2" xfId="0" applyFont="1" applyFill="1" applyBorder="1" applyAlignment="1">
      <alignment horizontal="left" vertical="center"/>
    </xf>
    <xf numFmtId="164" fontId="2" fillId="0" borderId="1" xfId="0" applyFont="1" applyBorder="1" applyAlignment="1">
      <alignment horizontal="center" vertical="center" wrapText="1"/>
    </xf>
    <xf numFmtId="164" fontId="2" fillId="0" borderId="2" xfId="0" applyFont="1" applyBorder="1" applyAlignment="1">
      <alignment horizontal="center" vertical="center" wrapText="1"/>
    </xf>
    <xf numFmtId="164" fontId="2" fillId="0" borderId="3" xfId="0" applyFont="1" applyBorder="1" applyAlignment="1">
      <alignment horizontal="center" vertical="center" wrapText="1"/>
    </xf>
    <xf numFmtId="164" fontId="2" fillId="2" borderId="0" xfId="0" applyFont="1" applyFill="1" applyBorder="1" applyAlignment="1">
      <alignment horizontal="center" vertical="center" wrapText="1"/>
    </xf>
    <xf numFmtId="164" fontId="2" fillId="2" borderId="7" xfId="0" applyFont="1" applyFill="1" applyBorder="1" applyAlignment="1">
      <alignment horizontal="center" vertical="center" wrapText="1"/>
    </xf>
    <xf numFmtId="164" fontId="4" fillId="2" borderId="0" xfId="0" applyFont="1" applyFill="1" applyBorder="1" applyAlignment="1">
      <alignment horizontal="center" vertical="center" wrapText="1"/>
    </xf>
    <xf numFmtId="164" fontId="4" fillId="2" borderId="7" xfId="0" applyFont="1" applyFill="1" applyBorder="1" applyAlignment="1">
      <alignment horizontal="center" vertical="center" wrapText="1"/>
    </xf>
    <xf numFmtId="164" fontId="4" fillId="2" borderId="4" xfId="0" applyFont="1" applyFill="1" applyBorder="1" applyAlignment="1">
      <alignment horizontal="center" vertical="center" wrapText="1"/>
    </xf>
    <xf numFmtId="164" fontId="4" fillId="2" borderId="5" xfId="0" applyFont="1" applyFill="1" applyBorder="1" applyAlignment="1">
      <alignment horizontal="center" vertical="center" wrapText="1"/>
    </xf>
    <xf numFmtId="164" fontId="4" fillId="2" borderId="6" xfId="0" applyFont="1" applyFill="1" applyBorder="1" applyAlignment="1">
      <alignment horizontal="center" vertical="center" wrapText="1"/>
    </xf>
    <xf numFmtId="164" fontId="5" fillId="3" borderId="9" xfId="0" applyFont="1" applyFill="1" applyBorder="1" applyAlignment="1">
      <alignment horizontal="left" vertical="center"/>
    </xf>
    <xf numFmtId="164" fontId="5" fillId="3" borderId="10" xfId="0" applyFont="1" applyFill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bernaci&#243;n%202021/SGTO%20PDD%202021/SGTO%20SEP%202021%20TRABAJO/F-PLA-43%20SGTO%20POAI%20SEP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TO POAI -SEPTIEMBRE-2021"/>
      <sheetName val="RESUMEN POR UNIDAD"/>
      <sheetName val="UNIDADES + FUENTE"/>
      <sheetName val="PROGRAMAS"/>
      <sheetName val="EJE ESTRATEGICO"/>
      <sheetName val="PROYECTOS"/>
      <sheetName val="CONSOLIDADO UNIDADES"/>
    </sheetNames>
    <sheetDataSet>
      <sheetData sheetId="0">
        <row r="8">
          <cell r="BP8">
            <v>179885000</v>
          </cell>
          <cell r="BQ8">
            <v>39640000</v>
          </cell>
          <cell r="BR8">
            <v>32140000</v>
          </cell>
        </row>
        <row r="9">
          <cell r="BP9">
            <v>163650000</v>
          </cell>
          <cell r="BQ9">
            <v>49100000</v>
          </cell>
          <cell r="BR9">
            <v>24060000</v>
          </cell>
        </row>
        <row r="10">
          <cell r="BP10">
            <v>50000000</v>
          </cell>
          <cell r="BQ10">
            <v>36997508</v>
          </cell>
          <cell r="BR10">
            <v>0</v>
          </cell>
        </row>
        <row r="11">
          <cell r="BP11">
            <v>82465000</v>
          </cell>
          <cell r="BQ11">
            <v>36062167</v>
          </cell>
          <cell r="BR11">
            <v>24907166.329999998</v>
          </cell>
        </row>
        <row r="12">
          <cell r="BP12">
            <v>143333529</v>
          </cell>
          <cell r="BQ12">
            <v>45000000</v>
          </cell>
          <cell r="BR12">
            <v>0</v>
          </cell>
        </row>
        <row r="13">
          <cell r="BP13">
            <v>35000000</v>
          </cell>
          <cell r="BQ13">
            <v>8655000</v>
          </cell>
          <cell r="BR13">
            <v>8655000</v>
          </cell>
        </row>
        <row r="14">
          <cell r="BP14">
            <v>222682500</v>
          </cell>
          <cell r="BQ14">
            <v>161964185</v>
          </cell>
          <cell r="BR14">
            <v>64075000</v>
          </cell>
        </row>
        <row r="15">
          <cell r="BP15">
            <v>52000000</v>
          </cell>
          <cell r="BQ15">
            <v>40390000</v>
          </cell>
          <cell r="BR15">
            <v>34620000</v>
          </cell>
        </row>
        <row r="16">
          <cell r="BP16">
            <v>295900000</v>
          </cell>
          <cell r="BQ16">
            <v>250708500</v>
          </cell>
          <cell r="BR16">
            <v>183630000</v>
          </cell>
        </row>
        <row r="17">
          <cell r="BP17">
            <v>36000000</v>
          </cell>
          <cell r="BQ17">
            <v>23540000</v>
          </cell>
          <cell r="BR17">
            <v>11540000</v>
          </cell>
        </row>
        <row r="18">
          <cell r="BP18">
            <v>25965000</v>
          </cell>
          <cell r="BQ18">
            <v>20195000</v>
          </cell>
          <cell r="BR18">
            <v>17310000</v>
          </cell>
        </row>
        <row r="19">
          <cell r="BP19">
            <v>25965000</v>
          </cell>
          <cell r="BQ19">
            <v>20195000</v>
          </cell>
          <cell r="BR19">
            <v>17310000</v>
          </cell>
        </row>
        <row r="20">
          <cell r="BP20">
            <v>24522500</v>
          </cell>
          <cell r="BQ20">
            <v>20195000</v>
          </cell>
          <cell r="BR20">
            <v>14425000</v>
          </cell>
        </row>
        <row r="21">
          <cell r="BP21">
            <v>27000000</v>
          </cell>
          <cell r="BQ21">
            <v>21000000</v>
          </cell>
          <cell r="BR21">
            <v>18000000</v>
          </cell>
        </row>
        <row r="22">
          <cell r="BP22">
            <v>25965000</v>
          </cell>
          <cell r="BQ22">
            <v>11540000</v>
          </cell>
          <cell r="BR22">
            <v>11540000</v>
          </cell>
        </row>
        <row r="23">
          <cell r="BP23">
            <v>72000000</v>
          </cell>
          <cell r="BQ23">
            <v>64460000</v>
          </cell>
          <cell r="BR23">
            <v>42900000</v>
          </cell>
        </row>
        <row r="24">
          <cell r="BP24">
            <v>2569625342.8400002</v>
          </cell>
          <cell r="BQ24">
            <v>1825933503</v>
          </cell>
          <cell r="BR24">
            <v>987917547.09000003</v>
          </cell>
        </row>
        <row r="25">
          <cell r="BP25">
            <v>358000000</v>
          </cell>
          <cell r="BQ25">
            <v>257871999</v>
          </cell>
          <cell r="BR25">
            <v>176710000</v>
          </cell>
        </row>
        <row r="26">
          <cell r="BP26">
            <v>24750000</v>
          </cell>
          <cell r="BQ26">
            <v>3932000</v>
          </cell>
          <cell r="BR26">
            <v>3932000</v>
          </cell>
        </row>
        <row r="27">
          <cell r="BP27">
            <v>96746979</v>
          </cell>
          <cell r="BQ27">
            <v>3100000</v>
          </cell>
          <cell r="BR27">
            <v>2100000</v>
          </cell>
        </row>
        <row r="28">
          <cell r="BP28">
            <v>2083257220</v>
          </cell>
          <cell r="BQ28">
            <v>260026500</v>
          </cell>
          <cell r="BR28">
            <v>239901500</v>
          </cell>
        </row>
        <row r="29">
          <cell r="BP29">
            <v>90000000</v>
          </cell>
          <cell r="BQ29">
            <v>9800000</v>
          </cell>
          <cell r="BR29">
            <v>9700000</v>
          </cell>
        </row>
        <row r="30">
          <cell r="BP30">
            <v>2885783074.3600001</v>
          </cell>
          <cell r="BQ30">
            <v>553075216.24000001</v>
          </cell>
          <cell r="BR30">
            <v>262794700</v>
          </cell>
        </row>
        <row r="31">
          <cell r="BP31">
            <v>77479710</v>
          </cell>
          <cell r="BQ31">
            <v>77479701</v>
          </cell>
          <cell r="BR31">
            <v>67679701</v>
          </cell>
        </row>
        <row r="32">
          <cell r="BP32">
            <v>4666209294</v>
          </cell>
          <cell r="BQ32">
            <v>241781500</v>
          </cell>
          <cell r="BR32">
            <v>168065481.34999999</v>
          </cell>
        </row>
        <row r="33">
          <cell r="BP33">
            <v>40000000</v>
          </cell>
          <cell r="BQ33">
            <v>9000000</v>
          </cell>
          <cell r="BR33">
            <v>9000000</v>
          </cell>
        </row>
        <row r="34">
          <cell r="BP34">
            <v>1418800000</v>
          </cell>
          <cell r="BQ34">
            <v>56500000</v>
          </cell>
          <cell r="BR34">
            <v>46600000</v>
          </cell>
        </row>
        <row r="35">
          <cell r="BP35">
            <v>844308067</v>
          </cell>
          <cell r="BQ35">
            <v>323935275.47000003</v>
          </cell>
          <cell r="BR35">
            <v>151545627.84</v>
          </cell>
        </row>
        <row r="36">
          <cell r="BP36">
            <v>120000000.09999999</v>
          </cell>
          <cell r="BQ36">
            <v>0</v>
          </cell>
          <cell r="BR36">
            <v>0</v>
          </cell>
        </row>
        <row r="37">
          <cell r="BP37">
            <v>100000000</v>
          </cell>
          <cell r="BQ37">
            <v>100000000</v>
          </cell>
          <cell r="BR37"/>
        </row>
        <row r="38">
          <cell r="BP38">
            <v>852718865</v>
          </cell>
          <cell r="BQ38">
            <v>852718865</v>
          </cell>
          <cell r="BR38">
            <v>852718865</v>
          </cell>
        </row>
        <row r="39">
          <cell r="BP39">
            <v>854204317.68000007</v>
          </cell>
          <cell r="BQ39">
            <v>392336013</v>
          </cell>
          <cell r="BR39">
            <v>230774762</v>
          </cell>
        </row>
        <row r="40">
          <cell r="BP40">
            <v>279000000</v>
          </cell>
          <cell r="BQ40">
            <v>279000000</v>
          </cell>
          <cell r="BR40">
            <v>0</v>
          </cell>
        </row>
        <row r="41">
          <cell r="BP41">
            <v>629000000</v>
          </cell>
          <cell r="BQ41">
            <v>629000000</v>
          </cell>
          <cell r="BR41">
            <v>294221298</v>
          </cell>
        </row>
        <row r="42">
          <cell r="BP42">
            <v>785236459</v>
          </cell>
          <cell r="BQ42">
            <v>785236459</v>
          </cell>
          <cell r="BR42">
            <v>785236459</v>
          </cell>
        </row>
        <row r="43">
          <cell r="BP43">
            <v>100660648</v>
          </cell>
          <cell r="BQ43">
            <v>1268000</v>
          </cell>
          <cell r="BR43">
            <v>1268000</v>
          </cell>
        </row>
        <row r="44">
          <cell r="BP44">
            <v>38000000</v>
          </cell>
          <cell r="BQ44">
            <v>31507154.670000002</v>
          </cell>
          <cell r="BR44">
            <v>0</v>
          </cell>
        </row>
        <row r="45">
          <cell r="BP45">
            <v>149000000</v>
          </cell>
          <cell r="BQ45">
            <v>117985000</v>
          </cell>
          <cell r="BR45">
            <v>104445000</v>
          </cell>
        </row>
        <row r="46">
          <cell r="BP46">
            <v>69028401</v>
          </cell>
          <cell r="BQ46">
            <v>46455000</v>
          </cell>
          <cell r="BR46">
            <v>40415000</v>
          </cell>
        </row>
        <row r="47">
          <cell r="BP47">
            <v>36000000</v>
          </cell>
          <cell r="BQ47">
            <v>10000000</v>
          </cell>
          <cell r="BR47">
            <v>10000000</v>
          </cell>
        </row>
        <row r="48">
          <cell r="BP48">
            <v>124287500</v>
          </cell>
          <cell r="BQ48">
            <v>49302500</v>
          </cell>
          <cell r="BR48">
            <v>36317500</v>
          </cell>
        </row>
        <row r="49">
          <cell r="BP49">
            <v>265000000</v>
          </cell>
          <cell r="BQ49">
            <v>112965000</v>
          </cell>
          <cell r="BR49">
            <v>85664239</v>
          </cell>
        </row>
        <row r="50">
          <cell r="BP50">
            <v>52000000</v>
          </cell>
          <cell r="BQ50">
            <v>24058792</v>
          </cell>
          <cell r="BR50">
            <v>13314877</v>
          </cell>
        </row>
        <row r="51">
          <cell r="BP51">
            <v>47000000</v>
          </cell>
          <cell r="BQ51">
            <v>29188523</v>
          </cell>
          <cell r="BR51">
            <v>25188523</v>
          </cell>
        </row>
        <row r="52">
          <cell r="BP52">
            <v>136707113</v>
          </cell>
          <cell r="BQ52">
            <v>72797654</v>
          </cell>
          <cell r="BR52">
            <v>36241462.950000003</v>
          </cell>
        </row>
        <row r="53">
          <cell r="BP53">
            <v>47000000</v>
          </cell>
          <cell r="BQ53">
            <v>6923000</v>
          </cell>
          <cell r="BR53">
            <v>3000000</v>
          </cell>
        </row>
        <row r="54">
          <cell r="BP54">
            <v>34027629</v>
          </cell>
          <cell r="BQ54">
            <v>9341129</v>
          </cell>
          <cell r="BR54">
            <v>5000000</v>
          </cell>
        </row>
        <row r="55">
          <cell r="BP55">
            <v>4387879528.3299999</v>
          </cell>
          <cell r="BQ55">
            <v>961397333.33000004</v>
          </cell>
          <cell r="BR55">
            <v>220105998.36000001</v>
          </cell>
        </row>
        <row r="56">
          <cell r="BP56">
            <v>61000000</v>
          </cell>
          <cell r="BQ56">
            <v>39841500</v>
          </cell>
          <cell r="BR56">
            <v>22365000</v>
          </cell>
        </row>
        <row r="57">
          <cell r="BP57">
            <v>243850000</v>
          </cell>
          <cell r="BQ57">
            <v>75687500</v>
          </cell>
          <cell r="BR57">
            <v>58377500</v>
          </cell>
        </row>
        <row r="58">
          <cell r="BP58">
            <v>40000000</v>
          </cell>
          <cell r="BQ58">
            <v>26475000</v>
          </cell>
          <cell r="BR58">
            <v>22650000</v>
          </cell>
        </row>
        <row r="59">
          <cell r="BP59">
            <v>414862500</v>
          </cell>
          <cell r="BQ59">
            <v>142687936</v>
          </cell>
          <cell r="BR59">
            <v>65433141</v>
          </cell>
        </row>
        <row r="60">
          <cell r="BP60">
            <v>92505448</v>
          </cell>
          <cell r="BQ60">
            <v>46553169</v>
          </cell>
          <cell r="BR60">
            <v>10802500</v>
          </cell>
        </row>
        <row r="61">
          <cell r="BP61">
            <v>89000000</v>
          </cell>
          <cell r="BQ61">
            <v>60506951</v>
          </cell>
          <cell r="BR61">
            <v>40820761</v>
          </cell>
        </row>
        <row r="62">
          <cell r="BP62">
            <v>155000000</v>
          </cell>
          <cell r="BQ62">
            <v>85130000</v>
          </cell>
          <cell r="BR62">
            <v>63495000</v>
          </cell>
        </row>
        <row r="63">
          <cell r="BP63">
            <v>73000000</v>
          </cell>
          <cell r="BQ63">
            <v>35512300</v>
          </cell>
          <cell r="BR63">
            <v>22810000</v>
          </cell>
        </row>
        <row r="64">
          <cell r="BP64">
            <v>70893401</v>
          </cell>
          <cell r="BQ64">
            <v>46790000</v>
          </cell>
          <cell r="BR64">
            <v>38515400</v>
          </cell>
        </row>
        <row r="65">
          <cell r="BP65">
            <v>44600000</v>
          </cell>
          <cell r="BQ65">
            <v>25795000</v>
          </cell>
          <cell r="BR65">
            <v>22310000</v>
          </cell>
        </row>
        <row r="66">
          <cell r="BP66">
            <v>322900000</v>
          </cell>
          <cell r="BQ66">
            <v>261421000</v>
          </cell>
          <cell r="BR66">
            <v>53340000</v>
          </cell>
        </row>
        <row r="67">
          <cell r="BP67">
            <v>1613778703.8999999</v>
          </cell>
          <cell r="BQ67">
            <v>1348885156.53</v>
          </cell>
          <cell r="BR67">
            <v>438014839.09000003</v>
          </cell>
        </row>
        <row r="68">
          <cell r="BP68">
            <v>20000000</v>
          </cell>
          <cell r="BQ68">
            <v>9600000</v>
          </cell>
          <cell r="BR68">
            <v>3200000</v>
          </cell>
        </row>
        <row r="69">
          <cell r="BP69">
            <v>5400000</v>
          </cell>
          <cell r="BQ69">
            <v>5400000</v>
          </cell>
          <cell r="BR69">
            <v>0</v>
          </cell>
        </row>
        <row r="70">
          <cell r="BP70">
            <v>18000000</v>
          </cell>
          <cell r="BQ70">
            <v>0</v>
          </cell>
          <cell r="BR70">
            <v>0</v>
          </cell>
        </row>
        <row r="71">
          <cell r="BP71">
            <v>261090000</v>
          </cell>
          <cell r="BQ71">
            <v>73505000</v>
          </cell>
          <cell r="BR71">
            <v>26910000</v>
          </cell>
        </row>
        <row r="72">
          <cell r="BP72">
            <v>72013297.599999994</v>
          </cell>
          <cell r="BQ72">
            <v>55240000</v>
          </cell>
          <cell r="BR72">
            <v>0</v>
          </cell>
        </row>
        <row r="73">
          <cell r="BP73">
            <v>1421227081.52</v>
          </cell>
          <cell r="BQ73">
            <v>1144764638</v>
          </cell>
          <cell r="BR73">
            <v>1144764638</v>
          </cell>
        </row>
        <row r="74">
          <cell r="BP74">
            <v>66500000</v>
          </cell>
          <cell r="BQ74">
            <v>47410000</v>
          </cell>
          <cell r="BR74">
            <v>24740000</v>
          </cell>
        </row>
        <row r="75">
          <cell r="BP75">
            <v>207698236.30000001</v>
          </cell>
          <cell r="BQ75">
            <v>38155000</v>
          </cell>
          <cell r="BR75">
            <v>21738874</v>
          </cell>
        </row>
        <row r="76">
          <cell r="BP76">
            <v>27000000</v>
          </cell>
          <cell r="BQ76">
            <v>23100000</v>
          </cell>
          <cell r="BR76">
            <v>16500000</v>
          </cell>
        </row>
        <row r="77">
          <cell r="BP77">
            <v>50000000</v>
          </cell>
          <cell r="BQ77">
            <v>42695000</v>
          </cell>
          <cell r="BR77">
            <v>14425000</v>
          </cell>
        </row>
        <row r="78">
          <cell r="BP78">
            <v>90000000</v>
          </cell>
          <cell r="BQ78">
            <v>20000000</v>
          </cell>
          <cell r="BR78">
            <v>13200000</v>
          </cell>
        </row>
        <row r="79">
          <cell r="BP79">
            <v>160000000</v>
          </cell>
          <cell r="BQ79">
            <v>86495000</v>
          </cell>
          <cell r="BR79">
            <v>27625000</v>
          </cell>
        </row>
        <row r="80">
          <cell r="BP80">
            <v>135000000</v>
          </cell>
          <cell r="BQ80">
            <v>127490000</v>
          </cell>
          <cell r="BR80">
            <v>76165000</v>
          </cell>
        </row>
        <row r="81">
          <cell r="BP81">
            <v>18000000</v>
          </cell>
          <cell r="BQ81">
            <v>18000000</v>
          </cell>
          <cell r="BR81">
            <v>5525000</v>
          </cell>
        </row>
        <row r="82">
          <cell r="BP82">
            <v>1598856036</v>
          </cell>
          <cell r="BQ82">
            <v>1598856036</v>
          </cell>
          <cell r="BR82">
            <v>0</v>
          </cell>
        </row>
        <row r="83">
          <cell r="BP83">
            <v>1105231673.6100001</v>
          </cell>
          <cell r="BQ83">
            <v>325901665</v>
          </cell>
          <cell r="BR83">
            <v>275718900</v>
          </cell>
        </row>
        <row r="84">
          <cell r="BP84">
            <v>96000000</v>
          </cell>
          <cell r="BQ84">
            <v>8655000</v>
          </cell>
          <cell r="BR84">
            <v>2885000</v>
          </cell>
        </row>
        <row r="85">
          <cell r="BP85">
            <v>91150000</v>
          </cell>
          <cell r="BQ85">
            <v>66602951</v>
          </cell>
          <cell r="BR85">
            <v>53628976</v>
          </cell>
        </row>
        <row r="86">
          <cell r="BP86">
            <v>22500000</v>
          </cell>
          <cell r="BQ86">
            <v>12655000</v>
          </cell>
          <cell r="BR86">
            <v>6885000</v>
          </cell>
        </row>
        <row r="87">
          <cell r="BP87">
            <v>27850000</v>
          </cell>
          <cell r="BQ87">
            <v>14555000</v>
          </cell>
          <cell r="BR87">
            <v>5070000</v>
          </cell>
        </row>
        <row r="88">
          <cell r="BP88">
            <v>226000000</v>
          </cell>
          <cell r="BQ88">
            <v>131310000</v>
          </cell>
          <cell r="BR88">
            <v>85655000</v>
          </cell>
        </row>
        <row r="89">
          <cell r="BP89">
            <v>123000000</v>
          </cell>
          <cell r="BQ89">
            <v>0</v>
          </cell>
          <cell r="BR89">
            <v>0</v>
          </cell>
        </row>
        <row r="90">
          <cell r="BP90">
            <v>390000000</v>
          </cell>
          <cell r="BQ90">
            <v>350000000</v>
          </cell>
          <cell r="BR90">
            <v>300000000</v>
          </cell>
        </row>
        <row r="91">
          <cell r="BP91">
            <v>465052526.97000003</v>
          </cell>
          <cell r="BQ91">
            <v>73957500</v>
          </cell>
          <cell r="BR91">
            <v>32355000</v>
          </cell>
        </row>
        <row r="92">
          <cell r="BP92">
            <v>45000000</v>
          </cell>
          <cell r="BQ92">
            <v>0</v>
          </cell>
          <cell r="BR92">
            <v>0</v>
          </cell>
        </row>
        <row r="93">
          <cell r="BP93">
            <v>20000000</v>
          </cell>
          <cell r="BQ93">
            <v>7420000</v>
          </cell>
          <cell r="BR93">
            <v>7420000</v>
          </cell>
        </row>
        <row r="94">
          <cell r="BP94">
            <v>170606585.66</v>
          </cell>
          <cell r="BQ94">
            <v>33790000</v>
          </cell>
          <cell r="BR94">
            <v>29340000</v>
          </cell>
        </row>
        <row r="95">
          <cell r="BP95">
            <v>18000000</v>
          </cell>
          <cell r="BQ95">
            <v>0</v>
          </cell>
          <cell r="BR95">
            <v>0</v>
          </cell>
        </row>
        <row r="96">
          <cell r="BP96">
            <v>45000000</v>
          </cell>
          <cell r="BQ96">
            <v>32310000</v>
          </cell>
          <cell r="BR96">
            <v>32310000</v>
          </cell>
        </row>
        <row r="97">
          <cell r="BP97">
            <v>45000000</v>
          </cell>
          <cell r="BQ97">
            <v>44755000</v>
          </cell>
          <cell r="BR97">
            <v>36100000</v>
          </cell>
        </row>
        <row r="98">
          <cell r="BP98">
            <v>27000000</v>
          </cell>
          <cell r="BQ98">
            <v>26940000</v>
          </cell>
          <cell r="BR98">
            <v>26940000</v>
          </cell>
        </row>
        <row r="99">
          <cell r="BP99">
            <v>325000000</v>
          </cell>
          <cell r="BQ99">
            <v>324995000</v>
          </cell>
          <cell r="BR99">
            <v>316350000</v>
          </cell>
        </row>
        <row r="100">
          <cell r="BP100">
            <v>42000000</v>
          </cell>
          <cell r="BQ100">
            <v>34620000</v>
          </cell>
          <cell r="BR100">
            <v>25965000</v>
          </cell>
        </row>
        <row r="101">
          <cell r="BP101">
            <v>28000000</v>
          </cell>
          <cell r="BQ101">
            <v>18960000</v>
          </cell>
          <cell r="BR101">
            <v>18960000</v>
          </cell>
        </row>
        <row r="102">
          <cell r="BP102">
            <v>20000000</v>
          </cell>
          <cell r="BQ102">
            <v>20000000</v>
          </cell>
          <cell r="BR102">
            <v>0</v>
          </cell>
        </row>
        <row r="103">
          <cell r="BP103">
            <v>43000000</v>
          </cell>
          <cell r="BQ103">
            <v>26210000</v>
          </cell>
          <cell r="BR103">
            <v>2885000</v>
          </cell>
        </row>
        <row r="104">
          <cell r="BP104">
            <v>20000000</v>
          </cell>
          <cell r="BQ104">
            <v>17555000</v>
          </cell>
          <cell r="BR104">
            <v>14670000</v>
          </cell>
        </row>
        <row r="105">
          <cell r="BP105">
            <v>20000000</v>
          </cell>
          <cell r="BQ105">
            <v>0</v>
          </cell>
          <cell r="BR105">
            <v>0</v>
          </cell>
        </row>
        <row r="106">
          <cell r="BP106">
            <v>43000000</v>
          </cell>
          <cell r="BQ106">
            <v>0</v>
          </cell>
          <cell r="BR106">
            <v>0</v>
          </cell>
        </row>
        <row r="107">
          <cell r="BP107">
            <v>43000000</v>
          </cell>
          <cell r="BQ107">
            <v>23080000</v>
          </cell>
          <cell r="BR107">
            <v>23080000</v>
          </cell>
        </row>
        <row r="108">
          <cell r="BP108">
            <v>22000000</v>
          </cell>
          <cell r="BQ108">
            <v>12353654</v>
          </cell>
          <cell r="BR108">
            <v>12353654</v>
          </cell>
        </row>
        <row r="109">
          <cell r="BP109">
            <v>18000000</v>
          </cell>
          <cell r="BQ109">
            <v>18000000</v>
          </cell>
          <cell r="BR109">
            <v>11540000</v>
          </cell>
        </row>
        <row r="110">
          <cell r="BP110">
            <v>18000000</v>
          </cell>
          <cell r="BQ110">
            <v>16195000</v>
          </cell>
          <cell r="BR110">
            <v>14000000</v>
          </cell>
        </row>
        <row r="111">
          <cell r="BP111">
            <v>32000000</v>
          </cell>
          <cell r="BQ111">
            <v>24147833</v>
          </cell>
          <cell r="BR111">
            <v>19197833</v>
          </cell>
        </row>
        <row r="112">
          <cell r="BP112">
            <v>50000000</v>
          </cell>
          <cell r="BQ112">
            <v>0</v>
          </cell>
          <cell r="BR112">
            <v>0</v>
          </cell>
        </row>
        <row r="113">
          <cell r="BP113">
            <v>220000000</v>
          </cell>
          <cell r="BQ113">
            <v>20000000</v>
          </cell>
          <cell r="BR113">
            <v>11428600</v>
          </cell>
        </row>
        <row r="114">
          <cell r="BP114">
            <v>95248186</v>
          </cell>
          <cell r="BQ114">
            <v>0</v>
          </cell>
          <cell r="BR114">
            <v>0</v>
          </cell>
        </row>
        <row r="115">
          <cell r="BP115">
            <v>710383203</v>
          </cell>
          <cell r="BQ115">
            <v>339915832</v>
          </cell>
          <cell r="BR115">
            <v>183400201</v>
          </cell>
        </row>
        <row r="116">
          <cell r="BP116">
            <v>120000000</v>
          </cell>
          <cell r="BQ116">
            <v>26870000</v>
          </cell>
          <cell r="BR116">
            <v>14425000</v>
          </cell>
        </row>
        <row r="117">
          <cell r="BP117">
            <v>36000000</v>
          </cell>
          <cell r="BQ117">
            <v>33175000</v>
          </cell>
          <cell r="BR117">
            <v>24900000</v>
          </cell>
        </row>
        <row r="118">
          <cell r="BP118">
            <v>54000000</v>
          </cell>
          <cell r="BQ118">
            <v>32745000</v>
          </cell>
          <cell r="BR118">
            <v>21325000</v>
          </cell>
        </row>
        <row r="119">
          <cell r="BP119">
            <v>120000000</v>
          </cell>
          <cell r="BQ119">
            <v>43295000</v>
          </cell>
          <cell r="BR119">
            <v>31340000</v>
          </cell>
        </row>
        <row r="120">
          <cell r="BP120">
            <v>20000000</v>
          </cell>
          <cell r="BQ120">
            <v>0</v>
          </cell>
          <cell r="BR120">
            <v>0</v>
          </cell>
        </row>
        <row r="121">
          <cell r="BP121">
            <v>20000000</v>
          </cell>
          <cell r="BQ121">
            <v>0</v>
          </cell>
          <cell r="BR121">
            <v>0</v>
          </cell>
        </row>
        <row r="122">
          <cell r="BP122">
            <v>42000000</v>
          </cell>
          <cell r="BQ122">
            <v>0</v>
          </cell>
          <cell r="BR122">
            <v>0</v>
          </cell>
        </row>
        <row r="123">
          <cell r="BP123">
            <v>25000000</v>
          </cell>
          <cell r="BQ123">
            <v>5000000</v>
          </cell>
          <cell r="BR123">
            <v>0</v>
          </cell>
        </row>
        <row r="124">
          <cell r="BP124">
            <v>18000000</v>
          </cell>
          <cell r="BQ124">
            <v>0</v>
          </cell>
          <cell r="BR124">
            <v>0</v>
          </cell>
        </row>
        <row r="125">
          <cell r="BP125">
            <v>75000000</v>
          </cell>
          <cell r="BQ125">
            <v>0</v>
          </cell>
          <cell r="BR125">
            <v>0</v>
          </cell>
        </row>
        <row r="126">
          <cell r="BP126">
            <v>250000000</v>
          </cell>
          <cell r="BQ126">
            <v>208693325.33000001</v>
          </cell>
          <cell r="BR126">
            <v>150034000</v>
          </cell>
        </row>
        <row r="127">
          <cell r="BP127">
            <v>782000000</v>
          </cell>
          <cell r="BQ127">
            <v>577158964.33000004</v>
          </cell>
          <cell r="BR127">
            <v>409835833</v>
          </cell>
        </row>
        <row r="128">
          <cell r="BP128">
            <v>145000000</v>
          </cell>
          <cell r="BQ128">
            <v>127558333.33</v>
          </cell>
          <cell r="BR128">
            <v>77480000</v>
          </cell>
        </row>
        <row r="129">
          <cell r="BP129">
            <v>1343703729</v>
          </cell>
          <cell r="BQ129">
            <v>1146375147</v>
          </cell>
          <cell r="BR129">
            <v>750599972</v>
          </cell>
        </row>
        <row r="130">
          <cell r="BP130">
            <v>18000000</v>
          </cell>
          <cell r="BQ130">
            <v>18000000</v>
          </cell>
          <cell r="BR130">
            <v>0</v>
          </cell>
        </row>
        <row r="131">
          <cell r="BP131">
            <v>0</v>
          </cell>
          <cell r="BQ131">
            <v>0</v>
          </cell>
          <cell r="BR131">
            <v>0</v>
          </cell>
        </row>
        <row r="132">
          <cell r="BP132">
            <v>48279229</v>
          </cell>
          <cell r="BQ132">
            <v>12279229</v>
          </cell>
          <cell r="BR132">
            <v>12279229</v>
          </cell>
        </row>
        <row r="133">
          <cell r="BP133">
            <v>10000000.01</v>
          </cell>
          <cell r="BQ133">
            <v>9905167</v>
          </cell>
          <cell r="BR133">
            <v>5770000</v>
          </cell>
        </row>
        <row r="134">
          <cell r="BP134">
            <v>14927155999.549999</v>
          </cell>
          <cell r="BQ134">
            <v>11821347816</v>
          </cell>
          <cell r="BR134">
            <v>11203371083</v>
          </cell>
        </row>
        <row r="135">
          <cell r="BP135">
            <v>178940000.02000001</v>
          </cell>
          <cell r="BQ135">
            <v>0</v>
          </cell>
          <cell r="BR135">
            <v>0</v>
          </cell>
        </row>
        <row r="136">
          <cell r="BP136">
            <v>109520000</v>
          </cell>
          <cell r="BQ136">
            <v>24090000</v>
          </cell>
          <cell r="BR136">
            <v>6600000</v>
          </cell>
        </row>
        <row r="137">
          <cell r="BP137">
            <v>0</v>
          </cell>
          <cell r="BQ137">
            <v>0</v>
          </cell>
          <cell r="BR137">
            <v>0</v>
          </cell>
        </row>
        <row r="138">
          <cell r="BP138">
            <v>25000000</v>
          </cell>
          <cell r="BQ138">
            <v>0</v>
          </cell>
          <cell r="BR138">
            <v>0</v>
          </cell>
        </row>
        <row r="139">
          <cell r="BP139">
            <v>0</v>
          </cell>
          <cell r="BQ139">
            <v>0</v>
          </cell>
          <cell r="BR139">
            <v>0</v>
          </cell>
        </row>
        <row r="140">
          <cell r="BP140">
            <v>10000000</v>
          </cell>
          <cell r="BQ140">
            <v>9905167</v>
          </cell>
          <cell r="BR140">
            <v>2885000</v>
          </cell>
        </row>
        <row r="141">
          <cell r="BP141">
            <v>33838656.469999999</v>
          </cell>
          <cell r="BQ141">
            <v>31467992</v>
          </cell>
          <cell r="BR141">
            <v>13834320</v>
          </cell>
        </row>
        <row r="142">
          <cell r="BP142">
            <v>18000000</v>
          </cell>
          <cell r="BQ142">
            <v>17310000</v>
          </cell>
          <cell r="BR142">
            <v>8655000</v>
          </cell>
        </row>
        <row r="143">
          <cell r="BP143">
            <v>19594997</v>
          </cell>
          <cell r="BQ143">
            <v>1969000</v>
          </cell>
          <cell r="BR143">
            <v>1969000</v>
          </cell>
        </row>
        <row r="144">
          <cell r="BP144">
            <v>19999999.989999998</v>
          </cell>
          <cell r="BQ144">
            <v>0</v>
          </cell>
          <cell r="BR144">
            <v>0</v>
          </cell>
        </row>
        <row r="145">
          <cell r="BP145">
            <v>20000000</v>
          </cell>
          <cell r="BQ145">
            <v>0</v>
          </cell>
          <cell r="BR145">
            <v>0</v>
          </cell>
        </row>
        <row r="146">
          <cell r="BP146">
            <v>10000000</v>
          </cell>
          <cell r="BQ146">
            <v>10000000</v>
          </cell>
          <cell r="BR146">
            <v>10000000</v>
          </cell>
        </row>
        <row r="147">
          <cell r="BP147">
            <v>10000000.01</v>
          </cell>
          <cell r="BQ147">
            <v>0</v>
          </cell>
          <cell r="BR147">
            <v>0</v>
          </cell>
        </row>
        <row r="148">
          <cell r="BP148">
            <v>10000000.01</v>
          </cell>
          <cell r="BQ148">
            <v>9905167</v>
          </cell>
          <cell r="BR148">
            <v>9905167</v>
          </cell>
        </row>
        <row r="149">
          <cell r="BP149">
            <v>10000000</v>
          </cell>
          <cell r="BQ149">
            <v>0</v>
          </cell>
          <cell r="BR149">
            <v>0</v>
          </cell>
        </row>
        <row r="150">
          <cell r="BP150">
            <v>1540000</v>
          </cell>
          <cell r="BQ150">
            <v>1540000</v>
          </cell>
          <cell r="BR150">
            <v>1540000</v>
          </cell>
        </row>
        <row r="151">
          <cell r="BP151">
            <v>180000000.94999999</v>
          </cell>
          <cell r="BQ151">
            <v>162080000</v>
          </cell>
          <cell r="BR151">
            <v>85690000</v>
          </cell>
        </row>
        <row r="152">
          <cell r="BP152">
            <v>0</v>
          </cell>
          <cell r="BQ152">
            <v>0</v>
          </cell>
          <cell r="BR152">
            <v>0</v>
          </cell>
        </row>
        <row r="153">
          <cell r="BP153">
            <v>10000000.01</v>
          </cell>
          <cell r="BQ153">
            <v>9905167</v>
          </cell>
          <cell r="BR153">
            <v>9905167</v>
          </cell>
        </row>
        <row r="154">
          <cell r="BP154">
            <v>177422388859.67001</v>
          </cell>
          <cell r="BQ154">
            <v>116196504940.87</v>
          </cell>
          <cell r="BR154">
            <v>114041358227.37</v>
          </cell>
        </row>
        <row r="155">
          <cell r="BP155">
            <v>10000000.01</v>
          </cell>
          <cell r="BQ155">
            <v>10000000</v>
          </cell>
          <cell r="BR155">
            <v>6000000</v>
          </cell>
        </row>
        <row r="156">
          <cell r="BP156">
            <v>591945607</v>
          </cell>
          <cell r="BQ156">
            <v>591802211</v>
          </cell>
          <cell r="BR156">
            <v>591802211</v>
          </cell>
        </row>
        <row r="157">
          <cell r="BP157">
            <v>10000000.01</v>
          </cell>
          <cell r="BQ157">
            <v>2000000</v>
          </cell>
          <cell r="BR157">
            <v>0</v>
          </cell>
        </row>
        <row r="158">
          <cell r="BP158">
            <v>10000000.01</v>
          </cell>
          <cell r="BQ158">
            <v>0</v>
          </cell>
          <cell r="BR158">
            <v>0</v>
          </cell>
        </row>
        <row r="159">
          <cell r="BP159">
            <v>9999999.9800000004</v>
          </cell>
          <cell r="BQ159">
            <v>9197089</v>
          </cell>
          <cell r="BR159">
            <v>0</v>
          </cell>
        </row>
        <row r="160">
          <cell r="BP160">
            <v>0</v>
          </cell>
          <cell r="BQ160">
            <v>0</v>
          </cell>
          <cell r="BR160">
            <v>0</v>
          </cell>
        </row>
        <row r="161">
          <cell r="BP161">
            <v>9000000</v>
          </cell>
          <cell r="BQ161">
            <v>9000000</v>
          </cell>
          <cell r="BR161">
            <v>3000000</v>
          </cell>
        </row>
        <row r="162">
          <cell r="BP162">
            <v>0</v>
          </cell>
          <cell r="BQ162">
            <v>0</v>
          </cell>
          <cell r="BR162">
            <v>0</v>
          </cell>
        </row>
        <row r="163">
          <cell r="BP163">
            <v>404217269</v>
          </cell>
          <cell r="BQ163">
            <v>103510812</v>
          </cell>
          <cell r="BR163">
            <v>53212188</v>
          </cell>
        </row>
        <row r="164">
          <cell r="BP164">
            <v>7500000</v>
          </cell>
          <cell r="BQ164">
            <v>0</v>
          </cell>
          <cell r="BR164">
            <v>0</v>
          </cell>
        </row>
        <row r="165">
          <cell r="BP165">
            <v>115386000</v>
          </cell>
          <cell r="BQ165">
            <v>102525000</v>
          </cell>
          <cell r="BR165">
            <v>65095667</v>
          </cell>
        </row>
        <row r="166">
          <cell r="BP166">
            <v>54614000</v>
          </cell>
          <cell r="BQ166">
            <v>46238550</v>
          </cell>
          <cell r="BR166">
            <v>32185000</v>
          </cell>
        </row>
        <row r="167">
          <cell r="BP167">
            <v>14250000</v>
          </cell>
          <cell r="BQ167">
            <v>12985000</v>
          </cell>
          <cell r="BR167">
            <v>9275000</v>
          </cell>
        </row>
        <row r="168">
          <cell r="BP168">
            <v>50000000</v>
          </cell>
          <cell r="BQ168">
            <v>40102667</v>
          </cell>
          <cell r="BR168">
            <v>0</v>
          </cell>
        </row>
        <row r="169">
          <cell r="BP169">
            <v>51930000</v>
          </cell>
          <cell r="BQ169">
            <v>46063834</v>
          </cell>
          <cell r="BR169">
            <v>31735000</v>
          </cell>
        </row>
        <row r="170">
          <cell r="BP170">
            <v>132000000</v>
          </cell>
          <cell r="BQ170">
            <v>79519000</v>
          </cell>
          <cell r="BR170">
            <v>46190000</v>
          </cell>
        </row>
        <row r="171">
          <cell r="BP171">
            <v>23540000</v>
          </cell>
          <cell r="BQ171">
            <v>23540000</v>
          </cell>
          <cell r="BR171">
            <v>21310000</v>
          </cell>
        </row>
        <row r="172">
          <cell r="BP172">
            <v>441107889</v>
          </cell>
          <cell r="BQ172">
            <v>63395000</v>
          </cell>
          <cell r="BR172">
            <v>42332000</v>
          </cell>
        </row>
        <row r="173">
          <cell r="BP173">
            <v>200000000</v>
          </cell>
          <cell r="BQ173">
            <v>139324380</v>
          </cell>
          <cell r="BR173">
            <v>64719400</v>
          </cell>
        </row>
        <row r="174">
          <cell r="BP174">
            <v>28000000</v>
          </cell>
          <cell r="BQ174">
            <v>18880296</v>
          </cell>
          <cell r="BR174">
            <v>12259333</v>
          </cell>
        </row>
        <row r="175">
          <cell r="BP175">
            <v>32985000</v>
          </cell>
          <cell r="BQ175">
            <v>5195000</v>
          </cell>
          <cell r="BR175">
            <v>2540000</v>
          </cell>
        </row>
        <row r="176">
          <cell r="BP176">
            <v>18000000</v>
          </cell>
          <cell r="BQ176">
            <v>15000000</v>
          </cell>
          <cell r="BR176">
            <v>11885000</v>
          </cell>
        </row>
        <row r="177">
          <cell r="BP177">
            <v>37000000</v>
          </cell>
          <cell r="BQ177">
            <v>13952167</v>
          </cell>
          <cell r="BR177">
            <v>2500000</v>
          </cell>
        </row>
        <row r="178">
          <cell r="BP178">
            <v>15000000</v>
          </cell>
          <cell r="BQ178">
            <v>13600000</v>
          </cell>
          <cell r="BR178">
            <v>6600000</v>
          </cell>
        </row>
        <row r="179">
          <cell r="BP179">
            <v>20000000</v>
          </cell>
          <cell r="BQ179">
            <v>20000000</v>
          </cell>
          <cell r="BR179">
            <v>11540000</v>
          </cell>
        </row>
        <row r="180">
          <cell r="BP180">
            <v>25000000</v>
          </cell>
          <cell r="BQ180">
            <v>24000000</v>
          </cell>
          <cell r="BR180">
            <v>15800000</v>
          </cell>
        </row>
        <row r="181">
          <cell r="BP181">
            <v>75112368</v>
          </cell>
          <cell r="BQ181">
            <v>26965000</v>
          </cell>
          <cell r="BR181">
            <v>15738387.51</v>
          </cell>
        </row>
        <row r="182">
          <cell r="BP182">
            <v>27000000</v>
          </cell>
          <cell r="BQ182">
            <v>2000000</v>
          </cell>
          <cell r="BR182">
            <v>0</v>
          </cell>
        </row>
        <row r="183">
          <cell r="BP183">
            <v>20000000</v>
          </cell>
          <cell r="BQ183">
            <v>10844445</v>
          </cell>
          <cell r="BR183">
            <v>0</v>
          </cell>
        </row>
        <row r="184">
          <cell r="BP184">
            <v>51681346</v>
          </cell>
          <cell r="BQ184">
            <v>35177167</v>
          </cell>
          <cell r="BR184">
            <v>5770000</v>
          </cell>
        </row>
        <row r="185">
          <cell r="BP185">
            <v>67460000</v>
          </cell>
          <cell r="BQ185">
            <v>0</v>
          </cell>
          <cell r="BR185">
            <v>0</v>
          </cell>
        </row>
        <row r="186">
          <cell r="BP186">
            <v>34620000</v>
          </cell>
          <cell r="BQ186">
            <v>25080000</v>
          </cell>
          <cell r="BR186">
            <v>14425000</v>
          </cell>
        </row>
        <row r="187">
          <cell r="BP187">
            <v>35000000</v>
          </cell>
          <cell r="BQ187">
            <v>34910735</v>
          </cell>
          <cell r="BR187">
            <v>23845000</v>
          </cell>
        </row>
        <row r="188">
          <cell r="BP188">
            <v>30800000</v>
          </cell>
          <cell r="BQ188">
            <v>26960000</v>
          </cell>
          <cell r="BR188">
            <v>21845000</v>
          </cell>
        </row>
        <row r="189">
          <cell r="BP189">
            <v>4070085007.0100002</v>
          </cell>
          <cell r="BQ189">
            <v>2300059333.25</v>
          </cell>
          <cell r="BR189">
            <v>2300059333.25</v>
          </cell>
        </row>
        <row r="190">
          <cell r="BP190">
            <v>18000000</v>
          </cell>
          <cell r="BQ190">
            <v>18000000</v>
          </cell>
          <cell r="BR190">
            <v>11540000</v>
          </cell>
        </row>
        <row r="191">
          <cell r="BP191">
            <v>38195000</v>
          </cell>
          <cell r="BQ191">
            <v>29095000</v>
          </cell>
          <cell r="BR191">
            <v>14670000</v>
          </cell>
        </row>
        <row r="192">
          <cell r="BP192">
            <v>18000000</v>
          </cell>
          <cell r="BQ192">
            <v>13195000</v>
          </cell>
          <cell r="BR192">
            <v>0</v>
          </cell>
        </row>
        <row r="193">
          <cell r="BP193">
            <v>77000000</v>
          </cell>
          <cell r="BQ193">
            <v>71013346</v>
          </cell>
          <cell r="BR193">
            <v>50230000</v>
          </cell>
        </row>
        <row r="194">
          <cell r="BP194">
            <v>90000000</v>
          </cell>
          <cell r="BQ194">
            <v>82265800</v>
          </cell>
          <cell r="BR194">
            <v>62360000</v>
          </cell>
        </row>
        <row r="195">
          <cell r="BP195">
            <v>33000000</v>
          </cell>
          <cell r="BQ195">
            <v>29538000</v>
          </cell>
          <cell r="BR195">
            <v>22818000</v>
          </cell>
        </row>
        <row r="196">
          <cell r="BP196">
            <v>33000000</v>
          </cell>
          <cell r="BQ196">
            <v>32331167</v>
          </cell>
          <cell r="BR196">
            <v>20702000</v>
          </cell>
        </row>
        <row r="197">
          <cell r="W197" t="str">
            <v>202000363-0150</v>
          </cell>
          <cell r="BP197">
            <v>50000000</v>
          </cell>
          <cell r="BQ197">
            <v>31941022</v>
          </cell>
          <cell r="BR197">
            <v>0</v>
          </cell>
        </row>
        <row r="198">
          <cell r="W198" t="str">
            <v>202000363-0151</v>
          </cell>
          <cell r="BP198">
            <v>18000000</v>
          </cell>
          <cell r="BQ198">
            <v>18000000</v>
          </cell>
          <cell r="BR198">
            <v>12230000</v>
          </cell>
        </row>
        <row r="199">
          <cell r="BP199">
            <v>143094503</v>
          </cell>
          <cell r="BQ199">
            <v>38335000</v>
          </cell>
          <cell r="BR199">
            <v>29680000</v>
          </cell>
        </row>
        <row r="200">
          <cell r="BP200">
            <v>65489500</v>
          </cell>
          <cell r="BQ200">
            <v>44027500</v>
          </cell>
          <cell r="BR200">
            <v>23080000</v>
          </cell>
        </row>
        <row r="201">
          <cell r="BP201">
            <v>74000000</v>
          </cell>
          <cell r="BQ201">
            <v>58012500</v>
          </cell>
          <cell r="BR201">
            <v>37220000</v>
          </cell>
        </row>
        <row r="202">
          <cell r="BP202">
            <v>25676500</v>
          </cell>
          <cell r="BQ202">
            <v>25676500</v>
          </cell>
          <cell r="BR202">
            <v>11540000</v>
          </cell>
        </row>
        <row r="203">
          <cell r="BP203">
            <v>27216500</v>
          </cell>
          <cell r="BQ203">
            <v>23177500</v>
          </cell>
          <cell r="BR203">
            <v>15965000</v>
          </cell>
        </row>
        <row r="204">
          <cell r="BP204">
            <v>1416662921.21</v>
          </cell>
          <cell r="BQ204">
            <v>482012606.32999998</v>
          </cell>
          <cell r="BR204">
            <v>450445106.32999998</v>
          </cell>
        </row>
        <row r="205">
          <cell r="BP205">
            <v>28050000</v>
          </cell>
          <cell r="BQ205">
            <v>19000000</v>
          </cell>
          <cell r="BR205">
            <v>13200000</v>
          </cell>
        </row>
        <row r="206">
          <cell r="BP206">
            <v>11540000</v>
          </cell>
          <cell r="BQ206">
            <v>11540000</v>
          </cell>
          <cell r="BR206">
            <v>11540000</v>
          </cell>
        </row>
        <row r="207">
          <cell r="BP207">
            <v>40646000</v>
          </cell>
          <cell r="BQ207">
            <v>27655000</v>
          </cell>
          <cell r="BR207">
            <v>17420000</v>
          </cell>
        </row>
        <row r="208">
          <cell r="BP208">
            <v>81470000</v>
          </cell>
          <cell r="BQ208">
            <v>73580000</v>
          </cell>
          <cell r="BR208">
            <v>68005000</v>
          </cell>
        </row>
        <row r="209">
          <cell r="BP209">
            <v>211530000</v>
          </cell>
          <cell r="BQ209">
            <v>163440000</v>
          </cell>
          <cell r="BR209">
            <v>130665000</v>
          </cell>
        </row>
        <row r="210">
          <cell r="BP210">
            <v>728902897</v>
          </cell>
          <cell r="BQ210">
            <v>613868140</v>
          </cell>
          <cell r="BR210">
            <v>467172150</v>
          </cell>
        </row>
        <row r="211">
          <cell r="BP211">
            <v>94000000</v>
          </cell>
          <cell r="BQ211">
            <v>88652000</v>
          </cell>
          <cell r="BR211">
            <v>62974000</v>
          </cell>
        </row>
        <row r="212">
          <cell r="BP212">
            <v>124811412</v>
          </cell>
          <cell r="BQ212">
            <v>42986991</v>
          </cell>
          <cell r="BR212">
            <v>12792500</v>
          </cell>
        </row>
        <row r="213">
          <cell r="BP213">
            <v>96954000</v>
          </cell>
          <cell r="BQ213">
            <v>46930000</v>
          </cell>
          <cell r="BR213">
            <v>29908500</v>
          </cell>
        </row>
        <row r="214">
          <cell r="BP214">
            <v>19636000</v>
          </cell>
          <cell r="BQ214">
            <v>19636000</v>
          </cell>
          <cell r="BR214">
            <v>19636000</v>
          </cell>
        </row>
        <row r="215">
          <cell r="BP215">
            <v>15000000</v>
          </cell>
          <cell r="BQ215">
            <v>10759000</v>
          </cell>
          <cell r="BR215">
            <v>0</v>
          </cell>
        </row>
        <row r="216">
          <cell r="BP216">
            <v>15000000</v>
          </cell>
          <cell r="BQ216">
            <v>11540000</v>
          </cell>
          <cell r="BR216">
            <v>11540000</v>
          </cell>
        </row>
        <row r="217">
          <cell r="BP217">
            <v>15000000</v>
          </cell>
          <cell r="BQ217">
            <v>15000000</v>
          </cell>
          <cell r="BR217">
            <v>9904000</v>
          </cell>
        </row>
        <row r="218">
          <cell r="BP218">
            <v>10000000</v>
          </cell>
          <cell r="BQ218">
            <v>0</v>
          </cell>
          <cell r="BR218">
            <v>0</v>
          </cell>
        </row>
        <row r="219">
          <cell r="BP219">
            <v>27081005</v>
          </cell>
          <cell r="BQ219">
            <v>0</v>
          </cell>
          <cell r="BR219">
            <v>0</v>
          </cell>
        </row>
        <row r="220">
          <cell r="BP220">
            <v>14000000</v>
          </cell>
          <cell r="BQ220">
            <v>11550000</v>
          </cell>
          <cell r="BR220">
            <v>8250000</v>
          </cell>
        </row>
        <row r="221">
          <cell r="BP221">
            <v>40000000</v>
          </cell>
          <cell r="BQ221">
            <v>34620000</v>
          </cell>
          <cell r="BR221">
            <v>28850000</v>
          </cell>
        </row>
        <row r="222">
          <cell r="BP222">
            <v>38000000</v>
          </cell>
          <cell r="BQ222">
            <v>37887000</v>
          </cell>
          <cell r="BR222">
            <v>23080000</v>
          </cell>
        </row>
        <row r="223">
          <cell r="BP223">
            <v>38000000</v>
          </cell>
          <cell r="BQ223">
            <v>38000000</v>
          </cell>
          <cell r="BR223">
            <v>30620000</v>
          </cell>
        </row>
        <row r="224">
          <cell r="BP224">
            <v>20000000</v>
          </cell>
          <cell r="BQ224">
            <v>20000000</v>
          </cell>
          <cell r="BR224">
            <v>11345000</v>
          </cell>
        </row>
        <row r="225">
          <cell r="BP225">
            <v>20000000</v>
          </cell>
          <cell r="BQ225">
            <v>19800000</v>
          </cell>
          <cell r="BR225">
            <v>19800000</v>
          </cell>
        </row>
        <row r="226">
          <cell r="BP226">
            <v>20000000</v>
          </cell>
          <cell r="BQ226">
            <v>20000000</v>
          </cell>
          <cell r="BR226">
            <v>14620000</v>
          </cell>
        </row>
        <row r="227">
          <cell r="BP227">
            <v>81000000</v>
          </cell>
          <cell r="BQ227">
            <v>72500000</v>
          </cell>
          <cell r="BR227">
            <v>57700000</v>
          </cell>
        </row>
        <row r="228">
          <cell r="BP228">
            <v>3000000</v>
          </cell>
          <cell r="BQ228">
            <v>0</v>
          </cell>
          <cell r="BR228">
            <v>0</v>
          </cell>
        </row>
        <row r="229">
          <cell r="BP229">
            <v>28000000</v>
          </cell>
          <cell r="BQ229">
            <v>20000000</v>
          </cell>
          <cell r="BR229">
            <v>11540000</v>
          </cell>
        </row>
        <row r="230">
          <cell r="BP230">
            <v>28000000</v>
          </cell>
          <cell r="BQ230">
            <v>19155000</v>
          </cell>
          <cell r="BR230">
            <v>16075000</v>
          </cell>
        </row>
        <row r="231">
          <cell r="BP231">
            <v>105000000</v>
          </cell>
          <cell r="BQ231">
            <v>71692500</v>
          </cell>
          <cell r="BR231">
            <v>31735000</v>
          </cell>
        </row>
        <row r="232">
          <cell r="BP232">
            <v>56000000</v>
          </cell>
          <cell r="BQ232">
            <v>50907500</v>
          </cell>
          <cell r="BR232">
            <v>36040000</v>
          </cell>
        </row>
        <row r="233">
          <cell r="BP233">
            <v>38000000</v>
          </cell>
          <cell r="BQ233">
            <v>31400000</v>
          </cell>
          <cell r="BR233">
            <v>20100000</v>
          </cell>
        </row>
        <row r="234">
          <cell r="BP234">
            <v>66700000</v>
          </cell>
          <cell r="BQ234">
            <v>44000000</v>
          </cell>
          <cell r="BR234">
            <v>38810000</v>
          </cell>
        </row>
        <row r="235">
          <cell r="BP235">
            <v>48300000</v>
          </cell>
          <cell r="BQ235">
            <v>30875000</v>
          </cell>
          <cell r="BR235">
            <v>10950000</v>
          </cell>
        </row>
        <row r="236">
          <cell r="BP236">
            <v>105000000</v>
          </cell>
          <cell r="BQ236">
            <v>104845000</v>
          </cell>
          <cell r="BR236">
            <v>77970000</v>
          </cell>
        </row>
        <row r="237">
          <cell r="BP237">
            <v>76000000</v>
          </cell>
          <cell r="BQ237">
            <v>76000000</v>
          </cell>
          <cell r="BR237">
            <v>45926000</v>
          </cell>
        </row>
        <row r="238">
          <cell r="BP238">
            <v>1166584216.27</v>
          </cell>
          <cell r="BQ238">
            <v>18960000</v>
          </cell>
          <cell r="BR238">
            <v>18960000</v>
          </cell>
        </row>
        <row r="239">
          <cell r="BP239">
            <v>58000000</v>
          </cell>
          <cell r="BQ239">
            <v>43180000</v>
          </cell>
          <cell r="BR239">
            <v>39280000</v>
          </cell>
        </row>
        <row r="240">
          <cell r="BP240">
            <v>75000000</v>
          </cell>
          <cell r="BQ240">
            <v>71420000</v>
          </cell>
          <cell r="BR240">
            <v>56795000</v>
          </cell>
        </row>
        <row r="241">
          <cell r="BP241">
            <v>95000000</v>
          </cell>
          <cell r="BQ241">
            <v>87115000</v>
          </cell>
          <cell r="BR241">
            <v>62225000</v>
          </cell>
        </row>
        <row r="242">
          <cell r="BP242">
            <v>448927149</v>
          </cell>
          <cell r="BQ242">
            <v>286053190</v>
          </cell>
          <cell r="BR242">
            <v>251448090</v>
          </cell>
        </row>
        <row r="243">
          <cell r="BP243">
            <v>43000000</v>
          </cell>
          <cell r="BQ243">
            <v>42988636</v>
          </cell>
          <cell r="BR243">
            <v>42988636</v>
          </cell>
        </row>
        <row r="244">
          <cell r="BP244">
            <v>179424239</v>
          </cell>
          <cell r="BQ244">
            <v>98970000</v>
          </cell>
          <cell r="BR244">
            <v>55785000</v>
          </cell>
        </row>
        <row r="245">
          <cell r="BP245">
            <v>1100000000</v>
          </cell>
          <cell r="BQ245">
            <v>915655114</v>
          </cell>
          <cell r="BR245">
            <v>611955614</v>
          </cell>
        </row>
        <row r="246">
          <cell r="BP246">
            <v>20000000</v>
          </cell>
          <cell r="BQ246">
            <v>19906500</v>
          </cell>
          <cell r="BR246">
            <v>19906500</v>
          </cell>
        </row>
        <row r="247">
          <cell r="BP247">
            <v>84414100</v>
          </cell>
          <cell r="BQ247">
            <v>72125000</v>
          </cell>
          <cell r="BR247">
            <v>49045000</v>
          </cell>
        </row>
        <row r="248">
          <cell r="BP248">
            <v>320000000</v>
          </cell>
          <cell r="BQ248">
            <v>303122500</v>
          </cell>
          <cell r="BR248">
            <v>253435000</v>
          </cell>
        </row>
        <row r="249">
          <cell r="BP249">
            <v>321904376</v>
          </cell>
          <cell r="BQ249">
            <v>282101876</v>
          </cell>
          <cell r="BR249">
            <v>194279376</v>
          </cell>
        </row>
        <row r="250">
          <cell r="BP250">
            <v>1760866325.49</v>
          </cell>
          <cell r="BQ250">
            <v>948255600</v>
          </cell>
          <cell r="BR250">
            <v>298963000</v>
          </cell>
        </row>
        <row r="251">
          <cell r="BP251">
            <v>0</v>
          </cell>
          <cell r="BQ251">
            <v>0</v>
          </cell>
          <cell r="BR251">
            <v>0</v>
          </cell>
        </row>
        <row r="252">
          <cell r="BP252">
            <v>31351259122</v>
          </cell>
          <cell r="BQ252">
            <v>31351259121.999996</v>
          </cell>
          <cell r="BR252">
            <v>25730368390.979996</v>
          </cell>
        </row>
        <row r="253">
          <cell r="BP253">
            <v>2131478253</v>
          </cell>
          <cell r="BQ253">
            <v>1179572784</v>
          </cell>
          <cell r="BR253">
            <v>762349968</v>
          </cell>
        </row>
        <row r="254">
          <cell r="BP254">
            <v>2134393294</v>
          </cell>
          <cell r="BQ254">
            <v>1583722600</v>
          </cell>
          <cell r="BR254">
            <v>527907536</v>
          </cell>
        </row>
        <row r="255">
          <cell r="BP255">
            <v>12104724984.709999</v>
          </cell>
          <cell r="BQ255">
            <v>7601294799.9200001</v>
          </cell>
          <cell r="BR255">
            <v>7601294799.9200001</v>
          </cell>
        </row>
        <row r="256">
          <cell r="BP256">
            <v>1101955887.1199999</v>
          </cell>
          <cell r="BQ256">
            <v>225259676</v>
          </cell>
          <cell r="BR256">
            <v>202668684</v>
          </cell>
        </row>
        <row r="257">
          <cell r="BP257">
            <v>20000000</v>
          </cell>
          <cell r="BQ257">
            <v>20000000</v>
          </cell>
          <cell r="BR257">
            <v>17310000</v>
          </cell>
        </row>
        <row r="258">
          <cell r="BP258">
            <v>20000000</v>
          </cell>
          <cell r="BQ258">
            <v>0</v>
          </cell>
          <cell r="BR258">
            <v>0</v>
          </cell>
        </row>
        <row r="259">
          <cell r="BP259">
            <v>20000000</v>
          </cell>
          <cell r="BQ259">
            <v>0</v>
          </cell>
          <cell r="BR259">
            <v>0</v>
          </cell>
        </row>
        <row r="260">
          <cell r="BP260">
            <v>20000000</v>
          </cell>
          <cell r="BQ260">
            <v>0</v>
          </cell>
          <cell r="BR260">
            <v>0</v>
          </cell>
        </row>
        <row r="261">
          <cell r="BP261">
            <v>18000000</v>
          </cell>
          <cell r="BQ261">
            <v>0</v>
          </cell>
          <cell r="BR261">
            <v>0</v>
          </cell>
        </row>
        <row r="262">
          <cell r="BP262">
            <v>307460000</v>
          </cell>
          <cell r="BQ262">
            <v>49720000</v>
          </cell>
          <cell r="BR262">
            <v>29920000</v>
          </cell>
        </row>
        <row r="263">
          <cell r="BP263">
            <v>0</v>
          </cell>
          <cell r="BQ263">
            <v>0</v>
          </cell>
          <cell r="BR263">
            <v>0</v>
          </cell>
        </row>
        <row r="264">
          <cell r="BP264">
            <v>0</v>
          </cell>
          <cell r="BQ264">
            <v>0</v>
          </cell>
          <cell r="BR264">
            <v>0</v>
          </cell>
        </row>
        <row r="265">
          <cell r="BP265">
            <v>258540000</v>
          </cell>
          <cell r="BQ265">
            <v>175030733</v>
          </cell>
          <cell r="BR265">
            <v>81472400</v>
          </cell>
        </row>
        <row r="266">
          <cell r="BP266">
            <v>18000000</v>
          </cell>
          <cell r="BQ266">
            <v>15465000</v>
          </cell>
          <cell r="BR266">
            <v>5155000</v>
          </cell>
        </row>
        <row r="267">
          <cell r="BP267">
            <v>18000000</v>
          </cell>
          <cell r="BQ267">
            <v>16617600</v>
          </cell>
          <cell r="BR267">
            <v>16617600</v>
          </cell>
        </row>
        <row r="268">
          <cell r="BP268">
            <v>36000000</v>
          </cell>
          <cell r="BQ268">
            <v>19800000</v>
          </cell>
          <cell r="BR268">
            <v>3300000</v>
          </cell>
        </row>
        <row r="269">
          <cell r="BP269">
            <v>18000000</v>
          </cell>
          <cell r="BQ269">
            <v>0</v>
          </cell>
          <cell r="BR269">
            <v>0</v>
          </cell>
        </row>
        <row r="270">
          <cell r="BP270">
            <v>20000000</v>
          </cell>
          <cell r="BQ270">
            <v>14765000</v>
          </cell>
          <cell r="BR270">
            <v>6210000</v>
          </cell>
        </row>
        <row r="271">
          <cell r="BP271">
            <v>36000000</v>
          </cell>
          <cell r="BQ271">
            <v>0</v>
          </cell>
          <cell r="BR271">
            <v>0</v>
          </cell>
        </row>
        <row r="272">
          <cell r="BP272">
            <v>50000000</v>
          </cell>
          <cell r="BQ272">
            <v>41310000</v>
          </cell>
          <cell r="BR272">
            <v>41310000</v>
          </cell>
        </row>
        <row r="273">
          <cell r="BP273">
            <v>20000000</v>
          </cell>
          <cell r="BQ273">
            <v>17310000</v>
          </cell>
          <cell r="BR273">
            <v>17310000</v>
          </cell>
        </row>
        <row r="274">
          <cell r="BP274">
            <v>20000000</v>
          </cell>
          <cell r="BQ274">
            <v>19810334</v>
          </cell>
          <cell r="BR274">
            <v>19810334</v>
          </cell>
        </row>
        <row r="275">
          <cell r="BP275">
            <v>10000000</v>
          </cell>
          <cell r="BQ275">
            <v>0</v>
          </cell>
          <cell r="BR275">
            <v>0</v>
          </cell>
        </row>
        <row r="276">
          <cell r="BP276">
            <v>30000000</v>
          </cell>
          <cell r="BQ276">
            <v>27311333</v>
          </cell>
          <cell r="BR276">
            <v>14328833</v>
          </cell>
        </row>
        <row r="277">
          <cell r="BP277">
            <v>20000000</v>
          </cell>
          <cell r="BQ277">
            <v>15867500</v>
          </cell>
          <cell r="BR277">
            <v>11540000</v>
          </cell>
        </row>
        <row r="278">
          <cell r="BP278">
            <v>18000000</v>
          </cell>
          <cell r="BQ278">
            <v>6600000</v>
          </cell>
          <cell r="BR278">
            <v>0</v>
          </cell>
        </row>
        <row r="279">
          <cell r="BP279">
            <v>120000000</v>
          </cell>
          <cell r="BQ279">
            <v>92643000</v>
          </cell>
          <cell r="BR279">
            <v>16903000</v>
          </cell>
        </row>
        <row r="280">
          <cell r="BP280">
            <v>50000000</v>
          </cell>
          <cell r="BQ280">
            <v>37779750</v>
          </cell>
          <cell r="BR280">
            <v>16575000</v>
          </cell>
        </row>
        <row r="281">
          <cell r="BP281">
            <v>60000000</v>
          </cell>
          <cell r="BQ281">
            <v>53882500</v>
          </cell>
          <cell r="BR281">
            <v>45962500</v>
          </cell>
        </row>
        <row r="282">
          <cell r="BP282">
            <v>25000000</v>
          </cell>
          <cell r="BQ282">
            <v>25000000</v>
          </cell>
          <cell r="BR282">
            <v>17310000</v>
          </cell>
        </row>
        <row r="283">
          <cell r="BP283">
            <v>25000000</v>
          </cell>
          <cell r="BQ283">
            <v>21204750</v>
          </cell>
          <cell r="BR283">
            <v>13559500</v>
          </cell>
        </row>
        <row r="284">
          <cell r="BP284">
            <v>18000000</v>
          </cell>
          <cell r="BQ284">
            <v>15070000</v>
          </cell>
          <cell r="BR284">
            <v>9240000</v>
          </cell>
        </row>
        <row r="285">
          <cell r="BP285">
            <v>2661545644.0500002</v>
          </cell>
          <cell r="BQ285">
            <v>1113451699.8600001</v>
          </cell>
          <cell r="BR285">
            <v>1033285035.8599999</v>
          </cell>
        </row>
        <row r="286">
          <cell r="BP286">
            <v>476025551.84000003</v>
          </cell>
          <cell r="BQ286">
            <v>86800000</v>
          </cell>
          <cell r="BR286">
            <v>57591589</v>
          </cell>
        </row>
        <row r="287">
          <cell r="BP287">
            <v>2113122361.1100001</v>
          </cell>
          <cell r="BQ287">
            <v>576989599.81999993</v>
          </cell>
          <cell r="BR287">
            <v>320778281</v>
          </cell>
        </row>
        <row r="288">
          <cell r="BP288">
            <v>76178126.980000004</v>
          </cell>
          <cell r="BQ288">
            <v>58670000</v>
          </cell>
          <cell r="BR288">
            <v>29280000</v>
          </cell>
        </row>
        <row r="289">
          <cell r="BP289">
            <v>7651306047.4099998</v>
          </cell>
          <cell r="BQ289">
            <v>1927563240.1799998</v>
          </cell>
          <cell r="BR289">
            <v>1280651573</v>
          </cell>
        </row>
        <row r="290">
          <cell r="BP290">
            <v>126882074.64</v>
          </cell>
          <cell r="BQ290">
            <v>42811666</v>
          </cell>
          <cell r="BR290">
            <v>18636666</v>
          </cell>
        </row>
        <row r="291">
          <cell r="BP291">
            <v>308302422.89999998</v>
          </cell>
          <cell r="BQ291">
            <v>83625087.285999894</v>
          </cell>
          <cell r="BR291">
            <v>6574999.8999999985</v>
          </cell>
        </row>
        <row r="292">
          <cell r="BP292">
            <v>329008863.94999999</v>
          </cell>
          <cell r="BQ292">
            <v>41687051.560000002</v>
          </cell>
          <cell r="BR292">
            <v>15000000</v>
          </cell>
        </row>
        <row r="293">
          <cell r="BP293">
            <v>348896731.19999999</v>
          </cell>
          <cell r="BQ293">
            <v>118726877.62840003</v>
          </cell>
          <cell r="BR293">
            <v>99450239.376000002</v>
          </cell>
        </row>
        <row r="294">
          <cell r="BP294">
            <v>0</v>
          </cell>
          <cell r="BQ294">
            <v>0</v>
          </cell>
          <cell r="BR294">
            <v>0</v>
          </cell>
        </row>
        <row r="295">
          <cell r="BP295">
            <v>213521300.13</v>
          </cell>
          <cell r="BQ295">
            <v>203345040.45525002</v>
          </cell>
          <cell r="BR295">
            <v>28392500</v>
          </cell>
        </row>
        <row r="296">
          <cell r="BP296">
            <v>75141876.910000026</v>
          </cell>
          <cell r="BQ296">
            <v>0</v>
          </cell>
          <cell r="BR296">
            <v>0</v>
          </cell>
        </row>
        <row r="297">
          <cell r="BP297">
            <v>9973084.5600000005</v>
          </cell>
          <cell r="BQ297">
            <v>9973084.5600000005</v>
          </cell>
          <cell r="BR297">
            <v>9743845</v>
          </cell>
        </row>
        <row r="298">
          <cell r="BP298">
            <v>807774384.44000006</v>
          </cell>
          <cell r="BQ298">
            <v>483337341.8624</v>
          </cell>
          <cell r="BR298">
            <v>324384231.47000003</v>
          </cell>
        </row>
        <row r="299">
          <cell r="BP299">
            <v>0</v>
          </cell>
          <cell r="BQ299">
            <v>0</v>
          </cell>
          <cell r="BR299">
            <v>0</v>
          </cell>
        </row>
        <row r="300">
          <cell r="BP300">
            <v>102506015.99000001</v>
          </cell>
          <cell r="BQ300">
            <v>0</v>
          </cell>
          <cell r="BR300">
            <v>0</v>
          </cell>
        </row>
        <row r="301">
          <cell r="BP301">
            <v>27192000</v>
          </cell>
          <cell r="BQ301">
            <v>25197000</v>
          </cell>
          <cell r="BR301">
            <v>19890000</v>
          </cell>
        </row>
        <row r="302">
          <cell r="BP302">
            <v>8652000</v>
          </cell>
          <cell r="BQ302">
            <v>8652000</v>
          </cell>
          <cell r="BR302">
            <v>3500000</v>
          </cell>
        </row>
        <row r="303">
          <cell r="BP303">
            <v>25956000</v>
          </cell>
          <cell r="BQ303">
            <v>25956000</v>
          </cell>
          <cell r="BR303">
            <v>21000000</v>
          </cell>
        </row>
        <row r="304">
          <cell r="BP304">
            <v>48410000</v>
          </cell>
          <cell r="BQ304">
            <v>27640000</v>
          </cell>
          <cell r="BR304">
            <v>24310000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G168"/>
  <sheetViews>
    <sheetView showGridLines="0" tabSelected="1" zoomScale="70" zoomScaleNormal="70" workbookViewId="0">
      <selection activeCell="B7" sqref="B7"/>
    </sheetView>
  </sheetViews>
  <sheetFormatPr baseColWidth="10" defaultColWidth="11.42578125" defaultRowHeight="15" x14ac:dyDescent="0.2"/>
  <cols>
    <col min="1" max="1" width="20.5703125" style="1" customWidth="1"/>
    <col min="2" max="2" width="70.7109375" style="1" customWidth="1"/>
    <col min="3" max="3" width="25.7109375" style="23" customWidth="1"/>
    <col min="4" max="4" width="28.140625" style="1" customWidth="1"/>
    <col min="5" max="5" width="23.85546875" style="1" customWidth="1"/>
    <col min="6" max="6" width="29.140625" style="1" customWidth="1"/>
    <col min="7" max="7" width="22.85546875" style="1" customWidth="1"/>
    <col min="8" max="16384" width="11.42578125" style="1"/>
  </cols>
  <sheetData>
    <row r="1" spans="1:7" ht="42" customHeight="1" thickBot="1" x14ac:dyDescent="0.25">
      <c r="A1" s="39" t="s">
        <v>0</v>
      </c>
      <c r="B1" s="40"/>
      <c r="C1" s="40"/>
      <c r="D1" s="40"/>
      <c r="E1" s="40"/>
      <c r="F1" s="40"/>
      <c r="G1" s="41"/>
    </row>
    <row r="2" spans="1:7" s="2" customFormat="1" ht="24" customHeight="1" x14ac:dyDescent="0.25">
      <c r="A2" s="42" t="s">
        <v>1</v>
      </c>
      <c r="B2" s="44" t="s">
        <v>2</v>
      </c>
      <c r="C2" s="46" t="s">
        <v>3</v>
      </c>
      <c r="D2" s="47"/>
      <c r="E2" s="47"/>
      <c r="F2" s="47"/>
      <c r="G2" s="48"/>
    </row>
    <row r="3" spans="1:7" s="2" customFormat="1" ht="24" customHeight="1" thickBot="1" x14ac:dyDescent="0.3">
      <c r="A3" s="43"/>
      <c r="B3" s="45"/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</row>
    <row r="4" spans="1:7" ht="20.100000000000001" customHeight="1" thickBot="1" x14ac:dyDescent="0.25">
      <c r="A4" s="49" t="s">
        <v>9</v>
      </c>
      <c r="B4" s="50"/>
      <c r="C4" s="5">
        <f>SUM(C5:C8)</f>
        <v>476000000</v>
      </c>
      <c r="D4" s="5">
        <f t="shared" ref="D4:F4" si="0">SUM(D5:D8)</f>
        <v>161799675</v>
      </c>
      <c r="E4" s="6">
        <f>D4/C4</f>
        <v>0.33991528361344536</v>
      </c>
      <c r="F4" s="5">
        <f t="shared" si="0"/>
        <v>81107166.329999998</v>
      </c>
      <c r="G4" s="6">
        <f>F4/D4</f>
        <v>0.5012813921288779</v>
      </c>
    </row>
    <row r="5" spans="1:7" ht="90" customHeight="1" thickBot="1" x14ac:dyDescent="0.25">
      <c r="A5" s="7" t="s">
        <v>10</v>
      </c>
      <c r="B5" s="8" t="s">
        <v>11</v>
      </c>
      <c r="C5" s="9">
        <f>'[1]SGTO POAI -SEPTIEMBRE-2021'!BP8</f>
        <v>179885000</v>
      </c>
      <c r="D5" s="9">
        <f>'[1]SGTO POAI -SEPTIEMBRE-2021'!BQ8</f>
        <v>39640000</v>
      </c>
      <c r="E5" s="10">
        <f>D5/C5</f>
        <v>0.22036300970064207</v>
      </c>
      <c r="F5" s="9">
        <f>'[1]SGTO POAI -SEPTIEMBRE-2021'!BR8</f>
        <v>32140000</v>
      </c>
      <c r="G5" s="10">
        <f>F5/D5</f>
        <v>0.81079717457114031</v>
      </c>
    </row>
    <row r="6" spans="1:7" ht="90" customHeight="1" thickBot="1" x14ac:dyDescent="0.25">
      <c r="A6" s="7" t="s">
        <v>12</v>
      </c>
      <c r="B6" s="8" t="s">
        <v>13</v>
      </c>
      <c r="C6" s="9">
        <f>'[1]SGTO POAI -SEPTIEMBRE-2021'!BP9</f>
        <v>163650000</v>
      </c>
      <c r="D6" s="9">
        <f>'[1]SGTO POAI -SEPTIEMBRE-2021'!BQ9</f>
        <v>49100000</v>
      </c>
      <c r="E6" s="10">
        <f t="shared" ref="E6:E69" si="1">D6/C6</f>
        <v>0.30003055300947146</v>
      </c>
      <c r="F6" s="9">
        <f>'[1]SGTO POAI -SEPTIEMBRE-2021'!BR9</f>
        <v>24060000</v>
      </c>
      <c r="G6" s="10">
        <f t="shared" ref="G6:G8" si="2">F6/D6</f>
        <v>0.49002036659877801</v>
      </c>
    </row>
    <row r="7" spans="1:7" ht="90" customHeight="1" thickBot="1" x14ac:dyDescent="0.25">
      <c r="A7" s="11" t="s">
        <v>14</v>
      </c>
      <c r="B7" s="8" t="s">
        <v>15</v>
      </c>
      <c r="C7" s="9">
        <f>'[1]SGTO POAI -SEPTIEMBRE-2021'!BP10</f>
        <v>50000000</v>
      </c>
      <c r="D7" s="9">
        <f>'[1]SGTO POAI -SEPTIEMBRE-2021'!BQ10</f>
        <v>36997508</v>
      </c>
      <c r="E7" s="10">
        <f t="shared" si="1"/>
        <v>0.73995016000000002</v>
      </c>
      <c r="F7" s="9">
        <f>'[1]SGTO POAI -SEPTIEMBRE-2021'!BR10</f>
        <v>0</v>
      </c>
      <c r="G7" s="10">
        <v>0</v>
      </c>
    </row>
    <row r="8" spans="1:7" ht="90" customHeight="1" thickBot="1" x14ac:dyDescent="0.25">
      <c r="A8" s="12" t="s">
        <v>16</v>
      </c>
      <c r="B8" s="8" t="s">
        <v>17</v>
      </c>
      <c r="C8" s="9">
        <f>'[1]SGTO POAI -SEPTIEMBRE-2021'!BP11</f>
        <v>82465000</v>
      </c>
      <c r="D8" s="9">
        <f>'[1]SGTO POAI -SEPTIEMBRE-2021'!BQ11</f>
        <v>36062167</v>
      </c>
      <c r="E8" s="10">
        <f t="shared" si="1"/>
        <v>0.43730269811435152</v>
      </c>
      <c r="F8" s="9">
        <f>'[1]SGTO POAI -SEPTIEMBRE-2021'!BR11</f>
        <v>24907166.329999998</v>
      </c>
      <c r="G8" s="10">
        <f t="shared" si="2"/>
        <v>0.69067303498428145</v>
      </c>
    </row>
    <row r="9" spans="1:7" ht="16.5" thickBot="1" x14ac:dyDescent="0.25">
      <c r="A9" s="31" t="s">
        <v>18</v>
      </c>
      <c r="B9" s="32"/>
      <c r="C9" s="5">
        <f>SUM(C10:C16)</f>
        <v>986333529</v>
      </c>
      <c r="D9" s="5">
        <f t="shared" ref="D9:F9" si="3">SUM(D10:D16)</f>
        <v>687842685</v>
      </c>
      <c r="E9" s="6">
        <f>D9/C9</f>
        <v>0.69737331721590501</v>
      </c>
      <c r="F9" s="5">
        <f t="shared" si="3"/>
        <v>424005000</v>
      </c>
      <c r="G9" s="6">
        <f>F9/D9</f>
        <v>0.61642728671309488</v>
      </c>
    </row>
    <row r="10" spans="1:7" ht="90" customHeight="1" thickBot="1" x14ac:dyDescent="0.25">
      <c r="A10" s="12" t="s">
        <v>19</v>
      </c>
      <c r="B10" s="8" t="s">
        <v>20</v>
      </c>
      <c r="C10" s="9">
        <f>'[1]SGTO POAI -SEPTIEMBRE-2021'!BP12</f>
        <v>143333529</v>
      </c>
      <c r="D10" s="9">
        <f>'[1]SGTO POAI -SEPTIEMBRE-2021'!BQ12</f>
        <v>45000000</v>
      </c>
      <c r="E10" s="10">
        <f t="shared" si="1"/>
        <v>0.31395305978966026</v>
      </c>
      <c r="F10" s="9">
        <f>'[1]SGTO POAI -SEPTIEMBRE-2021'!BR12</f>
        <v>0</v>
      </c>
      <c r="G10" s="10">
        <v>0</v>
      </c>
    </row>
    <row r="11" spans="1:7" ht="90" customHeight="1" thickBot="1" x14ac:dyDescent="0.25">
      <c r="A11" s="12" t="s">
        <v>21</v>
      </c>
      <c r="B11" s="8" t="s">
        <v>22</v>
      </c>
      <c r="C11" s="9">
        <f>'[1]SGTO POAI -SEPTIEMBRE-2021'!BP13</f>
        <v>35000000</v>
      </c>
      <c r="D11" s="9">
        <f>'[1]SGTO POAI -SEPTIEMBRE-2021'!BQ13</f>
        <v>8655000</v>
      </c>
      <c r="E11" s="10">
        <f t="shared" si="1"/>
        <v>0.24728571428571428</v>
      </c>
      <c r="F11" s="9">
        <f>'[1]SGTO POAI -SEPTIEMBRE-2021'!BR13</f>
        <v>8655000</v>
      </c>
      <c r="G11" s="10">
        <f t="shared" ref="G11:G16" si="4">F11/D11</f>
        <v>1</v>
      </c>
    </row>
    <row r="12" spans="1:7" ht="90" customHeight="1" thickBot="1" x14ac:dyDescent="0.25">
      <c r="A12" s="12" t="s">
        <v>23</v>
      </c>
      <c r="B12" s="8" t="s">
        <v>24</v>
      </c>
      <c r="C12" s="9">
        <f>'[1]SGTO POAI -SEPTIEMBRE-2021'!BP14</f>
        <v>222682500</v>
      </c>
      <c r="D12" s="9">
        <f>'[1]SGTO POAI -SEPTIEMBRE-2021'!BQ14</f>
        <v>161964185</v>
      </c>
      <c r="E12" s="10">
        <f t="shared" si="1"/>
        <v>0.72733234537963243</v>
      </c>
      <c r="F12" s="9">
        <f>'[1]SGTO POAI -SEPTIEMBRE-2021'!BR14</f>
        <v>64075000</v>
      </c>
      <c r="G12" s="10">
        <f t="shared" si="4"/>
        <v>0.39561215339057831</v>
      </c>
    </row>
    <row r="13" spans="1:7" ht="90" customHeight="1" thickBot="1" x14ac:dyDescent="0.25">
      <c r="A13" s="12" t="s">
        <v>25</v>
      </c>
      <c r="B13" s="8" t="s">
        <v>26</v>
      </c>
      <c r="C13" s="9">
        <f>'[1]SGTO POAI -SEPTIEMBRE-2021'!BP15</f>
        <v>52000000</v>
      </c>
      <c r="D13" s="9">
        <f>'[1]SGTO POAI -SEPTIEMBRE-2021'!BQ15</f>
        <v>40390000</v>
      </c>
      <c r="E13" s="10">
        <f t="shared" si="1"/>
        <v>0.77673076923076922</v>
      </c>
      <c r="F13" s="9">
        <f>'[1]SGTO POAI -SEPTIEMBRE-2021'!BR15</f>
        <v>34620000</v>
      </c>
      <c r="G13" s="10">
        <f t="shared" si="4"/>
        <v>0.8571428571428571</v>
      </c>
    </row>
    <row r="14" spans="1:7" ht="90" customHeight="1" thickBot="1" x14ac:dyDescent="0.25">
      <c r="A14" s="12" t="s">
        <v>27</v>
      </c>
      <c r="B14" s="8" t="s">
        <v>28</v>
      </c>
      <c r="C14" s="9">
        <f>'[1]SGTO POAI -SEPTIEMBRE-2021'!BP16</f>
        <v>295900000</v>
      </c>
      <c r="D14" s="9">
        <f>'[1]SGTO POAI -SEPTIEMBRE-2021'!BQ16</f>
        <v>250708500</v>
      </c>
      <c r="E14" s="10">
        <f t="shared" si="1"/>
        <v>0.84727441703278139</v>
      </c>
      <c r="F14" s="9">
        <f>'[1]SGTO POAI -SEPTIEMBRE-2021'!BR16</f>
        <v>183630000</v>
      </c>
      <c r="G14" s="10">
        <f t="shared" si="4"/>
        <v>0.73244425298703475</v>
      </c>
    </row>
    <row r="15" spans="1:7" ht="90" customHeight="1" thickBot="1" x14ac:dyDescent="0.25">
      <c r="A15" s="12" t="s">
        <v>29</v>
      </c>
      <c r="B15" s="8" t="s">
        <v>30</v>
      </c>
      <c r="C15" s="9">
        <f>'[1]SGTO POAI -SEPTIEMBRE-2021'!BP17+'[1]SGTO POAI -SEPTIEMBRE-2021'!BP18+'[1]SGTO POAI -SEPTIEMBRE-2021'!BP19+'[1]SGTO POAI -SEPTIEMBRE-2021'!BP20+'[1]SGTO POAI -SEPTIEMBRE-2021'!BP21+'[1]SGTO POAI -SEPTIEMBRE-2021'!BP22</f>
        <v>165417500</v>
      </c>
      <c r="D15" s="9">
        <f>'[1]SGTO POAI -SEPTIEMBRE-2021'!BQ17+'[1]SGTO POAI -SEPTIEMBRE-2021'!BQ18+'[1]SGTO POAI -SEPTIEMBRE-2021'!BQ19+'[1]SGTO POAI -SEPTIEMBRE-2021'!BQ20+'[1]SGTO POAI -SEPTIEMBRE-2021'!BQ21+'[1]SGTO POAI -SEPTIEMBRE-2021'!BQ22</f>
        <v>116665000</v>
      </c>
      <c r="E15" s="10">
        <f t="shared" si="1"/>
        <v>0.7052760439494008</v>
      </c>
      <c r="F15" s="9">
        <f>'[1]SGTO POAI -SEPTIEMBRE-2021'!BR17+'[1]SGTO POAI -SEPTIEMBRE-2021'!BR18+'[1]SGTO POAI -SEPTIEMBRE-2021'!BR19+'[1]SGTO POAI -SEPTIEMBRE-2021'!BR20+'[1]SGTO POAI -SEPTIEMBRE-2021'!BR21+'[1]SGTO POAI -SEPTIEMBRE-2021'!BR22</f>
        <v>90125000</v>
      </c>
      <c r="G15" s="10">
        <f t="shared" si="4"/>
        <v>0.77251103587194103</v>
      </c>
    </row>
    <row r="16" spans="1:7" ht="90" customHeight="1" thickBot="1" x14ac:dyDescent="0.25">
      <c r="A16" s="11" t="s">
        <v>31</v>
      </c>
      <c r="B16" s="8" t="s">
        <v>32</v>
      </c>
      <c r="C16" s="9">
        <f>'[1]SGTO POAI -SEPTIEMBRE-2021'!BP23</f>
        <v>72000000</v>
      </c>
      <c r="D16" s="9">
        <f>'[1]SGTO POAI -SEPTIEMBRE-2021'!BQ23</f>
        <v>64460000</v>
      </c>
      <c r="E16" s="10">
        <f t="shared" si="1"/>
        <v>0.89527777777777773</v>
      </c>
      <c r="F16" s="9">
        <f>'[1]SGTO POAI -SEPTIEMBRE-2021'!BR23</f>
        <v>42900000</v>
      </c>
      <c r="G16" s="10">
        <f t="shared" si="4"/>
        <v>0.66552901023890787</v>
      </c>
    </row>
    <row r="17" spans="1:7" ht="20.100000000000001" customHeight="1" thickBot="1" x14ac:dyDescent="0.25">
      <c r="A17" s="31" t="s">
        <v>33</v>
      </c>
      <c r="B17" s="32"/>
      <c r="C17" s="5">
        <f>SUM(C18:C19)</f>
        <v>2927625342.8400002</v>
      </c>
      <c r="D17" s="5">
        <f t="shared" ref="D17:F17" si="5">SUM(D18:D19)</f>
        <v>2083805502</v>
      </c>
      <c r="E17" s="6">
        <f>D17/C17</f>
        <v>0.71177328311366639</v>
      </c>
      <c r="F17" s="5">
        <f t="shared" si="5"/>
        <v>1164627547.0900002</v>
      </c>
      <c r="G17" s="6">
        <f>F17/D17</f>
        <v>0.55889455420489631</v>
      </c>
    </row>
    <row r="18" spans="1:7" ht="90" customHeight="1" thickBot="1" x14ac:dyDescent="0.25">
      <c r="A18" s="12" t="s">
        <v>34</v>
      </c>
      <c r="B18" s="13" t="s">
        <v>35</v>
      </c>
      <c r="C18" s="9">
        <f>'[1]SGTO POAI -SEPTIEMBRE-2021'!BP24</f>
        <v>2569625342.8400002</v>
      </c>
      <c r="D18" s="9">
        <f>'[1]SGTO POAI -SEPTIEMBRE-2021'!BQ24</f>
        <v>1825933503</v>
      </c>
      <c r="E18" s="10">
        <f t="shared" si="1"/>
        <v>0.71058355183481436</v>
      </c>
      <c r="F18" s="9">
        <f>'[1]SGTO POAI -SEPTIEMBRE-2021'!BR24</f>
        <v>987917547.09000003</v>
      </c>
      <c r="G18" s="10">
        <f>F18/D18</f>
        <v>0.54104793272419627</v>
      </c>
    </row>
    <row r="19" spans="1:7" ht="90" customHeight="1" thickBot="1" x14ac:dyDescent="0.25">
      <c r="A19" s="12" t="s">
        <v>36</v>
      </c>
      <c r="B19" s="13" t="s">
        <v>37</v>
      </c>
      <c r="C19" s="9">
        <f>'[1]SGTO POAI -SEPTIEMBRE-2021'!BP25</f>
        <v>358000000</v>
      </c>
      <c r="D19" s="9">
        <f>'[1]SGTO POAI -SEPTIEMBRE-2021'!BQ25</f>
        <v>257871999</v>
      </c>
      <c r="E19" s="10">
        <f t="shared" si="1"/>
        <v>0.72031284636871507</v>
      </c>
      <c r="F19" s="9">
        <f>'[1]SGTO POAI -SEPTIEMBRE-2021'!BR25</f>
        <v>176710000</v>
      </c>
      <c r="G19" s="10">
        <f t="shared" ref="G19" si="6">F19/D19</f>
        <v>0.68526245844939526</v>
      </c>
    </row>
    <row r="20" spans="1:7" ht="20.100000000000001" customHeight="1" thickBot="1" x14ac:dyDescent="0.25">
      <c r="A20" s="31" t="s">
        <v>38</v>
      </c>
      <c r="B20" s="32"/>
      <c r="C20" s="5">
        <f>SUM(C21:C33)</f>
        <v>15986154634.140001</v>
      </c>
      <c r="D20" s="5">
        <f t="shared" ref="D20:F20" si="7">SUM(D21:D33)</f>
        <v>4609696684.3800001</v>
      </c>
      <c r="E20" s="6">
        <f>D20/C20</f>
        <v>0.2883555670439682</v>
      </c>
      <c r="F20" s="5">
        <f t="shared" si="7"/>
        <v>3125538394.1900001</v>
      </c>
      <c r="G20" s="6">
        <f>F20/D20</f>
        <v>0.67803558632847061</v>
      </c>
    </row>
    <row r="21" spans="1:7" ht="90" customHeight="1" thickBot="1" x14ac:dyDescent="0.25">
      <c r="A21" s="7" t="s">
        <v>39</v>
      </c>
      <c r="B21" s="14" t="s">
        <v>40</v>
      </c>
      <c r="C21" s="9">
        <f>'[1]SGTO POAI -SEPTIEMBRE-2021'!BP26</f>
        <v>24750000</v>
      </c>
      <c r="D21" s="9">
        <f>'[1]SGTO POAI -SEPTIEMBRE-2021'!BQ26</f>
        <v>3932000</v>
      </c>
      <c r="E21" s="10">
        <f t="shared" si="1"/>
        <v>0.15886868686868688</v>
      </c>
      <c r="F21" s="9">
        <f>'[1]SGTO POAI -SEPTIEMBRE-2021'!BR26</f>
        <v>3932000</v>
      </c>
      <c r="G21" s="10">
        <f>F21/D21</f>
        <v>1</v>
      </c>
    </row>
    <row r="22" spans="1:7" ht="90" customHeight="1" thickBot="1" x14ac:dyDescent="0.25">
      <c r="A22" s="7" t="s">
        <v>41</v>
      </c>
      <c r="B22" s="8" t="s">
        <v>42</v>
      </c>
      <c r="C22" s="9">
        <f>'[1]SGTO POAI -SEPTIEMBRE-2021'!BP27</f>
        <v>96746979</v>
      </c>
      <c r="D22" s="9">
        <f>'[1]SGTO POAI -SEPTIEMBRE-2021'!BQ27</f>
        <v>3100000</v>
      </c>
      <c r="E22" s="10">
        <f t="shared" si="1"/>
        <v>3.2042344185238075E-2</v>
      </c>
      <c r="F22" s="9">
        <f>'[1]SGTO POAI -SEPTIEMBRE-2021'!BR27</f>
        <v>2100000</v>
      </c>
      <c r="G22" s="10">
        <f t="shared" ref="G22:G32" si="8">F22/D22</f>
        <v>0.67741935483870963</v>
      </c>
    </row>
    <row r="23" spans="1:7" ht="90" customHeight="1" thickBot="1" x14ac:dyDescent="0.25">
      <c r="A23" s="12" t="s">
        <v>43</v>
      </c>
      <c r="B23" s="8" t="s">
        <v>44</v>
      </c>
      <c r="C23" s="9">
        <f>'[1]SGTO POAI -SEPTIEMBRE-2021'!BP28</f>
        <v>2083257220</v>
      </c>
      <c r="D23" s="9">
        <f>'[1]SGTO POAI -SEPTIEMBRE-2021'!BQ28</f>
        <v>260026500</v>
      </c>
      <c r="E23" s="10">
        <f t="shared" si="1"/>
        <v>0.12481728012443898</v>
      </c>
      <c r="F23" s="9">
        <f>'[1]SGTO POAI -SEPTIEMBRE-2021'!BR28</f>
        <v>239901500</v>
      </c>
      <c r="G23" s="10">
        <f t="shared" si="8"/>
        <v>0.92260404228030601</v>
      </c>
    </row>
    <row r="24" spans="1:7" ht="90" customHeight="1" thickBot="1" x14ac:dyDescent="0.25">
      <c r="A24" s="12" t="s">
        <v>45</v>
      </c>
      <c r="B24" s="8" t="s">
        <v>46</v>
      </c>
      <c r="C24" s="9">
        <f>'[1]SGTO POAI -SEPTIEMBRE-2021'!BP29</f>
        <v>90000000</v>
      </c>
      <c r="D24" s="9">
        <f>'[1]SGTO POAI -SEPTIEMBRE-2021'!BQ29</f>
        <v>9800000</v>
      </c>
      <c r="E24" s="10">
        <f t="shared" si="1"/>
        <v>0.10888888888888888</v>
      </c>
      <c r="F24" s="9">
        <f>'[1]SGTO POAI -SEPTIEMBRE-2021'!BR29</f>
        <v>9700000</v>
      </c>
      <c r="G24" s="10">
        <f t="shared" si="8"/>
        <v>0.98979591836734693</v>
      </c>
    </row>
    <row r="25" spans="1:7" ht="90" customHeight="1" thickBot="1" x14ac:dyDescent="0.25">
      <c r="A25" s="12" t="s">
        <v>47</v>
      </c>
      <c r="B25" s="8" t="s">
        <v>48</v>
      </c>
      <c r="C25" s="9">
        <f>'[1]SGTO POAI -SEPTIEMBRE-2021'!BP30</f>
        <v>2885783074.3600001</v>
      </c>
      <c r="D25" s="9">
        <f>'[1]SGTO POAI -SEPTIEMBRE-2021'!BQ30</f>
        <v>553075216.24000001</v>
      </c>
      <c r="E25" s="10">
        <f t="shared" si="1"/>
        <v>0.19165515979147507</v>
      </c>
      <c r="F25" s="9">
        <f>'[1]SGTO POAI -SEPTIEMBRE-2021'!BR30</f>
        <v>262794700</v>
      </c>
      <c r="G25" s="10">
        <f t="shared" si="8"/>
        <v>0.47515182796757893</v>
      </c>
    </row>
    <row r="26" spans="1:7" ht="90" customHeight="1" thickBot="1" x14ac:dyDescent="0.25">
      <c r="A26" s="12" t="s">
        <v>49</v>
      </c>
      <c r="B26" s="8" t="s">
        <v>50</v>
      </c>
      <c r="C26" s="9">
        <f>'[1]SGTO POAI -SEPTIEMBRE-2021'!BP31+'[1]SGTO POAI -SEPTIEMBRE-2021'!BP32</f>
        <v>4743689004</v>
      </c>
      <c r="D26" s="9">
        <f>'[1]SGTO POAI -SEPTIEMBRE-2021'!BQ31+'[1]SGTO POAI -SEPTIEMBRE-2021'!BQ32</f>
        <v>319261201</v>
      </c>
      <c r="E26" s="10">
        <f t="shared" si="1"/>
        <v>6.7302304331247426E-2</v>
      </c>
      <c r="F26" s="9">
        <f>'[1]SGTO POAI -SEPTIEMBRE-2021'!BR31+'[1]SGTO POAI -SEPTIEMBRE-2021'!BR32</f>
        <v>235745182.34999999</v>
      </c>
      <c r="G26" s="10">
        <f t="shared" si="8"/>
        <v>0.73840849314477142</v>
      </c>
    </row>
    <row r="27" spans="1:7" ht="90" customHeight="1" thickBot="1" x14ac:dyDescent="0.25">
      <c r="A27" s="12" t="s">
        <v>51</v>
      </c>
      <c r="B27" s="8" t="s">
        <v>52</v>
      </c>
      <c r="C27" s="9">
        <f>'[1]SGTO POAI -SEPTIEMBRE-2021'!BP33</f>
        <v>40000000</v>
      </c>
      <c r="D27" s="9">
        <f>'[1]SGTO POAI -SEPTIEMBRE-2021'!BQ33</f>
        <v>9000000</v>
      </c>
      <c r="E27" s="10">
        <f t="shared" si="1"/>
        <v>0.22500000000000001</v>
      </c>
      <c r="F27" s="9">
        <f>'[1]SGTO POAI -SEPTIEMBRE-2021'!BR33</f>
        <v>9000000</v>
      </c>
      <c r="G27" s="10">
        <f t="shared" si="8"/>
        <v>1</v>
      </c>
    </row>
    <row r="28" spans="1:7" ht="90" customHeight="1" thickBot="1" x14ac:dyDescent="0.25">
      <c r="A28" s="12" t="s">
        <v>53</v>
      </c>
      <c r="B28" s="8" t="s">
        <v>54</v>
      </c>
      <c r="C28" s="9">
        <f>'[1]SGTO POAI -SEPTIEMBRE-2021'!BP34</f>
        <v>1418800000</v>
      </c>
      <c r="D28" s="9">
        <f>'[1]SGTO POAI -SEPTIEMBRE-2021'!BQ34</f>
        <v>56500000</v>
      </c>
      <c r="E28" s="10">
        <f t="shared" si="1"/>
        <v>3.9822385114181E-2</v>
      </c>
      <c r="F28" s="9">
        <f>'[1]SGTO POAI -SEPTIEMBRE-2021'!BR34</f>
        <v>46600000</v>
      </c>
      <c r="G28" s="10">
        <f t="shared" si="8"/>
        <v>0.82477876106194692</v>
      </c>
    </row>
    <row r="29" spans="1:7" ht="90" customHeight="1" thickBot="1" x14ac:dyDescent="0.25">
      <c r="A29" s="12" t="s">
        <v>55</v>
      </c>
      <c r="B29" s="8" t="s">
        <v>56</v>
      </c>
      <c r="C29" s="9">
        <f>'[1]SGTO POAI -SEPTIEMBRE-2021'!BP35</f>
        <v>844308067</v>
      </c>
      <c r="D29" s="9">
        <f>'[1]SGTO POAI -SEPTIEMBRE-2021'!BQ35</f>
        <v>323935275.47000003</v>
      </c>
      <c r="E29" s="10">
        <f t="shared" si="1"/>
        <v>0.38366952553350414</v>
      </c>
      <c r="F29" s="9">
        <f>'[1]SGTO POAI -SEPTIEMBRE-2021'!BR35</f>
        <v>151545627.84</v>
      </c>
      <c r="G29" s="10">
        <f t="shared" si="8"/>
        <v>0.4678268756624957</v>
      </c>
    </row>
    <row r="30" spans="1:7" ht="90" customHeight="1" thickBot="1" x14ac:dyDescent="0.25">
      <c r="A30" s="12" t="s">
        <v>57</v>
      </c>
      <c r="B30" s="8" t="s">
        <v>58</v>
      </c>
      <c r="C30" s="9">
        <f>'[1]SGTO POAI -SEPTIEMBRE-2021'!BP36</f>
        <v>120000000.09999999</v>
      </c>
      <c r="D30" s="9">
        <f>'[1]SGTO POAI -SEPTIEMBRE-2021'!BQ36</f>
        <v>0</v>
      </c>
      <c r="E30" s="10">
        <f t="shared" si="1"/>
        <v>0</v>
      </c>
      <c r="F30" s="9">
        <f>'[1]SGTO POAI -SEPTIEMBRE-2021'!BR36</f>
        <v>0</v>
      </c>
      <c r="G30" s="10">
        <v>0</v>
      </c>
    </row>
    <row r="31" spans="1:7" ht="90" customHeight="1" thickBot="1" x14ac:dyDescent="0.25">
      <c r="A31" s="7" t="s">
        <v>59</v>
      </c>
      <c r="B31" s="14" t="s">
        <v>60</v>
      </c>
      <c r="C31" s="9">
        <f>'[1]SGTO POAI -SEPTIEMBRE-2021'!BP37+'[1]SGTO POAI -SEPTIEMBRE-2021'!BP38+'[1]SGTO POAI -SEPTIEMBRE-2021'!BP39+'[1]SGTO POAI -SEPTIEMBRE-2021'!BP40+'[1]SGTO POAI -SEPTIEMBRE-2021'!BP41+'[1]SGTO POAI -SEPTIEMBRE-2021'!BP42</f>
        <v>3500159641.6800003</v>
      </c>
      <c r="D31" s="9">
        <f>'[1]SGTO POAI -SEPTIEMBRE-2021'!BQ37+'[1]SGTO POAI -SEPTIEMBRE-2021'!BQ38+'[1]SGTO POAI -SEPTIEMBRE-2021'!BQ39+'[1]SGTO POAI -SEPTIEMBRE-2021'!BQ40+'[1]SGTO POAI -SEPTIEMBRE-2021'!BQ41+'[1]SGTO POAI -SEPTIEMBRE-2021'!BQ42</f>
        <v>3038291337</v>
      </c>
      <c r="E31" s="10">
        <f t="shared" si="1"/>
        <v>0.86804364601543904</v>
      </c>
      <c r="F31" s="9">
        <f>'[1]SGTO POAI -SEPTIEMBRE-2021'!BR37+'[1]SGTO POAI -SEPTIEMBRE-2021'!BR38+'[1]SGTO POAI -SEPTIEMBRE-2021'!BR39+'[1]SGTO POAI -SEPTIEMBRE-2021'!BR40+'[1]SGTO POAI -SEPTIEMBRE-2021'!BR41+'[1]SGTO POAI -SEPTIEMBRE-2021'!BR42</f>
        <v>2162951384</v>
      </c>
      <c r="G31" s="10">
        <v>0</v>
      </c>
    </row>
    <row r="32" spans="1:7" ht="90" customHeight="1" thickBot="1" x14ac:dyDescent="0.25">
      <c r="A32" s="12" t="s">
        <v>61</v>
      </c>
      <c r="B32" s="8" t="s">
        <v>62</v>
      </c>
      <c r="C32" s="9">
        <f>'[1]SGTO POAI -SEPTIEMBRE-2021'!BP43</f>
        <v>100660648</v>
      </c>
      <c r="D32" s="9">
        <f>'[1]SGTO POAI -SEPTIEMBRE-2021'!BQ43</f>
        <v>1268000</v>
      </c>
      <c r="E32" s="10">
        <f t="shared" si="1"/>
        <v>1.2596779627327652E-2</v>
      </c>
      <c r="F32" s="9">
        <f>'[1]SGTO POAI -SEPTIEMBRE-2021'!BR43</f>
        <v>1268000</v>
      </c>
      <c r="G32" s="10">
        <f t="shared" si="8"/>
        <v>1</v>
      </c>
    </row>
    <row r="33" spans="1:7" ht="90" customHeight="1" thickBot="1" x14ac:dyDescent="0.25">
      <c r="A33" s="12" t="s">
        <v>63</v>
      </c>
      <c r="B33" s="8" t="s">
        <v>64</v>
      </c>
      <c r="C33" s="9">
        <f>'[1]SGTO POAI -SEPTIEMBRE-2021'!BP44</f>
        <v>38000000</v>
      </c>
      <c r="D33" s="9">
        <f>'[1]SGTO POAI -SEPTIEMBRE-2021'!BQ44</f>
        <v>31507154.670000002</v>
      </c>
      <c r="E33" s="10">
        <f t="shared" si="1"/>
        <v>0.8291356492105264</v>
      </c>
      <c r="F33" s="9">
        <f>'[1]SGTO POAI -SEPTIEMBRE-2021'!BR44</f>
        <v>0</v>
      </c>
      <c r="G33" s="10">
        <v>0</v>
      </c>
    </row>
    <row r="34" spans="1:7" ht="20.100000000000001" customHeight="1" thickBot="1" x14ac:dyDescent="0.25">
      <c r="A34" s="31" t="s">
        <v>65</v>
      </c>
      <c r="B34" s="32"/>
      <c r="C34" s="5">
        <f>SUM(C35:C46)</f>
        <v>6632641520.3299999</v>
      </c>
      <c r="D34" s="5">
        <f t="shared" ref="D34:F34" si="9">SUM(D35:D46)</f>
        <v>2025393287.3299999</v>
      </c>
      <c r="E34" s="15">
        <f t="shared" si="1"/>
        <v>0.30536751927898986</v>
      </c>
      <c r="F34" s="5">
        <f t="shared" si="9"/>
        <v>947271902.30999994</v>
      </c>
      <c r="G34" s="6">
        <f>F34/D34</f>
        <v>0.46769775936146851</v>
      </c>
    </row>
    <row r="35" spans="1:7" ht="90" customHeight="1" thickBot="1" x14ac:dyDescent="0.25">
      <c r="A35" s="12" t="s">
        <v>66</v>
      </c>
      <c r="B35" s="14" t="s">
        <v>67</v>
      </c>
      <c r="C35" s="9">
        <f>'[1]SGTO POAI -SEPTIEMBRE-2021'!BP45</f>
        <v>149000000</v>
      </c>
      <c r="D35" s="9">
        <f>'[1]SGTO POAI -SEPTIEMBRE-2021'!BQ45</f>
        <v>117985000</v>
      </c>
      <c r="E35" s="10">
        <f t="shared" si="1"/>
        <v>0.79184563758389259</v>
      </c>
      <c r="F35" s="9">
        <f>'[1]SGTO POAI -SEPTIEMBRE-2021'!BR45</f>
        <v>104445000</v>
      </c>
      <c r="G35" s="10">
        <f>F35/D35</f>
        <v>0.8852396491079374</v>
      </c>
    </row>
    <row r="36" spans="1:7" ht="90" customHeight="1" thickBot="1" x14ac:dyDescent="0.25">
      <c r="A36" s="12" t="s">
        <v>68</v>
      </c>
      <c r="B36" s="14" t="s">
        <v>69</v>
      </c>
      <c r="C36" s="9">
        <f>'[1]SGTO POAI -SEPTIEMBRE-2021'!BP46</f>
        <v>69028401</v>
      </c>
      <c r="D36" s="9">
        <f>'[1]SGTO POAI -SEPTIEMBRE-2021'!BQ46</f>
        <v>46455000</v>
      </c>
      <c r="E36" s="10">
        <f t="shared" si="1"/>
        <v>0.67298386355494455</v>
      </c>
      <c r="F36" s="9">
        <f>'[1]SGTO POAI -SEPTIEMBRE-2021'!BR46</f>
        <v>40415000</v>
      </c>
      <c r="G36" s="10">
        <f t="shared" ref="G36:G46" si="10">F36/D36</f>
        <v>0.8699817027230653</v>
      </c>
    </row>
    <row r="37" spans="1:7" ht="90" customHeight="1" thickBot="1" x14ac:dyDescent="0.25">
      <c r="A37" s="12" t="s">
        <v>70</v>
      </c>
      <c r="B37" s="14" t="s">
        <v>71</v>
      </c>
      <c r="C37" s="9">
        <f>'[1]SGTO POAI -SEPTIEMBRE-2021'!BP47</f>
        <v>36000000</v>
      </c>
      <c r="D37" s="9">
        <f>'[1]SGTO POAI -SEPTIEMBRE-2021'!BQ47</f>
        <v>10000000</v>
      </c>
      <c r="E37" s="10">
        <f t="shared" si="1"/>
        <v>0.27777777777777779</v>
      </c>
      <c r="F37" s="9">
        <f>'[1]SGTO POAI -SEPTIEMBRE-2021'!BR47</f>
        <v>10000000</v>
      </c>
      <c r="G37" s="10">
        <f t="shared" si="10"/>
        <v>1</v>
      </c>
    </row>
    <row r="38" spans="1:7" ht="90" customHeight="1" thickBot="1" x14ac:dyDescent="0.25">
      <c r="A38" s="12" t="s">
        <v>72</v>
      </c>
      <c r="B38" s="8" t="s">
        <v>73</v>
      </c>
      <c r="C38" s="9">
        <f>'[1]SGTO POAI -SEPTIEMBRE-2021'!BP48</f>
        <v>124287500</v>
      </c>
      <c r="D38" s="9">
        <f>'[1]SGTO POAI -SEPTIEMBRE-2021'!BQ48</f>
        <v>49302500</v>
      </c>
      <c r="E38" s="10">
        <f t="shared" si="1"/>
        <v>0.39668108216835968</v>
      </c>
      <c r="F38" s="9">
        <f>'[1]SGTO POAI -SEPTIEMBRE-2021'!BR48</f>
        <v>36317500</v>
      </c>
      <c r="G38" s="10">
        <f t="shared" si="10"/>
        <v>0.73662593174788293</v>
      </c>
    </row>
    <row r="39" spans="1:7" ht="90" customHeight="1" thickBot="1" x14ac:dyDescent="0.25">
      <c r="A39" s="12" t="s">
        <v>74</v>
      </c>
      <c r="B39" s="13" t="s">
        <v>75</v>
      </c>
      <c r="C39" s="9">
        <f>'[1]SGTO POAI -SEPTIEMBRE-2021'!BP49+'[1]SGTO POAI -SEPTIEMBRE-2021'!BP50+'[1]SGTO POAI -SEPTIEMBRE-2021'!BP51+'[1]SGTO POAI -SEPTIEMBRE-2021'!BP52+'[1]SGTO POAI -SEPTIEMBRE-2021'!BP53</f>
        <v>547707113</v>
      </c>
      <c r="D39" s="9">
        <f>'[1]SGTO POAI -SEPTIEMBRE-2021'!BQ49+'[1]SGTO POAI -SEPTIEMBRE-2021'!BQ50+'[1]SGTO POAI -SEPTIEMBRE-2021'!BQ51+'[1]SGTO POAI -SEPTIEMBRE-2021'!BQ52+'[1]SGTO POAI -SEPTIEMBRE-2021'!BQ53</f>
        <v>245932969</v>
      </c>
      <c r="E39" s="10">
        <f t="shared" si="1"/>
        <v>0.4490227772521187</v>
      </c>
      <c r="F39" s="9">
        <f>'[1]SGTO POAI -SEPTIEMBRE-2021'!BR49+'[1]SGTO POAI -SEPTIEMBRE-2021'!BR50+'[1]SGTO POAI -SEPTIEMBRE-2021'!BR51+'[1]SGTO POAI -SEPTIEMBRE-2021'!BR52+'[1]SGTO POAI -SEPTIEMBRE-2021'!BR53</f>
        <v>163409101.94999999</v>
      </c>
      <c r="G39" s="10">
        <f t="shared" si="10"/>
        <v>0.66444569272044196</v>
      </c>
    </row>
    <row r="40" spans="1:7" ht="90" customHeight="1" thickBot="1" x14ac:dyDescent="0.25">
      <c r="A40" s="12" t="s">
        <v>76</v>
      </c>
      <c r="B40" s="8" t="s">
        <v>77</v>
      </c>
      <c r="C40" s="9">
        <f>'[1]SGTO POAI -SEPTIEMBRE-2021'!BP54</f>
        <v>34027629</v>
      </c>
      <c r="D40" s="9">
        <f>'[1]SGTO POAI -SEPTIEMBRE-2021'!BQ54</f>
        <v>9341129</v>
      </c>
      <c r="E40" s="10">
        <f t="shared" si="1"/>
        <v>0.27451601167980288</v>
      </c>
      <c r="F40" s="9">
        <f>'[1]SGTO POAI -SEPTIEMBRE-2021'!BR54</f>
        <v>5000000</v>
      </c>
      <c r="G40" s="10">
        <f t="shared" si="10"/>
        <v>0.53526720378232651</v>
      </c>
    </row>
    <row r="41" spans="1:7" ht="90" customHeight="1" thickBot="1" x14ac:dyDescent="0.25">
      <c r="A41" s="12" t="s">
        <v>78</v>
      </c>
      <c r="B41" s="8" t="s">
        <v>79</v>
      </c>
      <c r="C41" s="9">
        <f>'[1]SGTO POAI -SEPTIEMBRE-2021'!BP55</f>
        <v>4387879528.3299999</v>
      </c>
      <c r="D41" s="9">
        <f>'[1]SGTO POAI -SEPTIEMBRE-2021'!BQ55</f>
        <v>961397333.33000004</v>
      </c>
      <c r="E41" s="10">
        <f t="shared" si="1"/>
        <v>0.21910294645119893</v>
      </c>
      <c r="F41" s="9">
        <f>'[1]SGTO POAI -SEPTIEMBRE-2021'!BR55</f>
        <v>220105998.36000001</v>
      </c>
      <c r="G41" s="10">
        <f t="shared" si="10"/>
        <v>0.2289438411459048</v>
      </c>
    </row>
    <row r="42" spans="1:7" ht="90" customHeight="1" thickBot="1" x14ac:dyDescent="0.25">
      <c r="A42" s="12" t="s">
        <v>80</v>
      </c>
      <c r="B42" s="8" t="s">
        <v>81</v>
      </c>
      <c r="C42" s="9">
        <f>'[1]SGTO POAI -SEPTIEMBRE-2021'!BP61</f>
        <v>89000000</v>
      </c>
      <c r="D42" s="9">
        <f>'[1]SGTO POAI -SEPTIEMBRE-2021'!BQ61</f>
        <v>60506951</v>
      </c>
      <c r="E42" s="10">
        <f t="shared" si="1"/>
        <v>0.67985338202247192</v>
      </c>
      <c r="F42" s="9">
        <f>'[1]SGTO POAI -SEPTIEMBRE-2021'!BR61</f>
        <v>40820761</v>
      </c>
      <c r="G42" s="10">
        <f t="shared" si="10"/>
        <v>0.67464581052844652</v>
      </c>
    </row>
    <row r="43" spans="1:7" ht="90" customHeight="1" thickBot="1" x14ac:dyDescent="0.25">
      <c r="A43" s="12" t="s">
        <v>82</v>
      </c>
      <c r="B43" s="8" t="s">
        <v>83</v>
      </c>
      <c r="C43" s="9">
        <f>'[1]SGTO POAI -SEPTIEMBRE-2021'!BP56</f>
        <v>61000000</v>
      </c>
      <c r="D43" s="9">
        <f>'[1]SGTO POAI -SEPTIEMBRE-2021'!BQ56</f>
        <v>39841500</v>
      </c>
      <c r="E43" s="10">
        <f t="shared" si="1"/>
        <v>0.65313934426229503</v>
      </c>
      <c r="F43" s="9">
        <f>'[1]SGTO POAI -SEPTIEMBRE-2021'!BR56</f>
        <v>22365000</v>
      </c>
      <c r="G43" s="10">
        <f t="shared" si="10"/>
        <v>0.56134934678664206</v>
      </c>
    </row>
    <row r="44" spans="1:7" ht="90" customHeight="1" thickBot="1" x14ac:dyDescent="0.25">
      <c r="A44" s="12" t="s">
        <v>84</v>
      </c>
      <c r="B44" s="13" t="s">
        <v>85</v>
      </c>
      <c r="C44" s="9">
        <f>'[1]SGTO POAI -SEPTIEMBRE-2021'!BP57</f>
        <v>243850000</v>
      </c>
      <c r="D44" s="9">
        <f>'[1]SGTO POAI -SEPTIEMBRE-2021'!BQ57</f>
        <v>75687500</v>
      </c>
      <c r="E44" s="10">
        <f t="shared" si="1"/>
        <v>0.31038548287881895</v>
      </c>
      <c r="F44" s="9">
        <f>'[1]SGTO POAI -SEPTIEMBRE-2021'!BR57</f>
        <v>58377500</v>
      </c>
      <c r="G44" s="10">
        <f t="shared" si="10"/>
        <v>0.77129644921552432</v>
      </c>
    </row>
    <row r="45" spans="1:7" ht="90" customHeight="1" thickBot="1" x14ac:dyDescent="0.25">
      <c r="A45" s="12" t="s">
        <v>86</v>
      </c>
      <c r="B45" s="13" t="s">
        <v>87</v>
      </c>
      <c r="C45" s="9">
        <f>'[1]SGTO POAI -SEPTIEMBRE-2021'!BP58+'[1]SGTO POAI -SEPTIEMBRE-2021'!BP59+'[1]SGTO POAI -SEPTIEMBRE-2021'!BP60</f>
        <v>547367948</v>
      </c>
      <c r="D45" s="9">
        <f>'[1]SGTO POAI -SEPTIEMBRE-2021'!BQ58+'[1]SGTO POAI -SEPTIEMBRE-2021'!BQ59+'[1]SGTO POAI -SEPTIEMBRE-2021'!BQ60</f>
        <v>215716105</v>
      </c>
      <c r="E45" s="10">
        <f t="shared" si="1"/>
        <v>0.39409707087927626</v>
      </c>
      <c r="F45" s="9">
        <f>'[1]SGTO POAI -SEPTIEMBRE-2021'!BR58+'[1]SGTO POAI -SEPTIEMBRE-2021'!BR59+'[1]SGTO POAI -SEPTIEMBRE-2021'!BR60</f>
        <v>98885641</v>
      </c>
      <c r="G45" s="10">
        <f t="shared" si="10"/>
        <v>0.45840639019511314</v>
      </c>
    </row>
    <row r="46" spans="1:7" ht="90" customHeight="1" thickBot="1" x14ac:dyDescent="0.25">
      <c r="A46" s="12" t="s">
        <v>88</v>
      </c>
      <c r="B46" s="14" t="s">
        <v>89</v>
      </c>
      <c r="C46" s="9">
        <f>'[1]SGTO POAI -SEPTIEMBRE-2021'!BP62+'[1]SGTO POAI -SEPTIEMBRE-2021'!BP63+'[1]SGTO POAI -SEPTIEMBRE-2021'!BP64+'[1]SGTO POAI -SEPTIEMBRE-2021'!BP65</f>
        <v>343493401</v>
      </c>
      <c r="D46" s="9">
        <f>'[1]SGTO POAI -SEPTIEMBRE-2021'!BQ62+'[1]SGTO POAI -SEPTIEMBRE-2021'!BQ63+'[1]SGTO POAI -SEPTIEMBRE-2021'!BQ64+'[1]SGTO POAI -SEPTIEMBRE-2021'!BQ65</f>
        <v>193227300</v>
      </c>
      <c r="E46" s="10">
        <f t="shared" si="1"/>
        <v>0.56253569773819323</v>
      </c>
      <c r="F46" s="9">
        <f>'[1]SGTO POAI -SEPTIEMBRE-2021'!BR62+'[1]SGTO POAI -SEPTIEMBRE-2021'!BR63+'[1]SGTO POAI -SEPTIEMBRE-2021'!BR64+'[1]SGTO POAI -SEPTIEMBRE-2021'!BR65</f>
        <v>147130400</v>
      </c>
      <c r="G46" s="10">
        <f t="shared" si="10"/>
        <v>0.76143691911029132</v>
      </c>
    </row>
    <row r="47" spans="1:7" ht="20.100000000000001" customHeight="1" thickBot="1" x14ac:dyDescent="0.25">
      <c r="A47" s="31" t="s">
        <v>90</v>
      </c>
      <c r="B47" s="32"/>
      <c r="C47" s="5">
        <f>SUM(C48:C51)</f>
        <v>4008607319.3200002</v>
      </c>
      <c r="D47" s="5">
        <f t="shared" ref="D47:F47" si="11">SUM(D48:D51)</f>
        <v>2984380794.5299997</v>
      </c>
      <c r="E47" s="15">
        <f t="shared" si="1"/>
        <v>0.74449317600813414</v>
      </c>
      <c r="F47" s="5">
        <f t="shared" si="11"/>
        <v>1712708351.0900002</v>
      </c>
      <c r="G47" s="6">
        <f>F47/D47</f>
        <v>0.57389068922745456</v>
      </c>
    </row>
    <row r="48" spans="1:7" ht="90" customHeight="1" thickBot="1" x14ac:dyDescent="0.25">
      <c r="A48" s="7" t="s">
        <v>91</v>
      </c>
      <c r="B48" s="8" t="s">
        <v>92</v>
      </c>
      <c r="C48" s="9">
        <f>'[1]SGTO POAI -SEPTIEMBRE-2021'!BP66+'[1]SGTO POAI -SEPTIEMBRE-2021'!BP67+'[1]SGTO POAI -SEPTIEMBRE-2021'!BP68+'[1]SGTO POAI -SEPTIEMBRE-2021'!BP69+'[1]SGTO POAI -SEPTIEMBRE-2021'!BP70</f>
        <v>1980078703.8999999</v>
      </c>
      <c r="D48" s="9">
        <f>'[1]SGTO POAI -SEPTIEMBRE-2021'!BQ66+'[1]SGTO POAI -SEPTIEMBRE-2021'!BQ67+'[1]SGTO POAI -SEPTIEMBRE-2021'!BQ68+'[1]SGTO POAI -SEPTIEMBRE-2021'!BQ69+'[1]SGTO POAI -SEPTIEMBRE-2021'!BQ70</f>
        <v>1625306156.53</v>
      </c>
      <c r="E48" s="10">
        <f t="shared" si="1"/>
        <v>0.82082906771774611</v>
      </c>
      <c r="F48" s="9">
        <f>'[1]SGTO POAI -SEPTIEMBRE-2021'!BR66+'[1]SGTO POAI -SEPTIEMBRE-2021'!BR67+'[1]SGTO POAI -SEPTIEMBRE-2021'!BR68+'[1]SGTO POAI -SEPTIEMBRE-2021'!BR69+'[1]SGTO POAI -SEPTIEMBRE-2021'!BR70</f>
        <v>494554839.09000003</v>
      </c>
      <c r="G48" s="10">
        <f>F48/D48</f>
        <v>0.30428411109071651</v>
      </c>
    </row>
    <row r="49" spans="1:7" ht="90" customHeight="1" thickBot="1" x14ac:dyDescent="0.25">
      <c r="A49" s="7" t="s">
        <v>93</v>
      </c>
      <c r="B49" s="13" t="s">
        <v>94</v>
      </c>
      <c r="C49" s="9">
        <f>'[1]SGTO POAI -SEPTIEMBRE-2021'!BP71+'[1]SGTO POAI -SEPTIEMBRE-2021'!BP72</f>
        <v>333103297.60000002</v>
      </c>
      <c r="D49" s="9">
        <f>'[1]SGTO POAI -SEPTIEMBRE-2021'!BQ71+'[1]SGTO POAI -SEPTIEMBRE-2021'!BQ72</f>
        <v>128745000</v>
      </c>
      <c r="E49" s="10">
        <f t="shared" si="1"/>
        <v>0.38650172762504648</v>
      </c>
      <c r="F49" s="9">
        <f>'[1]SGTO POAI -SEPTIEMBRE-2021'!BR71+'[1]SGTO POAI -SEPTIEMBRE-2021'!BR72</f>
        <v>26910000</v>
      </c>
      <c r="G49" s="10">
        <f t="shared" ref="G49:G51" si="12">F49/D49</f>
        <v>0.20901782593498777</v>
      </c>
    </row>
    <row r="50" spans="1:7" ht="90" customHeight="1" thickBot="1" x14ac:dyDescent="0.25">
      <c r="A50" s="12" t="s">
        <v>95</v>
      </c>
      <c r="B50" s="14" t="s">
        <v>96</v>
      </c>
      <c r="C50" s="9">
        <f>'[1]SGTO POAI -SEPTIEMBRE-2021'!BP73</f>
        <v>1421227081.52</v>
      </c>
      <c r="D50" s="9">
        <f>'[1]SGTO POAI -SEPTIEMBRE-2021'!BQ73</f>
        <v>1144764638</v>
      </c>
      <c r="E50" s="10">
        <f t="shared" si="1"/>
        <v>0.80547623450552053</v>
      </c>
      <c r="F50" s="9">
        <f>'[1]SGTO POAI -SEPTIEMBRE-2021'!BR73</f>
        <v>1144764638</v>
      </c>
      <c r="G50" s="10">
        <v>0</v>
      </c>
    </row>
    <row r="51" spans="1:7" ht="90" customHeight="1" thickBot="1" x14ac:dyDescent="0.25">
      <c r="A51" s="12" t="s">
        <v>97</v>
      </c>
      <c r="B51" s="14" t="s">
        <v>98</v>
      </c>
      <c r="C51" s="9">
        <f>'[1]SGTO POAI -SEPTIEMBRE-2021'!BP74+'[1]SGTO POAI -SEPTIEMBRE-2021'!BP75</f>
        <v>274198236.30000001</v>
      </c>
      <c r="D51" s="9">
        <f>'[1]SGTO POAI -SEPTIEMBRE-2021'!BQ74+'[1]SGTO POAI -SEPTIEMBRE-2021'!BQ75</f>
        <v>85565000</v>
      </c>
      <c r="E51" s="10">
        <f t="shared" si="1"/>
        <v>0.31205525299726372</v>
      </c>
      <c r="F51" s="9">
        <f>'[1]SGTO POAI -SEPTIEMBRE-2021'!BR74+'[1]SGTO POAI -SEPTIEMBRE-2021'!BR75</f>
        <v>46478874</v>
      </c>
      <c r="G51" s="10">
        <f t="shared" si="12"/>
        <v>0.54319960264126688</v>
      </c>
    </row>
    <row r="52" spans="1:7" ht="20.100000000000001" customHeight="1" thickBot="1" x14ac:dyDescent="0.25">
      <c r="A52" s="31" t="s">
        <v>99</v>
      </c>
      <c r="B52" s="32"/>
      <c r="C52" s="5">
        <f>SUM(C53:C57)</f>
        <v>3421587709.6100001</v>
      </c>
      <c r="D52" s="5">
        <f t="shared" ref="D52:F52" si="13">SUM(D53:D57)</f>
        <v>2345005652</v>
      </c>
      <c r="E52" s="15">
        <f t="shared" si="1"/>
        <v>0.68535599581847007</v>
      </c>
      <c r="F52" s="5">
        <f t="shared" si="13"/>
        <v>497627876</v>
      </c>
      <c r="G52" s="6">
        <f>F52/D52</f>
        <v>0.21220753799701289</v>
      </c>
    </row>
    <row r="53" spans="1:7" ht="90" customHeight="1" thickBot="1" x14ac:dyDescent="0.25">
      <c r="A53" s="12" t="s">
        <v>100</v>
      </c>
      <c r="B53" s="14" t="s">
        <v>101</v>
      </c>
      <c r="C53" s="9">
        <f>'[1]SGTO POAI -SEPTIEMBRE-2021'!BP76+'[1]SGTO POAI -SEPTIEMBRE-2021'!BP77</f>
        <v>77000000</v>
      </c>
      <c r="D53" s="9">
        <f>'[1]SGTO POAI -SEPTIEMBRE-2021'!BQ76+'[1]SGTO POAI -SEPTIEMBRE-2021'!BQ77</f>
        <v>65795000</v>
      </c>
      <c r="E53" s="10">
        <f t="shared" si="1"/>
        <v>0.85448051948051951</v>
      </c>
      <c r="F53" s="9">
        <f>'[1]SGTO POAI -SEPTIEMBRE-2021'!BR76+'[1]SGTO POAI -SEPTIEMBRE-2021'!BR77</f>
        <v>30925000</v>
      </c>
      <c r="G53" s="10">
        <f>F53/D53</f>
        <v>0.47002051827646479</v>
      </c>
    </row>
    <row r="54" spans="1:7" ht="90" customHeight="1" thickBot="1" x14ac:dyDescent="0.25">
      <c r="A54" s="12" t="s">
        <v>102</v>
      </c>
      <c r="B54" s="8" t="s">
        <v>103</v>
      </c>
      <c r="C54" s="9">
        <f>'[1]SGTO POAI -SEPTIEMBRE-2021'!BP78+'[1]SGTO POAI -SEPTIEMBRE-2021'!BP79</f>
        <v>250000000</v>
      </c>
      <c r="D54" s="9">
        <f>'[1]SGTO POAI -SEPTIEMBRE-2021'!BQ78+'[1]SGTO POAI -SEPTIEMBRE-2021'!BQ79</f>
        <v>106495000</v>
      </c>
      <c r="E54" s="10">
        <f t="shared" si="1"/>
        <v>0.42598000000000003</v>
      </c>
      <c r="F54" s="9">
        <f>'[1]SGTO POAI -SEPTIEMBRE-2021'!BR78+'[1]SGTO POAI -SEPTIEMBRE-2021'!BR79</f>
        <v>40825000</v>
      </c>
      <c r="G54" s="10">
        <f t="shared" ref="G54:G57" si="14">F54/D54</f>
        <v>0.38335133104840602</v>
      </c>
    </row>
    <row r="55" spans="1:7" ht="90" customHeight="1" thickBot="1" x14ac:dyDescent="0.25">
      <c r="A55" s="12" t="s">
        <v>104</v>
      </c>
      <c r="B55" s="8" t="s">
        <v>105</v>
      </c>
      <c r="C55" s="9">
        <f>'[1]SGTO POAI -SEPTIEMBRE-2021'!BP80+'[1]SGTO POAI -SEPTIEMBRE-2021'!BP81+'[1]SGTO POAI -SEPTIEMBRE-2021'!BP82</f>
        <v>1751856036</v>
      </c>
      <c r="D55" s="9">
        <f>'[1]SGTO POAI -SEPTIEMBRE-2021'!BQ80+'[1]SGTO POAI -SEPTIEMBRE-2021'!BQ81+'[1]SGTO POAI -SEPTIEMBRE-2021'!BQ82</f>
        <v>1744346036</v>
      </c>
      <c r="E55" s="10">
        <f t="shared" si="1"/>
        <v>0.99571311806126062</v>
      </c>
      <c r="F55" s="9">
        <f>'[1]SGTO POAI -SEPTIEMBRE-2021'!BR80+'[1]SGTO POAI -SEPTIEMBRE-2021'!BR81+'[1]SGTO POAI -SEPTIEMBRE-2021'!BR82</f>
        <v>81690000</v>
      </c>
      <c r="G55" s="10">
        <f t="shared" si="14"/>
        <v>4.6831304290589737E-2</v>
      </c>
    </row>
    <row r="56" spans="1:7" ht="90" customHeight="1" thickBot="1" x14ac:dyDescent="0.25">
      <c r="A56" s="12" t="s">
        <v>106</v>
      </c>
      <c r="B56" s="8" t="s">
        <v>107</v>
      </c>
      <c r="C56" s="9">
        <f>'[1]SGTO POAI -SEPTIEMBRE-2021'!BP83</f>
        <v>1105231673.6100001</v>
      </c>
      <c r="D56" s="9">
        <f>'[1]SGTO POAI -SEPTIEMBRE-2021'!BQ83</f>
        <v>325901665</v>
      </c>
      <c r="E56" s="10">
        <f t="shared" si="1"/>
        <v>0.29487181084442932</v>
      </c>
      <c r="F56" s="9">
        <f>'[1]SGTO POAI -SEPTIEMBRE-2021'!BR83</f>
        <v>275718900</v>
      </c>
      <c r="G56" s="10">
        <f t="shared" si="14"/>
        <v>0.84601869094470572</v>
      </c>
    </row>
    <row r="57" spans="1:7" ht="90" customHeight="1" thickBot="1" x14ac:dyDescent="0.25">
      <c r="A57" s="12" t="s">
        <v>108</v>
      </c>
      <c r="B57" s="13" t="s">
        <v>109</v>
      </c>
      <c r="C57" s="9">
        <f>'[1]SGTO POAI -SEPTIEMBRE-2021'!BP84+'[1]SGTO POAI -SEPTIEMBRE-2021'!BP85+'[1]SGTO POAI -SEPTIEMBRE-2021'!BP86+'[1]SGTO POAI -SEPTIEMBRE-2021'!BP87</f>
        <v>237500000</v>
      </c>
      <c r="D57" s="9">
        <f>'[1]SGTO POAI -SEPTIEMBRE-2021'!BQ84+'[1]SGTO POAI -SEPTIEMBRE-2021'!BQ85+'[1]SGTO POAI -SEPTIEMBRE-2021'!BQ86+'[1]SGTO POAI -SEPTIEMBRE-2021'!BQ87</f>
        <v>102467951</v>
      </c>
      <c r="E57" s="10">
        <f t="shared" si="1"/>
        <v>0.43144400421052631</v>
      </c>
      <c r="F57" s="9">
        <f>'[1]SGTO POAI -SEPTIEMBRE-2021'!BR84+'[1]SGTO POAI -SEPTIEMBRE-2021'!BR85+'[1]SGTO POAI -SEPTIEMBRE-2021'!BR86+'[1]SGTO POAI -SEPTIEMBRE-2021'!BR87</f>
        <v>68468976</v>
      </c>
      <c r="G57" s="10">
        <f t="shared" si="14"/>
        <v>0.66819893763660798</v>
      </c>
    </row>
    <row r="58" spans="1:7" ht="20.100000000000001" customHeight="1" thickBot="1" x14ac:dyDescent="0.25">
      <c r="A58" s="31" t="s">
        <v>110</v>
      </c>
      <c r="B58" s="32"/>
      <c r="C58" s="5">
        <f>SUM(C59:C77)</f>
        <v>3854290501.6300001</v>
      </c>
      <c r="D58" s="5">
        <f t="shared" ref="D58:F58" si="15">SUM(D59:D77)</f>
        <v>1737599819</v>
      </c>
      <c r="E58" s="15">
        <f t="shared" si="1"/>
        <v>0.45082222480769413</v>
      </c>
      <c r="F58" s="5">
        <f t="shared" si="15"/>
        <v>1295940288</v>
      </c>
      <c r="G58" s="6">
        <f>F58/D58</f>
        <v>0.74582206664007489</v>
      </c>
    </row>
    <row r="59" spans="1:7" ht="90" customHeight="1" thickBot="1" x14ac:dyDescent="0.25">
      <c r="A59" s="12" t="s">
        <v>111</v>
      </c>
      <c r="B59" s="13" t="s">
        <v>112</v>
      </c>
      <c r="C59" s="9">
        <f>'[1]SGTO POAI -SEPTIEMBRE-2021'!BP88+'[1]SGTO POAI -SEPTIEMBRE-2021'!BP89+'[1]SGTO POAI -SEPTIEMBRE-2021'!BP90</f>
        <v>739000000</v>
      </c>
      <c r="D59" s="9">
        <f>'[1]SGTO POAI -SEPTIEMBRE-2021'!BQ88+'[1]SGTO POAI -SEPTIEMBRE-2021'!BQ89+'[1]SGTO POAI -SEPTIEMBRE-2021'!BQ90</f>
        <v>481310000</v>
      </c>
      <c r="E59" s="10">
        <f t="shared" si="1"/>
        <v>0.65129905277401889</v>
      </c>
      <c r="F59" s="9">
        <f>'[1]SGTO POAI -SEPTIEMBRE-2021'!BR88+'[1]SGTO POAI -SEPTIEMBRE-2021'!BR89+'[1]SGTO POAI -SEPTIEMBRE-2021'!BR90</f>
        <v>385655000</v>
      </c>
      <c r="G59" s="10">
        <f>F59/D59</f>
        <v>0.8012611414680767</v>
      </c>
    </row>
    <row r="60" spans="1:7" ht="90" customHeight="1" thickBot="1" x14ac:dyDescent="0.25">
      <c r="A60" s="7" t="s">
        <v>113</v>
      </c>
      <c r="B60" s="13" t="s">
        <v>114</v>
      </c>
      <c r="C60" s="9">
        <f>'[1]SGTO POAI -SEPTIEMBRE-2021'!BP91+'[1]SGTO POAI -SEPTIEMBRE-2021'!BP92+'[1]SGTO POAI -SEPTIEMBRE-2021'!BP93</f>
        <v>530052526.97000003</v>
      </c>
      <c r="D60" s="9">
        <f>'[1]SGTO POAI -SEPTIEMBRE-2021'!BQ91+'[1]SGTO POAI -SEPTIEMBRE-2021'!BQ92+'[1]SGTO POAI -SEPTIEMBRE-2021'!BQ93</f>
        <v>81377500</v>
      </c>
      <c r="E60" s="10">
        <f t="shared" si="1"/>
        <v>0.15352723713098307</v>
      </c>
      <c r="F60" s="9">
        <f>'[1]SGTO POAI -SEPTIEMBRE-2021'!BR91+'[1]SGTO POAI -SEPTIEMBRE-2021'!BR92+'[1]SGTO POAI -SEPTIEMBRE-2021'!BR93</f>
        <v>39775000</v>
      </c>
      <c r="G60" s="10">
        <f t="shared" ref="G60:G86" si="16">F60/D60</f>
        <v>0.48877146631439894</v>
      </c>
    </row>
    <row r="61" spans="1:7" ht="90" customHeight="1" thickBot="1" x14ac:dyDescent="0.25">
      <c r="A61" s="12" t="s">
        <v>115</v>
      </c>
      <c r="B61" s="13" t="s">
        <v>116</v>
      </c>
      <c r="C61" s="9">
        <f>'[1]SGTO POAI -SEPTIEMBRE-2021'!BP94+'[1]SGTO POAI -SEPTIEMBRE-2021'!BP95</f>
        <v>188606585.66</v>
      </c>
      <c r="D61" s="9">
        <f>'[1]SGTO POAI -SEPTIEMBRE-2021'!BQ94+'[1]SGTO POAI -SEPTIEMBRE-2021'!BQ95</f>
        <v>33790000</v>
      </c>
      <c r="E61" s="10">
        <f t="shared" si="1"/>
        <v>0.17915599225635226</v>
      </c>
      <c r="F61" s="9">
        <f>'[1]SGTO POAI -SEPTIEMBRE-2021'!BR94+'[1]SGTO POAI -SEPTIEMBRE-2021'!BR95</f>
        <v>29340000</v>
      </c>
      <c r="G61" s="10">
        <f t="shared" si="16"/>
        <v>0.86830423202130813</v>
      </c>
    </row>
    <row r="62" spans="1:7" ht="90" customHeight="1" thickBot="1" x14ac:dyDescent="0.25">
      <c r="A62" s="7" t="s">
        <v>117</v>
      </c>
      <c r="B62" s="8" t="s">
        <v>118</v>
      </c>
      <c r="C62" s="9">
        <f>'[1]SGTO POAI -SEPTIEMBRE-2021'!BP96+'[1]SGTO POAI -SEPTIEMBRE-2021'!BP97</f>
        <v>90000000</v>
      </c>
      <c r="D62" s="9">
        <f>'[1]SGTO POAI -SEPTIEMBRE-2021'!BQ96+'[1]SGTO POAI -SEPTIEMBRE-2021'!BQ97</f>
        <v>77065000</v>
      </c>
      <c r="E62" s="10">
        <f t="shared" si="1"/>
        <v>0.8562777777777778</v>
      </c>
      <c r="F62" s="9">
        <f>'[1]SGTO POAI -SEPTIEMBRE-2021'!BR96+'[1]SGTO POAI -SEPTIEMBRE-2021'!BR97</f>
        <v>68410000</v>
      </c>
      <c r="G62" s="10">
        <f t="shared" si="16"/>
        <v>0.88769220787646796</v>
      </c>
    </row>
    <row r="63" spans="1:7" ht="90" customHeight="1" thickBot="1" x14ac:dyDescent="0.25">
      <c r="A63" s="12" t="s">
        <v>119</v>
      </c>
      <c r="B63" s="13" t="s">
        <v>120</v>
      </c>
      <c r="C63" s="9">
        <f>'[1]SGTO POAI -SEPTIEMBRE-2021'!BP98</f>
        <v>27000000</v>
      </c>
      <c r="D63" s="9">
        <f>'[1]SGTO POAI -SEPTIEMBRE-2021'!BQ98</f>
        <v>26940000</v>
      </c>
      <c r="E63" s="10">
        <f t="shared" si="1"/>
        <v>0.99777777777777776</v>
      </c>
      <c r="F63" s="9">
        <f>'[1]SGTO POAI -SEPTIEMBRE-2021'!BR98</f>
        <v>26940000</v>
      </c>
      <c r="G63" s="10">
        <f t="shared" si="16"/>
        <v>1</v>
      </c>
    </row>
    <row r="64" spans="1:7" ht="90" customHeight="1" thickBot="1" x14ac:dyDescent="0.25">
      <c r="A64" s="12" t="s">
        <v>121</v>
      </c>
      <c r="B64" s="8" t="s">
        <v>122</v>
      </c>
      <c r="C64" s="9">
        <f>'[1]SGTO POAI -SEPTIEMBRE-2021'!BP99</f>
        <v>325000000</v>
      </c>
      <c r="D64" s="9">
        <f>'[1]SGTO POAI -SEPTIEMBRE-2021'!BQ99</f>
        <v>324995000</v>
      </c>
      <c r="E64" s="10">
        <f t="shared" si="1"/>
        <v>0.99998461538461536</v>
      </c>
      <c r="F64" s="9">
        <f>'[1]SGTO POAI -SEPTIEMBRE-2021'!BR99</f>
        <v>316350000</v>
      </c>
      <c r="G64" s="10">
        <f t="shared" si="16"/>
        <v>0.97339959076293481</v>
      </c>
    </row>
    <row r="65" spans="1:7" ht="90" customHeight="1" thickBot="1" x14ac:dyDescent="0.25">
      <c r="A65" s="7" t="s">
        <v>123</v>
      </c>
      <c r="B65" s="13" t="s">
        <v>124</v>
      </c>
      <c r="C65" s="9">
        <f>'[1]SGTO POAI -SEPTIEMBRE-2021'!BP100+'[1]SGTO POAI -SEPTIEMBRE-2021'!BP101</f>
        <v>70000000</v>
      </c>
      <c r="D65" s="9">
        <f>'[1]SGTO POAI -SEPTIEMBRE-2021'!BQ100+'[1]SGTO POAI -SEPTIEMBRE-2021'!BQ101</f>
        <v>53580000</v>
      </c>
      <c r="E65" s="10">
        <f t="shared" si="1"/>
        <v>0.76542857142857146</v>
      </c>
      <c r="F65" s="9">
        <f>'[1]SGTO POAI -SEPTIEMBRE-2021'!BR100+'[1]SGTO POAI -SEPTIEMBRE-2021'!BR101</f>
        <v>44925000</v>
      </c>
      <c r="G65" s="10">
        <f t="shared" si="16"/>
        <v>0.83846584546472569</v>
      </c>
    </row>
    <row r="66" spans="1:7" ht="90" customHeight="1" thickBot="1" x14ac:dyDescent="0.25">
      <c r="A66" s="12" t="s">
        <v>125</v>
      </c>
      <c r="B66" s="13" t="s">
        <v>126</v>
      </c>
      <c r="C66" s="9">
        <f>'[1]SGTO POAI -SEPTIEMBRE-2021'!BP102</f>
        <v>20000000</v>
      </c>
      <c r="D66" s="9">
        <f>'[1]SGTO POAI -SEPTIEMBRE-2021'!BQ102</f>
        <v>20000000</v>
      </c>
      <c r="E66" s="10">
        <f t="shared" si="1"/>
        <v>1</v>
      </c>
      <c r="F66" s="9">
        <f>'[1]SGTO POAI -SEPTIEMBRE-2021'!BR102</f>
        <v>0</v>
      </c>
      <c r="G66" s="10">
        <v>0</v>
      </c>
    </row>
    <row r="67" spans="1:7" ht="90" customHeight="1" thickBot="1" x14ac:dyDescent="0.25">
      <c r="A67" s="12" t="s">
        <v>127</v>
      </c>
      <c r="B67" s="8" t="s">
        <v>128</v>
      </c>
      <c r="C67" s="9">
        <f>'[1]SGTO POAI -SEPTIEMBRE-2021'!BP103</f>
        <v>43000000</v>
      </c>
      <c r="D67" s="9">
        <f>'[1]SGTO POAI -SEPTIEMBRE-2021'!BQ103</f>
        <v>26210000</v>
      </c>
      <c r="E67" s="10">
        <f t="shared" si="1"/>
        <v>0.60953488372093023</v>
      </c>
      <c r="F67" s="9">
        <f>'[1]SGTO POAI -SEPTIEMBRE-2021'!BR103</f>
        <v>2885000</v>
      </c>
      <c r="G67" s="10">
        <v>0</v>
      </c>
    </row>
    <row r="68" spans="1:7" ht="90" customHeight="1" thickBot="1" x14ac:dyDescent="0.25">
      <c r="A68" s="7" t="s">
        <v>129</v>
      </c>
      <c r="B68" s="13" t="s">
        <v>130</v>
      </c>
      <c r="C68" s="9">
        <f>'[1]SGTO POAI -SEPTIEMBRE-2021'!BP104+'[1]SGTO POAI -SEPTIEMBRE-2021'!BP105</f>
        <v>40000000</v>
      </c>
      <c r="D68" s="9">
        <f>'[1]SGTO POAI -SEPTIEMBRE-2021'!BQ104+'[1]SGTO POAI -SEPTIEMBRE-2021'!BQ105</f>
        <v>17555000</v>
      </c>
      <c r="E68" s="10">
        <f t="shared" si="1"/>
        <v>0.43887500000000002</v>
      </c>
      <c r="F68" s="9">
        <f>'[1]SGTO POAI -SEPTIEMBRE-2021'!BR104+'[1]SGTO POAI -SEPTIEMBRE-2021'!BR105</f>
        <v>14670000</v>
      </c>
      <c r="G68" s="10">
        <f t="shared" si="16"/>
        <v>0.83565935630874399</v>
      </c>
    </row>
    <row r="69" spans="1:7" ht="90" customHeight="1" thickBot="1" x14ac:dyDescent="0.25">
      <c r="A69" s="16" t="s">
        <v>131</v>
      </c>
      <c r="B69" s="8" t="s">
        <v>132</v>
      </c>
      <c r="C69" s="9">
        <f>'[1]SGTO POAI -SEPTIEMBRE-2021'!BP106+'[1]SGTO POAI -SEPTIEMBRE-2021'!BP107+'[1]SGTO POAI -SEPTIEMBRE-2021'!BP108</f>
        <v>108000000</v>
      </c>
      <c r="D69" s="9">
        <f>'[1]SGTO POAI -SEPTIEMBRE-2021'!BQ106+'[1]SGTO POAI -SEPTIEMBRE-2021'!BQ107+'[1]SGTO POAI -SEPTIEMBRE-2021'!BQ108</f>
        <v>35433654</v>
      </c>
      <c r="E69" s="10">
        <f t="shared" si="1"/>
        <v>0.32808938888888889</v>
      </c>
      <c r="F69" s="9">
        <f>'[1]SGTO POAI -SEPTIEMBRE-2021'!BR106+'[1]SGTO POAI -SEPTIEMBRE-2021'!BR107+'[1]SGTO POAI -SEPTIEMBRE-2021'!BR108</f>
        <v>35433654</v>
      </c>
      <c r="G69" s="10">
        <f t="shared" si="16"/>
        <v>1</v>
      </c>
    </row>
    <row r="70" spans="1:7" ht="90" customHeight="1" thickBot="1" x14ac:dyDescent="0.25">
      <c r="A70" s="12" t="s">
        <v>133</v>
      </c>
      <c r="B70" s="13" t="s">
        <v>134</v>
      </c>
      <c r="C70" s="9">
        <f>'[1]SGTO POAI -SEPTIEMBRE-2021'!BP109+'[1]SGTO POAI -SEPTIEMBRE-2021'!BP110</f>
        <v>36000000</v>
      </c>
      <c r="D70" s="9">
        <f>'[1]SGTO POAI -SEPTIEMBRE-2021'!BQ109+'[1]SGTO POAI -SEPTIEMBRE-2021'!BQ110</f>
        <v>34195000</v>
      </c>
      <c r="E70" s="10">
        <f t="shared" ref="E70:E133" si="17">D70/C70</f>
        <v>0.94986111111111116</v>
      </c>
      <c r="F70" s="9">
        <f>'[1]SGTO POAI -SEPTIEMBRE-2021'!BR109+'[1]SGTO POAI -SEPTIEMBRE-2021'!BR110</f>
        <v>25540000</v>
      </c>
      <c r="G70" s="10">
        <v>0</v>
      </c>
    </row>
    <row r="71" spans="1:7" ht="90" customHeight="1" thickBot="1" x14ac:dyDescent="0.25">
      <c r="A71" s="16" t="s">
        <v>135</v>
      </c>
      <c r="B71" s="13" t="s">
        <v>136</v>
      </c>
      <c r="C71" s="9">
        <f>'[1]SGTO POAI -SEPTIEMBRE-2021'!BP111+'[1]SGTO POAI -SEPTIEMBRE-2021'!BP112</f>
        <v>82000000</v>
      </c>
      <c r="D71" s="9">
        <f>'[1]SGTO POAI -SEPTIEMBRE-2021'!BQ111+'[1]SGTO POAI -SEPTIEMBRE-2021'!BQ112</f>
        <v>24147833</v>
      </c>
      <c r="E71" s="10">
        <f t="shared" si="17"/>
        <v>0.29448576829268291</v>
      </c>
      <c r="F71" s="9">
        <f>'[1]SGTO POAI -SEPTIEMBRE-2021'!BR111+'[1]SGTO POAI -SEPTIEMBRE-2021'!BR112</f>
        <v>19197833</v>
      </c>
      <c r="G71" s="10">
        <f t="shared" si="16"/>
        <v>0.79501266221279565</v>
      </c>
    </row>
    <row r="72" spans="1:7" ht="90" customHeight="1" thickBot="1" x14ac:dyDescent="0.25">
      <c r="A72" s="12" t="s">
        <v>137</v>
      </c>
      <c r="B72" s="13" t="s">
        <v>138</v>
      </c>
      <c r="C72" s="9">
        <f>'[1]SGTO POAI -SEPTIEMBRE-2021'!BP113+'[1]SGTO POAI -SEPTIEMBRE-2021'!BP114+'[1]SGTO POAI -SEPTIEMBRE-2021'!BP115+'[1]SGTO POAI -SEPTIEMBRE-2021'!BP116</f>
        <v>1145631389</v>
      </c>
      <c r="D72" s="9">
        <f>'[1]SGTO POAI -SEPTIEMBRE-2021'!BQ113+'[1]SGTO POAI -SEPTIEMBRE-2021'!BQ114+'[1]SGTO POAI -SEPTIEMBRE-2021'!BQ115+'[1]SGTO POAI -SEPTIEMBRE-2021'!BQ116</f>
        <v>386785832</v>
      </c>
      <c r="E72" s="10">
        <f t="shared" si="17"/>
        <v>0.33761804688122071</v>
      </c>
      <c r="F72" s="9">
        <f>'[1]SGTO POAI -SEPTIEMBRE-2021'!BR113+'[1]SGTO POAI -SEPTIEMBRE-2021'!BR114+'[1]SGTO POAI -SEPTIEMBRE-2021'!BR115+'[1]SGTO POAI -SEPTIEMBRE-2021'!BR116</f>
        <v>209253801</v>
      </c>
      <c r="G72" s="10">
        <f t="shared" si="16"/>
        <v>0.54100689241378419</v>
      </c>
    </row>
    <row r="73" spans="1:7" ht="90" customHeight="1" thickBot="1" x14ac:dyDescent="0.25">
      <c r="A73" s="7" t="s">
        <v>139</v>
      </c>
      <c r="B73" s="13" t="s">
        <v>140</v>
      </c>
      <c r="C73" s="9">
        <f>'[1]SGTO POAI -SEPTIEMBRE-2021'!BP117</f>
        <v>36000000</v>
      </c>
      <c r="D73" s="9">
        <f>'[1]SGTO POAI -SEPTIEMBRE-2021'!BQ117</f>
        <v>33175000</v>
      </c>
      <c r="E73" s="10">
        <f t="shared" si="17"/>
        <v>0.92152777777777772</v>
      </c>
      <c r="F73" s="9">
        <f>'[1]SGTO POAI -SEPTIEMBRE-2021'!BR117</f>
        <v>24900000</v>
      </c>
      <c r="G73" s="10">
        <f t="shared" si="16"/>
        <v>0.75056518462697819</v>
      </c>
    </row>
    <row r="74" spans="1:7" ht="90" customHeight="1" thickBot="1" x14ac:dyDescent="0.25">
      <c r="A74" s="7" t="s">
        <v>141</v>
      </c>
      <c r="B74" s="13" t="s">
        <v>142</v>
      </c>
      <c r="C74" s="9">
        <f>'[1]SGTO POAI -SEPTIEMBRE-2021'!BP118</f>
        <v>54000000</v>
      </c>
      <c r="D74" s="9">
        <f>'[1]SGTO POAI -SEPTIEMBRE-2021'!BQ118</f>
        <v>32745000</v>
      </c>
      <c r="E74" s="10">
        <f t="shared" si="17"/>
        <v>0.60638888888888887</v>
      </c>
      <c r="F74" s="9">
        <f>'[1]SGTO POAI -SEPTIEMBRE-2021'!BR118</f>
        <v>21325000</v>
      </c>
      <c r="G74" s="10">
        <f t="shared" si="16"/>
        <v>0.65124446480378684</v>
      </c>
    </row>
    <row r="75" spans="1:7" ht="90" customHeight="1" thickBot="1" x14ac:dyDescent="0.25">
      <c r="A75" s="7" t="s">
        <v>143</v>
      </c>
      <c r="B75" s="13" t="s">
        <v>144</v>
      </c>
      <c r="C75" s="9">
        <f>'[1]SGTO POAI -SEPTIEMBRE-2021'!BP119</f>
        <v>120000000</v>
      </c>
      <c r="D75" s="9">
        <f>'[1]SGTO POAI -SEPTIEMBRE-2021'!BQ119</f>
        <v>43295000</v>
      </c>
      <c r="E75" s="10">
        <f t="shared" si="17"/>
        <v>0.36079166666666668</v>
      </c>
      <c r="F75" s="9">
        <f>'[1]SGTO POAI -SEPTIEMBRE-2021'!BR119</f>
        <v>31340000</v>
      </c>
      <c r="G75" s="10">
        <f t="shared" si="16"/>
        <v>0.72387111675713134</v>
      </c>
    </row>
    <row r="76" spans="1:7" ht="90" customHeight="1" thickBot="1" x14ac:dyDescent="0.25">
      <c r="A76" s="7" t="s">
        <v>145</v>
      </c>
      <c r="B76" s="13" t="s">
        <v>146</v>
      </c>
      <c r="C76" s="9">
        <f>'[1]SGTO POAI -SEPTIEMBRE-2021'!BP120+'[1]SGTO POAI -SEPTIEMBRE-2021'!BP121+'[1]SGTO POAI -SEPTIEMBRE-2021'!BP122</f>
        <v>82000000</v>
      </c>
      <c r="D76" s="9">
        <f>'[1]SGTO POAI -SEPTIEMBRE-2021'!BQ120+'[1]SGTO POAI -SEPTIEMBRE-2021'!BQ121+'[1]SGTO POAI -SEPTIEMBRE-2021'!BQ122</f>
        <v>0</v>
      </c>
      <c r="E76" s="10">
        <f t="shared" si="17"/>
        <v>0</v>
      </c>
      <c r="F76" s="9">
        <f>'[1]SGTO POAI -SEPTIEMBRE-2021'!BR120+'[1]SGTO POAI -SEPTIEMBRE-2021'!BR121+'[1]SGTO POAI -SEPTIEMBRE-2021'!BR122</f>
        <v>0</v>
      </c>
      <c r="G76" s="10">
        <v>0</v>
      </c>
    </row>
    <row r="77" spans="1:7" ht="90" customHeight="1" thickBot="1" x14ac:dyDescent="0.25">
      <c r="A77" s="12" t="s">
        <v>147</v>
      </c>
      <c r="B77" s="13" t="s">
        <v>148</v>
      </c>
      <c r="C77" s="9">
        <f>'[1]SGTO POAI -SEPTIEMBRE-2021'!BP123+'[1]SGTO POAI -SEPTIEMBRE-2021'!BP124+'[1]SGTO POAI -SEPTIEMBRE-2021'!BP125</f>
        <v>118000000</v>
      </c>
      <c r="D77" s="9">
        <f>'[1]SGTO POAI -SEPTIEMBRE-2021'!BQ123+'[1]SGTO POAI -SEPTIEMBRE-2021'!BQ124+'[1]SGTO POAI -SEPTIEMBRE-2021'!BQ125</f>
        <v>5000000</v>
      </c>
      <c r="E77" s="10">
        <f t="shared" si="17"/>
        <v>4.2372881355932202E-2</v>
      </c>
      <c r="F77" s="9">
        <f>'[1]SGTO POAI -SEPTIEMBRE-2021'!BR123+'[1]SGTO POAI -SEPTIEMBRE-2021'!BR124+'[1]SGTO POAI -SEPTIEMBRE-2021'!BR125</f>
        <v>0</v>
      </c>
      <c r="G77" s="10">
        <v>0</v>
      </c>
    </row>
    <row r="78" spans="1:7" ht="20.100000000000001" customHeight="1" thickBot="1" x14ac:dyDescent="0.25">
      <c r="A78" s="31" t="s">
        <v>149</v>
      </c>
      <c r="B78" s="32"/>
      <c r="C78" s="5">
        <f>SUM(C79:C81)</f>
        <v>1177000000</v>
      </c>
      <c r="D78" s="5">
        <f t="shared" ref="D78:F78" si="18">SUM(D79:D81)</f>
        <v>913410622.99000013</v>
      </c>
      <c r="E78" s="15">
        <f t="shared" si="17"/>
        <v>0.77604980712829241</v>
      </c>
      <c r="F78" s="5">
        <f t="shared" si="18"/>
        <v>637349833</v>
      </c>
      <c r="G78" s="6">
        <f>F78/D78</f>
        <v>0.69776923648388267</v>
      </c>
    </row>
    <row r="79" spans="1:7" ht="90" customHeight="1" thickBot="1" x14ac:dyDescent="0.25">
      <c r="A79" s="12" t="s">
        <v>150</v>
      </c>
      <c r="B79" s="17" t="s">
        <v>151</v>
      </c>
      <c r="C79" s="9">
        <f>'[1]SGTO POAI -SEPTIEMBRE-2021'!BP126</f>
        <v>250000000</v>
      </c>
      <c r="D79" s="9">
        <f>'[1]SGTO POAI -SEPTIEMBRE-2021'!BQ126</f>
        <v>208693325.33000001</v>
      </c>
      <c r="E79" s="10">
        <f t="shared" si="17"/>
        <v>0.83477330132000005</v>
      </c>
      <c r="F79" s="9">
        <f>'[1]SGTO POAI -SEPTIEMBRE-2021'!BR126</f>
        <v>150034000</v>
      </c>
      <c r="G79" s="10">
        <f t="shared" si="16"/>
        <v>0.71892093224714337</v>
      </c>
    </row>
    <row r="80" spans="1:7" ht="90" customHeight="1" thickBot="1" x14ac:dyDescent="0.25">
      <c r="A80" s="12" t="s">
        <v>152</v>
      </c>
      <c r="B80" s="13" t="s">
        <v>153</v>
      </c>
      <c r="C80" s="9">
        <f>'[1]SGTO POAI -SEPTIEMBRE-2021'!BP127</f>
        <v>782000000</v>
      </c>
      <c r="D80" s="9">
        <f>'[1]SGTO POAI -SEPTIEMBRE-2021'!BQ127</f>
        <v>577158964.33000004</v>
      </c>
      <c r="E80" s="10">
        <f t="shared" si="17"/>
        <v>0.73805494159846552</v>
      </c>
      <c r="F80" s="9">
        <f>'[1]SGTO POAI -SEPTIEMBRE-2021'!BR127</f>
        <v>409835833</v>
      </c>
      <c r="G80" s="10">
        <f t="shared" si="16"/>
        <v>0.71009177424067471</v>
      </c>
    </row>
    <row r="81" spans="1:7" ht="90" customHeight="1" thickBot="1" x14ac:dyDescent="0.25">
      <c r="A81" s="16" t="s">
        <v>154</v>
      </c>
      <c r="B81" s="8" t="s">
        <v>155</v>
      </c>
      <c r="C81" s="9">
        <f>'[1]SGTO POAI -SEPTIEMBRE-2021'!BP128</f>
        <v>145000000</v>
      </c>
      <c r="D81" s="9">
        <f>'[1]SGTO POAI -SEPTIEMBRE-2021'!BQ128</f>
        <v>127558333.33</v>
      </c>
      <c r="E81" s="10">
        <f t="shared" si="17"/>
        <v>0.87971264365517243</v>
      </c>
      <c r="F81" s="9">
        <f>'[1]SGTO POAI -SEPTIEMBRE-2021'!BR128</f>
        <v>77480000</v>
      </c>
      <c r="G81" s="10">
        <f t="shared" si="16"/>
        <v>0.6074083752690248</v>
      </c>
    </row>
    <row r="82" spans="1:7" ht="20.100000000000001" customHeight="1" thickBot="1" x14ac:dyDescent="0.25">
      <c r="A82" s="31" t="s">
        <v>156</v>
      </c>
      <c r="B82" s="32"/>
      <c r="C82" s="5">
        <f>SUM(C83:C91)</f>
        <v>195488624347.69998</v>
      </c>
      <c r="D82" s="5">
        <f t="shared" ref="D82:F82" si="19">SUM(D83:D91)</f>
        <v>130208094904.87</v>
      </c>
      <c r="E82" s="15">
        <f t="shared" si="17"/>
        <v>0.66606481752758806</v>
      </c>
      <c r="F82" s="5">
        <f t="shared" si="19"/>
        <v>126818376564.37</v>
      </c>
      <c r="G82" s="6">
        <f>F82/D82</f>
        <v>0.97396691547498238</v>
      </c>
    </row>
    <row r="83" spans="1:7" ht="90" customHeight="1" thickBot="1" x14ac:dyDescent="0.25">
      <c r="A83" s="12" t="s">
        <v>157</v>
      </c>
      <c r="B83" s="14" t="s">
        <v>158</v>
      </c>
      <c r="C83" s="9">
        <f>'[1]SGTO POAI -SEPTIEMBRE-2021'!BP129+'[1]SGTO POAI -SEPTIEMBRE-2021'!BP130+'[1]SGTO POAI -SEPTIEMBRE-2021'!BP131+'[1]SGTO POAI -SEPTIEMBRE-2021'!BP132+'[1]SGTO POAI -SEPTIEMBRE-2021'!BP133+'[1]SGTO POAI -SEPTIEMBRE-2021'!BP134+'[1]SGTO POAI -SEPTIEMBRE-2021'!BP135+'[1]SGTO POAI -SEPTIEMBRE-2021'!BP136+'[1]SGTO POAI -SEPTIEMBRE-2021'!BP137+'[1]SGTO POAI -SEPTIEMBRE-2021'!BP138</f>
        <v>16660598957.58</v>
      </c>
      <c r="D83" s="9">
        <f>'[1]SGTO POAI -SEPTIEMBRE-2021'!BQ129+'[1]SGTO POAI -SEPTIEMBRE-2021'!BQ130+'[1]SGTO POAI -SEPTIEMBRE-2021'!BQ131+'[1]SGTO POAI -SEPTIEMBRE-2021'!BQ132+'[1]SGTO POAI -SEPTIEMBRE-2021'!BQ133+'[1]SGTO POAI -SEPTIEMBRE-2021'!BQ134+'[1]SGTO POAI -SEPTIEMBRE-2021'!BQ135+'[1]SGTO POAI -SEPTIEMBRE-2021'!BQ136+'[1]SGTO POAI -SEPTIEMBRE-2021'!BQ137+'[1]SGTO POAI -SEPTIEMBRE-2021'!BQ138</f>
        <v>13031997359</v>
      </c>
      <c r="E83" s="10">
        <f t="shared" si="17"/>
        <v>0.78220461294225496</v>
      </c>
      <c r="F83" s="9">
        <f>'[1]SGTO POAI -SEPTIEMBRE-2021'!BR129+'[1]SGTO POAI -SEPTIEMBRE-2021'!BR130+'[1]SGTO POAI -SEPTIEMBRE-2021'!BR131+'[1]SGTO POAI -SEPTIEMBRE-2021'!BR132+'[1]SGTO POAI -SEPTIEMBRE-2021'!BR133+'[1]SGTO POAI -SEPTIEMBRE-2021'!BR134+'[1]SGTO POAI -SEPTIEMBRE-2021'!BR135+'[1]SGTO POAI -SEPTIEMBRE-2021'!BR136+'[1]SGTO POAI -SEPTIEMBRE-2021'!BR137+'[1]SGTO POAI -SEPTIEMBRE-2021'!BR138</f>
        <v>11978620284</v>
      </c>
      <c r="G83" s="10">
        <f t="shared" si="16"/>
        <v>0.9191699441012755</v>
      </c>
    </row>
    <row r="84" spans="1:7" ht="90" customHeight="1" thickBot="1" x14ac:dyDescent="0.25">
      <c r="A84" s="12" t="s">
        <v>159</v>
      </c>
      <c r="B84" s="14" t="s">
        <v>160</v>
      </c>
      <c r="C84" s="9">
        <f>'[1]SGTO POAI -SEPTIEMBRE-2021'!BP139+'[1]SGTO POAI -SEPTIEMBRE-2021'!BP140</f>
        <v>10000000</v>
      </c>
      <c r="D84" s="9">
        <f>'[1]SGTO POAI -SEPTIEMBRE-2021'!BQ139+'[1]SGTO POAI -SEPTIEMBRE-2021'!BQ140</f>
        <v>9905167</v>
      </c>
      <c r="E84" s="10">
        <f t="shared" si="17"/>
        <v>0.99051670000000003</v>
      </c>
      <c r="F84" s="9">
        <f>'[1]SGTO POAI -SEPTIEMBRE-2021'!BR139+'[1]SGTO POAI -SEPTIEMBRE-2021'!BR140</f>
        <v>2885000</v>
      </c>
      <c r="G84" s="10">
        <v>0</v>
      </c>
    </row>
    <row r="85" spans="1:7" ht="90" customHeight="1" thickBot="1" x14ac:dyDescent="0.25">
      <c r="A85" s="12" t="s">
        <v>161</v>
      </c>
      <c r="B85" s="14" t="s">
        <v>162</v>
      </c>
      <c r="C85" s="9">
        <f>'[1]SGTO POAI -SEPTIEMBRE-2021'!BP141+'[1]SGTO POAI -SEPTIEMBRE-2021'!BP142+'[1]SGTO POAI -SEPTIEMBRE-2021'!BP143+'[1]SGTO POAI -SEPTIEMBRE-2021'!BP144+'[1]SGTO POAI -SEPTIEMBRE-2021'!BP145+'[1]SGTO POAI -SEPTIEMBRE-2021'!BP146+'[1]SGTO POAI -SEPTIEMBRE-2021'!BP147+'[1]SGTO POAI -SEPTIEMBRE-2021'!BP148+'[1]SGTO POAI -SEPTIEMBRE-2021'!BP149+'[1]SGTO POAI -SEPTIEMBRE-2021'!BP150</f>
        <v>152973653.47999999</v>
      </c>
      <c r="D85" s="9">
        <f>'[1]SGTO POAI -SEPTIEMBRE-2021'!BQ141+'[1]SGTO POAI -SEPTIEMBRE-2021'!BQ142+'[1]SGTO POAI -SEPTIEMBRE-2021'!BQ143+'[1]SGTO POAI -SEPTIEMBRE-2021'!BQ144+'[1]SGTO POAI -SEPTIEMBRE-2021'!BQ145+'[1]SGTO POAI -SEPTIEMBRE-2021'!BQ146+'[1]SGTO POAI -SEPTIEMBRE-2021'!BQ147+'[1]SGTO POAI -SEPTIEMBRE-2021'!BQ148+'[1]SGTO POAI -SEPTIEMBRE-2021'!BQ149+'[1]SGTO POAI -SEPTIEMBRE-2021'!BQ150</f>
        <v>72192159</v>
      </c>
      <c r="E85" s="10">
        <f t="shared" si="17"/>
        <v>0.47192544178490525</v>
      </c>
      <c r="F85" s="9">
        <f>'[1]SGTO POAI -SEPTIEMBRE-2021'!BR141+'[1]SGTO POAI -SEPTIEMBRE-2021'!BR142+'[1]SGTO POAI -SEPTIEMBRE-2021'!BR143+'[1]SGTO POAI -SEPTIEMBRE-2021'!BR144+'[1]SGTO POAI -SEPTIEMBRE-2021'!BR145+'[1]SGTO POAI -SEPTIEMBRE-2021'!BR146+'[1]SGTO POAI -SEPTIEMBRE-2021'!BR147+'[1]SGTO POAI -SEPTIEMBRE-2021'!BR148+'[1]SGTO POAI -SEPTIEMBRE-2021'!BR149+'[1]SGTO POAI -SEPTIEMBRE-2021'!BR150</f>
        <v>45903487</v>
      </c>
      <c r="G85" s="10">
        <f t="shared" si="16"/>
        <v>0.63585142259009042</v>
      </c>
    </row>
    <row r="86" spans="1:7" ht="90" customHeight="1" thickBot="1" x14ac:dyDescent="0.25">
      <c r="A86" s="7" t="s">
        <v>163</v>
      </c>
      <c r="B86" s="14" t="s">
        <v>164</v>
      </c>
      <c r="C86" s="9">
        <f>'[1]SGTO POAI -SEPTIEMBRE-2021'!BP151+'[1]SGTO POAI -SEPTIEMBRE-2021'!BP152+'[1]SGTO POAI -SEPTIEMBRE-2021'!BP153+'[1]SGTO POAI -SEPTIEMBRE-2021'!BP154</f>
        <v>177612388860.63</v>
      </c>
      <c r="D86" s="9">
        <f>'[1]SGTO POAI -SEPTIEMBRE-2021'!BQ151+'[1]SGTO POAI -SEPTIEMBRE-2021'!BQ152+'[1]SGTO POAI -SEPTIEMBRE-2021'!BQ153+'[1]SGTO POAI -SEPTIEMBRE-2021'!BQ154</f>
        <v>116368490107.87</v>
      </c>
      <c r="E86" s="10">
        <f t="shared" si="17"/>
        <v>0.65518228122691791</v>
      </c>
      <c r="F86" s="9">
        <f>'[1]SGTO POAI -SEPTIEMBRE-2021'!BR151+'[1]SGTO POAI -SEPTIEMBRE-2021'!BR152+'[1]SGTO POAI -SEPTIEMBRE-2021'!BR153+'[1]SGTO POAI -SEPTIEMBRE-2021'!BR154</f>
        <v>114136953394.37</v>
      </c>
      <c r="G86" s="10">
        <f t="shared" si="16"/>
        <v>0.9808235312546254</v>
      </c>
    </row>
    <row r="87" spans="1:7" ht="90" customHeight="1" thickBot="1" x14ac:dyDescent="0.25">
      <c r="A87" s="12" t="s">
        <v>165</v>
      </c>
      <c r="B87" s="13" t="s">
        <v>166</v>
      </c>
      <c r="C87" s="9">
        <f>'[1]SGTO POAI -SEPTIEMBRE-2021'!BP155+'[1]SGTO POAI -SEPTIEMBRE-2021'!BP156+'[1]SGTO POAI -SEPTIEMBRE-2021'!BP157</f>
        <v>611945607.01999998</v>
      </c>
      <c r="D87" s="9">
        <f>'[1]SGTO POAI -SEPTIEMBRE-2021'!BQ155+'[1]SGTO POAI -SEPTIEMBRE-2021'!BQ156+'[1]SGTO POAI -SEPTIEMBRE-2021'!BQ157</f>
        <v>603802211</v>
      </c>
      <c r="E87" s="10">
        <f t="shared" si="17"/>
        <v>0.98669261462688496</v>
      </c>
      <c r="F87" s="9">
        <f>'[1]SGTO POAI -SEPTIEMBRE-2021'!BR155+'[1]SGTO POAI -SEPTIEMBRE-2021'!BR156+'[1]SGTO POAI -SEPTIEMBRE-2021'!BR157</f>
        <v>597802211</v>
      </c>
      <c r="G87" s="10">
        <v>0</v>
      </c>
    </row>
    <row r="88" spans="1:7" ht="90" customHeight="1" thickBot="1" x14ac:dyDescent="0.25">
      <c r="A88" s="7" t="s">
        <v>167</v>
      </c>
      <c r="B88" s="14" t="s">
        <v>168</v>
      </c>
      <c r="C88" s="9">
        <f>'[1]SGTO POAI -SEPTIEMBRE-2021'!BP158+'[1]SGTO POAI -SEPTIEMBRE-2021'!BP159+'[1]SGTO POAI -SEPTIEMBRE-2021'!BP160</f>
        <v>19999999.990000002</v>
      </c>
      <c r="D88" s="9">
        <f>'[1]SGTO POAI -SEPTIEMBRE-2021'!BQ158+'[1]SGTO POAI -SEPTIEMBRE-2021'!BQ159+'[1]SGTO POAI -SEPTIEMBRE-2021'!BQ160</f>
        <v>9197089</v>
      </c>
      <c r="E88" s="10">
        <f t="shared" si="17"/>
        <v>0.45985445022992716</v>
      </c>
      <c r="F88" s="9">
        <f>'[1]SGTO POAI -SEPTIEMBRE-2021'!BR158+'[1]SGTO POAI -SEPTIEMBRE-2021'!BR159+'[1]SGTO POAI -SEPTIEMBRE-2021'!BR160</f>
        <v>0</v>
      </c>
      <c r="G88" s="10">
        <v>0</v>
      </c>
    </row>
    <row r="89" spans="1:7" ht="90" customHeight="1" thickBot="1" x14ac:dyDescent="0.25">
      <c r="A89" s="12" t="s">
        <v>169</v>
      </c>
      <c r="B89" s="14" t="s">
        <v>170</v>
      </c>
      <c r="C89" s="9">
        <f>'[1]SGTO POAI -SEPTIEMBRE-2021'!BP161+'[1]SGTO POAI -SEPTIEMBRE-2021'!BP162</f>
        <v>9000000</v>
      </c>
      <c r="D89" s="9">
        <f>'[1]SGTO POAI -SEPTIEMBRE-2021'!BQ161+'[1]SGTO POAI -SEPTIEMBRE-2021'!BQ162</f>
        <v>9000000</v>
      </c>
      <c r="E89" s="10">
        <f t="shared" si="17"/>
        <v>1</v>
      </c>
      <c r="F89" s="9">
        <f>'[1]SGTO POAI -SEPTIEMBRE-2021'!BR161+'[1]SGTO POAI -SEPTIEMBRE-2021'!BR162</f>
        <v>3000000</v>
      </c>
      <c r="G89" s="10">
        <v>0</v>
      </c>
    </row>
    <row r="90" spans="1:7" ht="90" customHeight="1" thickBot="1" x14ac:dyDescent="0.25">
      <c r="A90" s="12" t="s">
        <v>171</v>
      </c>
      <c r="B90" s="14" t="s">
        <v>172</v>
      </c>
      <c r="C90" s="9">
        <f>'[1]SGTO POAI -SEPTIEMBRE-2021'!BP163</f>
        <v>404217269</v>
      </c>
      <c r="D90" s="9">
        <f>'[1]SGTO POAI -SEPTIEMBRE-2021'!BQ163</f>
        <v>103510812</v>
      </c>
      <c r="E90" s="10">
        <f t="shared" si="17"/>
        <v>0.25607716428364669</v>
      </c>
      <c r="F90" s="9">
        <f>'[1]SGTO POAI -SEPTIEMBRE-2021'!BR163</f>
        <v>53212188</v>
      </c>
      <c r="G90" s="10">
        <v>0</v>
      </c>
    </row>
    <row r="91" spans="1:7" ht="90" customHeight="1" thickBot="1" x14ac:dyDescent="0.25">
      <c r="A91" s="12" t="s">
        <v>173</v>
      </c>
      <c r="B91" s="14" t="s">
        <v>174</v>
      </c>
      <c r="C91" s="9">
        <f>'[1]SGTO POAI -SEPTIEMBRE-2021'!BP164</f>
        <v>7500000</v>
      </c>
      <c r="D91" s="9">
        <f>'[1]SGTO POAI -SEPTIEMBRE-2021'!BQ164</f>
        <v>0</v>
      </c>
      <c r="E91" s="10">
        <f t="shared" si="17"/>
        <v>0</v>
      </c>
      <c r="F91" s="9">
        <f>'[1]SGTO POAI -SEPTIEMBRE-2021'!BR164</f>
        <v>0</v>
      </c>
      <c r="G91" s="10">
        <v>0</v>
      </c>
    </row>
    <row r="92" spans="1:7" ht="20.100000000000001" customHeight="1" thickBot="1" x14ac:dyDescent="0.25">
      <c r="A92" s="31" t="s">
        <v>175</v>
      </c>
      <c r="B92" s="32"/>
      <c r="C92" s="5">
        <f>SUM(C93:C120)</f>
        <v>6188861113.0100002</v>
      </c>
      <c r="D92" s="5">
        <f t="shared" ref="D92:F92" si="20">SUM(D93:D120)</f>
        <v>3490031909.25</v>
      </c>
      <c r="E92" s="15">
        <f t="shared" si="17"/>
        <v>0.56392151084363185</v>
      </c>
      <c r="F92" s="5">
        <f t="shared" si="20"/>
        <v>2981879120.7600002</v>
      </c>
      <c r="G92" s="6">
        <f>F92/D92</f>
        <v>0.85439881304718479</v>
      </c>
    </row>
    <row r="93" spans="1:7" ht="90" customHeight="1" thickBot="1" x14ac:dyDescent="0.25">
      <c r="A93" s="11" t="s">
        <v>176</v>
      </c>
      <c r="B93" s="14" t="s">
        <v>177</v>
      </c>
      <c r="C93" s="9">
        <f>'[1]SGTO POAI -SEPTIEMBRE-2021'!BP165+'[1]SGTO POAI -SEPTIEMBRE-2021'!BP166</f>
        <v>170000000</v>
      </c>
      <c r="D93" s="9">
        <f>'[1]SGTO POAI -SEPTIEMBRE-2021'!BQ165+'[1]SGTO POAI -SEPTIEMBRE-2021'!BQ166</f>
        <v>148763550</v>
      </c>
      <c r="E93" s="10">
        <f t="shared" si="17"/>
        <v>0.87507970588235295</v>
      </c>
      <c r="F93" s="9">
        <f>'[1]SGTO POAI -SEPTIEMBRE-2021'!BR165+'[1]SGTO POAI -SEPTIEMBRE-2021'!BR166</f>
        <v>97280667</v>
      </c>
      <c r="G93" s="10">
        <f t="shared" ref="G93:G120" si="21">F93/D93</f>
        <v>0.65392810940583224</v>
      </c>
    </row>
    <row r="94" spans="1:7" ht="90" customHeight="1" thickBot="1" x14ac:dyDescent="0.25">
      <c r="A94" s="12" t="s">
        <v>178</v>
      </c>
      <c r="B94" s="13" t="s">
        <v>179</v>
      </c>
      <c r="C94" s="9">
        <f>'[1]SGTO POAI -SEPTIEMBRE-2021'!BP167</f>
        <v>14250000</v>
      </c>
      <c r="D94" s="9">
        <f>'[1]SGTO POAI -SEPTIEMBRE-2021'!BQ167</f>
        <v>12985000</v>
      </c>
      <c r="E94" s="10">
        <f t="shared" si="17"/>
        <v>0.91122807017543861</v>
      </c>
      <c r="F94" s="9">
        <f>'[1]SGTO POAI -SEPTIEMBRE-2021'!BR167</f>
        <v>9275000</v>
      </c>
      <c r="G94" s="10">
        <f t="shared" si="21"/>
        <v>0.7142857142857143</v>
      </c>
    </row>
    <row r="95" spans="1:7" ht="90" customHeight="1" thickBot="1" x14ac:dyDescent="0.25">
      <c r="A95" s="12" t="s">
        <v>180</v>
      </c>
      <c r="B95" s="13" t="s">
        <v>181</v>
      </c>
      <c r="C95" s="9">
        <f>'[1]SGTO POAI -SEPTIEMBRE-2021'!BP168+'[1]SGTO POAI -SEPTIEMBRE-2021'!BP169</f>
        <v>101930000</v>
      </c>
      <c r="D95" s="9">
        <f>'[1]SGTO POAI -SEPTIEMBRE-2021'!BQ168+'[1]SGTO POAI -SEPTIEMBRE-2021'!BQ169</f>
        <v>86166501</v>
      </c>
      <c r="E95" s="10">
        <f t="shared" si="17"/>
        <v>0.84534975963896797</v>
      </c>
      <c r="F95" s="9">
        <f>'[1]SGTO POAI -SEPTIEMBRE-2021'!BR168+'[1]SGTO POAI -SEPTIEMBRE-2021'!BR169</f>
        <v>31735000</v>
      </c>
      <c r="G95" s="10">
        <f t="shared" si="21"/>
        <v>0.36829858044253183</v>
      </c>
    </row>
    <row r="96" spans="1:7" ht="90" customHeight="1" thickBot="1" x14ac:dyDescent="0.25">
      <c r="A96" s="12" t="s">
        <v>182</v>
      </c>
      <c r="B96" s="13" t="s">
        <v>183</v>
      </c>
      <c r="C96" s="9">
        <f>'[1]SGTO POAI -SEPTIEMBRE-2021'!BP170</f>
        <v>132000000</v>
      </c>
      <c r="D96" s="9">
        <f>'[1]SGTO POAI -SEPTIEMBRE-2021'!BQ170</f>
        <v>79519000</v>
      </c>
      <c r="E96" s="10">
        <f t="shared" si="17"/>
        <v>0.60241666666666671</v>
      </c>
      <c r="F96" s="9">
        <f>'[1]SGTO POAI -SEPTIEMBRE-2021'!BR170</f>
        <v>46190000</v>
      </c>
      <c r="G96" s="10">
        <f t="shared" si="21"/>
        <v>0.58086746563714331</v>
      </c>
    </row>
    <row r="97" spans="1:7" ht="90" customHeight="1" thickBot="1" x14ac:dyDescent="0.25">
      <c r="A97" s="12" t="s">
        <v>184</v>
      </c>
      <c r="B97" s="13" t="s">
        <v>185</v>
      </c>
      <c r="C97" s="9">
        <f>'[1]SGTO POAI -SEPTIEMBRE-2021'!BP171+'[1]SGTO POAI -SEPTIEMBRE-2021'!BP172</f>
        <v>464647889</v>
      </c>
      <c r="D97" s="9">
        <f>'[1]SGTO POAI -SEPTIEMBRE-2021'!BQ171+'[1]SGTO POAI -SEPTIEMBRE-2021'!BQ172</f>
        <v>86935000</v>
      </c>
      <c r="E97" s="10">
        <f t="shared" si="17"/>
        <v>0.18709866558761015</v>
      </c>
      <c r="F97" s="9">
        <f>'[1]SGTO POAI -SEPTIEMBRE-2021'!BR171+'[1]SGTO POAI -SEPTIEMBRE-2021'!BR172</f>
        <v>63642000</v>
      </c>
      <c r="G97" s="10">
        <f t="shared" si="21"/>
        <v>0.73206418588600675</v>
      </c>
    </row>
    <row r="98" spans="1:7" ht="90" customHeight="1" thickBot="1" x14ac:dyDescent="0.25">
      <c r="A98" s="12" t="s">
        <v>186</v>
      </c>
      <c r="B98" s="13" t="s">
        <v>187</v>
      </c>
      <c r="C98" s="9">
        <f>'[1]SGTO POAI -SEPTIEMBRE-2021'!BP173</f>
        <v>200000000</v>
      </c>
      <c r="D98" s="9">
        <f>'[1]SGTO POAI -SEPTIEMBRE-2021'!BQ173</f>
        <v>139324380</v>
      </c>
      <c r="E98" s="10">
        <f t="shared" si="17"/>
        <v>0.69662190000000002</v>
      </c>
      <c r="F98" s="9">
        <f>'[1]SGTO POAI -SEPTIEMBRE-2021'!BR173</f>
        <v>64719400</v>
      </c>
      <c r="G98" s="10">
        <f t="shared" si="21"/>
        <v>0.46452315093740232</v>
      </c>
    </row>
    <row r="99" spans="1:7" ht="90" customHeight="1" thickBot="1" x14ac:dyDescent="0.25">
      <c r="A99" s="12" t="s">
        <v>188</v>
      </c>
      <c r="B99" s="13" t="s">
        <v>189</v>
      </c>
      <c r="C99" s="9">
        <f>'[1]SGTO POAI -SEPTIEMBRE-2021'!BP174</f>
        <v>28000000</v>
      </c>
      <c r="D99" s="9">
        <f>'[1]SGTO POAI -SEPTIEMBRE-2021'!BQ174</f>
        <v>18880296</v>
      </c>
      <c r="E99" s="10">
        <f t="shared" si="17"/>
        <v>0.67429628571428568</v>
      </c>
      <c r="F99" s="9">
        <f>'[1]SGTO POAI -SEPTIEMBRE-2021'!BR174</f>
        <v>12259333</v>
      </c>
      <c r="G99" s="10">
        <f t="shared" si="21"/>
        <v>0.64931889839015233</v>
      </c>
    </row>
    <row r="100" spans="1:7" ht="90" customHeight="1" thickBot="1" x14ac:dyDescent="0.25">
      <c r="A100" s="12" t="s">
        <v>190</v>
      </c>
      <c r="B100" s="13" t="s">
        <v>191</v>
      </c>
      <c r="C100" s="9">
        <f>'[1]SGTO POAI -SEPTIEMBRE-2021'!BP175+'[1]SGTO POAI -SEPTIEMBRE-2021'!BP176</f>
        <v>50985000</v>
      </c>
      <c r="D100" s="9">
        <f>'[1]SGTO POAI -SEPTIEMBRE-2021'!BQ175+'[1]SGTO POAI -SEPTIEMBRE-2021'!BQ176</f>
        <v>20195000</v>
      </c>
      <c r="E100" s="10">
        <f t="shared" si="17"/>
        <v>0.39609689124252229</v>
      </c>
      <c r="F100" s="9">
        <f>'[1]SGTO POAI -SEPTIEMBRE-2021'!BR175+'[1]SGTO POAI -SEPTIEMBRE-2021'!BR176</f>
        <v>14425000</v>
      </c>
      <c r="G100" s="10">
        <f t="shared" si="21"/>
        <v>0.7142857142857143</v>
      </c>
    </row>
    <row r="101" spans="1:7" ht="90" customHeight="1" thickBot="1" x14ac:dyDescent="0.25">
      <c r="A101" s="12" t="s">
        <v>192</v>
      </c>
      <c r="B101" s="13" t="s">
        <v>193</v>
      </c>
      <c r="C101" s="9">
        <f>'[1]SGTO POAI -SEPTIEMBRE-2021'!BP177</f>
        <v>37000000</v>
      </c>
      <c r="D101" s="9">
        <f>'[1]SGTO POAI -SEPTIEMBRE-2021'!BQ177</f>
        <v>13952167</v>
      </c>
      <c r="E101" s="10">
        <f t="shared" si="17"/>
        <v>0.37708559459459462</v>
      </c>
      <c r="F101" s="9">
        <f>'[1]SGTO POAI -SEPTIEMBRE-2021'!BR177</f>
        <v>2500000</v>
      </c>
      <c r="G101" s="10">
        <f t="shared" si="21"/>
        <v>0.17918363505826729</v>
      </c>
    </row>
    <row r="102" spans="1:7" ht="90" customHeight="1" thickBot="1" x14ac:dyDescent="0.25">
      <c r="A102" s="12" t="s">
        <v>194</v>
      </c>
      <c r="B102" s="8" t="s">
        <v>195</v>
      </c>
      <c r="C102" s="9">
        <f>'[1]SGTO POAI -SEPTIEMBRE-2021'!BP178</f>
        <v>15000000</v>
      </c>
      <c r="D102" s="9">
        <f>'[1]SGTO POAI -SEPTIEMBRE-2021'!BQ178</f>
        <v>13600000</v>
      </c>
      <c r="E102" s="10">
        <f t="shared" si="17"/>
        <v>0.90666666666666662</v>
      </c>
      <c r="F102" s="9">
        <f>'[1]SGTO POAI -SEPTIEMBRE-2021'!BR178</f>
        <v>6600000</v>
      </c>
      <c r="G102" s="10">
        <f t="shared" si="21"/>
        <v>0.48529411764705882</v>
      </c>
    </row>
    <row r="103" spans="1:7" ht="90" customHeight="1" thickBot="1" x14ac:dyDescent="0.25">
      <c r="A103" s="12" t="s">
        <v>196</v>
      </c>
      <c r="B103" s="8" t="s">
        <v>197</v>
      </c>
      <c r="C103" s="9">
        <f>'[1]SGTO POAI -SEPTIEMBRE-2021'!BP179</f>
        <v>20000000</v>
      </c>
      <c r="D103" s="9">
        <f>'[1]SGTO POAI -SEPTIEMBRE-2021'!BQ179</f>
        <v>20000000</v>
      </c>
      <c r="E103" s="10">
        <f t="shared" si="17"/>
        <v>1</v>
      </c>
      <c r="F103" s="9">
        <f>'[1]SGTO POAI -SEPTIEMBRE-2021'!BR179</f>
        <v>11540000</v>
      </c>
      <c r="G103" s="10">
        <f t="shared" si="21"/>
        <v>0.57699999999999996</v>
      </c>
    </row>
    <row r="104" spans="1:7" ht="90" customHeight="1" thickBot="1" x14ac:dyDescent="0.25">
      <c r="A104" s="12" t="s">
        <v>198</v>
      </c>
      <c r="B104" s="8" t="s">
        <v>199</v>
      </c>
      <c r="C104" s="9">
        <f>'[1]SGTO POAI -SEPTIEMBRE-2021'!BP180</f>
        <v>25000000</v>
      </c>
      <c r="D104" s="9">
        <f>'[1]SGTO POAI -SEPTIEMBRE-2021'!BQ180</f>
        <v>24000000</v>
      </c>
      <c r="E104" s="10">
        <f t="shared" si="17"/>
        <v>0.96</v>
      </c>
      <c r="F104" s="9">
        <f>'[1]SGTO POAI -SEPTIEMBRE-2021'!BR180</f>
        <v>15800000</v>
      </c>
      <c r="G104" s="10">
        <f t="shared" si="21"/>
        <v>0.65833333333333333</v>
      </c>
    </row>
    <row r="105" spans="1:7" ht="90" customHeight="1" thickBot="1" x14ac:dyDescent="0.25">
      <c r="A105" s="12" t="s">
        <v>200</v>
      </c>
      <c r="B105" s="8" t="s">
        <v>201</v>
      </c>
      <c r="C105" s="9">
        <f>'[1]SGTO POAI -SEPTIEMBRE-2021'!BP181</f>
        <v>75112368</v>
      </c>
      <c r="D105" s="9">
        <f>'[1]SGTO POAI -SEPTIEMBRE-2021'!BQ181</f>
        <v>26965000</v>
      </c>
      <c r="E105" s="10">
        <f t="shared" si="17"/>
        <v>0.35899547195742781</v>
      </c>
      <c r="F105" s="9">
        <f>'[1]SGTO POAI -SEPTIEMBRE-2021'!BR181</f>
        <v>15738387.51</v>
      </c>
      <c r="G105" s="10">
        <f t="shared" si="21"/>
        <v>0.58365983719636561</v>
      </c>
    </row>
    <row r="106" spans="1:7" ht="90" customHeight="1" thickBot="1" x14ac:dyDescent="0.25">
      <c r="A106" s="12" t="s">
        <v>202</v>
      </c>
      <c r="B106" s="8" t="s">
        <v>203</v>
      </c>
      <c r="C106" s="9">
        <f>'[1]SGTO POAI -SEPTIEMBRE-2021'!BP182+'[1]SGTO POAI -SEPTIEMBRE-2021'!BP183</f>
        <v>47000000</v>
      </c>
      <c r="D106" s="9">
        <f>'[1]SGTO POAI -SEPTIEMBRE-2021'!BQ182+'[1]SGTO POAI -SEPTIEMBRE-2021'!BQ183</f>
        <v>12844445</v>
      </c>
      <c r="E106" s="10">
        <f t="shared" si="17"/>
        <v>0.27328606382978721</v>
      </c>
      <c r="F106" s="9">
        <f>'[1]SGTO POAI -SEPTIEMBRE-2021'!BR182+'[1]SGTO POAI -SEPTIEMBRE-2021'!BR183</f>
        <v>0</v>
      </c>
      <c r="G106" s="10">
        <v>0</v>
      </c>
    </row>
    <row r="107" spans="1:7" ht="90" customHeight="1" thickBot="1" x14ac:dyDescent="0.25">
      <c r="A107" s="12" t="s">
        <v>204</v>
      </c>
      <c r="B107" s="8" t="s">
        <v>205</v>
      </c>
      <c r="C107" s="9">
        <f>'[1]SGTO POAI -SEPTIEMBRE-2021'!BP184</f>
        <v>51681346</v>
      </c>
      <c r="D107" s="9">
        <f>'[1]SGTO POAI -SEPTIEMBRE-2021'!BQ184</f>
        <v>35177167</v>
      </c>
      <c r="E107" s="10">
        <f t="shared" si="17"/>
        <v>0.68065500848217075</v>
      </c>
      <c r="F107" s="9">
        <f>'[1]SGTO POAI -SEPTIEMBRE-2021'!BR184</f>
        <v>5770000</v>
      </c>
      <c r="G107" s="10">
        <v>0</v>
      </c>
    </row>
    <row r="108" spans="1:7" ht="90" customHeight="1" thickBot="1" x14ac:dyDescent="0.25">
      <c r="A108" s="12" t="s">
        <v>206</v>
      </c>
      <c r="B108" s="13" t="s">
        <v>207</v>
      </c>
      <c r="C108" s="9">
        <f>'[1]SGTO POAI -SEPTIEMBRE-2021'!BP185+'[1]SGTO POAI -SEPTIEMBRE-2021'!BP186</f>
        <v>102080000</v>
      </c>
      <c r="D108" s="9">
        <f>'[1]SGTO POAI -SEPTIEMBRE-2021'!BQ185+'[1]SGTO POAI -SEPTIEMBRE-2021'!BQ186</f>
        <v>25080000</v>
      </c>
      <c r="E108" s="10">
        <f t="shared" si="17"/>
        <v>0.24568965517241378</v>
      </c>
      <c r="F108" s="9">
        <f>'[1]SGTO POAI -SEPTIEMBRE-2021'!BR185+'[1]SGTO POAI -SEPTIEMBRE-2021'!BR186</f>
        <v>14425000</v>
      </c>
      <c r="G108" s="10">
        <f t="shared" si="21"/>
        <v>0.57515948963317387</v>
      </c>
    </row>
    <row r="109" spans="1:7" ht="90" customHeight="1" thickBot="1" x14ac:dyDescent="0.25">
      <c r="A109" s="11" t="s">
        <v>208</v>
      </c>
      <c r="B109" s="8" t="s">
        <v>209</v>
      </c>
      <c r="C109" s="9">
        <f>'[1]SGTO POAI -SEPTIEMBRE-2021'!BP187</f>
        <v>35000000</v>
      </c>
      <c r="D109" s="9">
        <f>'[1]SGTO POAI -SEPTIEMBRE-2021'!BQ187</f>
        <v>34910735</v>
      </c>
      <c r="E109" s="10">
        <f t="shared" si="17"/>
        <v>0.99744957142857138</v>
      </c>
      <c r="F109" s="9">
        <f>'[1]SGTO POAI -SEPTIEMBRE-2021'!BR187</f>
        <v>23845000</v>
      </c>
      <c r="G109" s="10">
        <f t="shared" si="21"/>
        <v>0.68302772771756304</v>
      </c>
    </row>
    <row r="110" spans="1:7" ht="90" customHeight="1" thickBot="1" x14ac:dyDescent="0.25">
      <c r="A110" s="12" t="s">
        <v>210</v>
      </c>
      <c r="B110" s="8" t="s">
        <v>211</v>
      </c>
      <c r="C110" s="9">
        <f>'[1]SGTO POAI -SEPTIEMBRE-2021'!BP194</f>
        <v>90000000</v>
      </c>
      <c r="D110" s="9">
        <f>'[1]SGTO POAI -SEPTIEMBRE-2021'!BQ194</f>
        <v>82265800</v>
      </c>
      <c r="E110" s="10">
        <f t="shared" si="17"/>
        <v>0.91406444444444446</v>
      </c>
      <c r="F110" s="9">
        <f>'[1]SGTO POAI -SEPTIEMBRE-2021'!BR194</f>
        <v>62360000</v>
      </c>
      <c r="G110" s="10">
        <f t="shared" si="21"/>
        <v>0.75803067617406017</v>
      </c>
    </row>
    <row r="111" spans="1:7" ht="90" customHeight="1" thickBot="1" x14ac:dyDescent="0.25">
      <c r="A111" s="12" t="s">
        <v>212</v>
      </c>
      <c r="B111" s="8" t="s">
        <v>213</v>
      </c>
      <c r="C111" s="9">
        <f>'[1]SGTO POAI -SEPTIEMBRE-2021'!BP193</f>
        <v>77000000</v>
      </c>
      <c r="D111" s="9">
        <f>'[1]SGTO POAI -SEPTIEMBRE-2021'!BQ193</f>
        <v>71013346</v>
      </c>
      <c r="E111" s="10">
        <f t="shared" si="17"/>
        <v>0.92225124675324677</v>
      </c>
      <c r="F111" s="9">
        <f>'[1]SGTO POAI -SEPTIEMBRE-2021'!BR193</f>
        <v>50230000</v>
      </c>
      <c r="G111" s="10">
        <f t="shared" si="21"/>
        <v>0.70733183027314328</v>
      </c>
    </row>
    <row r="112" spans="1:7" ht="90" customHeight="1" thickBot="1" x14ac:dyDescent="0.25">
      <c r="A112" s="12" t="s">
        <v>214</v>
      </c>
      <c r="B112" s="13" t="s">
        <v>215</v>
      </c>
      <c r="C112" s="9">
        <f>'[1]SGTO POAI -SEPTIEMBRE-2021'!BP188+'[1]SGTO POAI -SEPTIEMBRE-2021'!BP189</f>
        <v>4100885007.0100002</v>
      </c>
      <c r="D112" s="9">
        <f>'[1]SGTO POAI -SEPTIEMBRE-2021'!BQ188+'[1]SGTO POAI -SEPTIEMBRE-2021'!BQ189</f>
        <v>2327019333.25</v>
      </c>
      <c r="E112" s="10">
        <f t="shared" si="17"/>
        <v>0.56744320537450399</v>
      </c>
      <c r="F112" s="9">
        <f>'[1]SGTO POAI -SEPTIEMBRE-2021'!BR188+'[1]SGTO POAI -SEPTIEMBRE-2021'!BR189</f>
        <v>2321904333.25</v>
      </c>
      <c r="G112" s="10">
        <f t="shared" si="21"/>
        <v>0.99780190910882716</v>
      </c>
    </row>
    <row r="113" spans="1:7" ht="90" customHeight="1" thickBot="1" x14ac:dyDescent="0.25">
      <c r="A113" s="12" t="s">
        <v>216</v>
      </c>
      <c r="B113" s="8" t="s">
        <v>217</v>
      </c>
      <c r="C113" s="9">
        <f>'[1]SGTO POAI -SEPTIEMBRE-2021'!BP199</f>
        <v>143094503</v>
      </c>
      <c r="D113" s="9">
        <f>'[1]SGTO POAI -SEPTIEMBRE-2021'!BQ199</f>
        <v>38335000</v>
      </c>
      <c r="E113" s="10">
        <f t="shared" si="17"/>
        <v>0.26789987872559995</v>
      </c>
      <c r="F113" s="9">
        <f>'[1]SGTO POAI -SEPTIEMBRE-2021'!BR199</f>
        <v>29680000</v>
      </c>
      <c r="G113" s="10">
        <f t="shared" si="21"/>
        <v>0.77422720751271679</v>
      </c>
    </row>
    <row r="114" spans="1:7" ht="90" customHeight="1" thickBot="1" x14ac:dyDescent="0.25">
      <c r="A114" s="12" t="s">
        <v>218</v>
      </c>
      <c r="B114" s="8" t="s">
        <v>219</v>
      </c>
      <c r="C114" s="9">
        <f>'[1]SGTO POAI -SEPTIEMBRE-2021'!BP195</f>
        <v>33000000</v>
      </c>
      <c r="D114" s="9">
        <f>'[1]SGTO POAI -SEPTIEMBRE-2021'!BQ195</f>
        <v>29538000</v>
      </c>
      <c r="E114" s="10">
        <f t="shared" si="17"/>
        <v>0.89509090909090905</v>
      </c>
      <c r="F114" s="9">
        <f>'[1]SGTO POAI -SEPTIEMBRE-2021'!BR195</f>
        <v>22818000</v>
      </c>
      <c r="G114" s="10">
        <f t="shared" si="21"/>
        <v>0.77249644525695715</v>
      </c>
    </row>
    <row r="115" spans="1:7" ht="90" customHeight="1" thickBot="1" x14ac:dyDescent="0.25">
      <c r="A115" s="12" t="s">
        <v>220</v>
      </c>
      <c r="B115" s="13" t="s">
        <v>221</v>
      </c>
      <c r="C115" s="9">
        <f>'[1]SGTO POAI -SEPTIEMBRE-2021'!BP196</f>
        <v>33000000</v>
      </c>
      <c r="D115" s="9">
        <f>'[1]SGTO POAI -SEPTIEMBRE-2021'!BQ196</f>
        <v>32331167</v>
      </c>
      <c r="E115" s="10">
        <f t="shared" si="17"/>
        <v>0.97973233333333332</v>
      </c>
      <c r="F115" s="9">
        <f>'[1]SGTO POAI -SEPTIEMBRE-2021'!BR196</f>
        <v>20702000</v>
      </c>
      <c r="G115" s="10">
        <f t="shared" si="21"/>
        <v>0.64031094207023209</v>
      </c>
    </row>
    <row r="116" spans="1:7" ht="90" customHeight="1" thickBot="1" x14ac:dyDescent="0.25">
      <c r="A116" s="12" t="s">
        <v>222</v>
      </c>
      <c r="B116" s="13" t="s">
        <v>223</v>
      </c>
      <c r="C116" s="9">
        <f>'[1]SGTO POAI -SEPTIEMBRE-2021'!BP190</f>
        <v>18000000</v>
      </c>
      <c r="D116" s="9">
        <f>'[1]SGTO POAI -SEPTIEMBRE-2021'!BQ190</f>
        <v>18000000</v>
      </c>
      <c r="E116" s="10">
        <f t="shared" si="17"/>
        <v>1</v>
      </c>
      <c r="F116" s="9">
        <f>'[1]SGTO POAI -SEPTIEMBRE-2021'!BR190</f>
        <v>11540000</v>
      </c>
      <c r="G116" s="10">
        <f t="shared" si="21"/>
        <v>0.64111111111111108</v>
      </c>
    </row>
    <row r="117" spans="1:7" ht="90" customHeight="1" thickBot="1" x14ac:dyDescent="0.25">
      <c r="A117" s="12" t="s">
        <v>224</v>
      </c>
      <c r="B117" s="13" t="s">
        <v>225</v>
      </c>
      <c r="C117" s="9">
        <f>'[1]SGTO POAI -SEPTIEMBRE-2021'!BP191</f>
        <v>38195000</v>
      </c>
      <c r="D117" s="9">
        <f>'[1]SGTO POAI -SEPTIEMBRE-2021'!BQ191</f>
        <v>29095000</v>
      </c>
      <c r="E117" s="10">
        <f t="shared" si="17"/>
        <v>0.76174892001570882</v>
      </c>
      <c r="F117" s="9">
        <f>'[1]SGTO POAI -SEPTIEMBRE-2021'!BR191</f>
        <v>14670000</v>
      </c>
      <c r="G117" s="10">
        <f t="shared" si="21"/>
        <v>0.50421034542017529</v>
      </c>
    </row>
    <row r="118" spans="1:7" ht="90" customHeight="1" thickBot="1" x14ac:dyDescent="0.25">
      <c r="A118" s="12" t="s">
        <v>226</v>
      </c>
      <c r="B118" s="13" t="s">
        <v>227</v>
      </c>
      <c r="C118" s="9">
        <f>'[1]SGTO POAI -SEPTIEMBRE-2021'!BP192</f>
        <v>18000000</v>
      </c>
      <c r="D118" s="9">
        <f>'[1]SGTO POAI -SEPTIEMBRE-2021'!BQ192</f>
        <v>13195000</v>
      </c>
      <c r="E118" s="10">
        <f t="shared" si="17"/>
        <v>0.73305555555555557</v>
      </c>
      <c r="F118" s="9">
        <f>'[1]SGTO POAI -SEPTIEMBRE-2021'!BR192</f>
        <v>0</v>
      </c>
      <c r="G118" s="10">
        <v>0</v>
      </c>
    </row>
    <row r="119" spans="1:7" ht="90" customHeight="1" thickBot="1" x14ac:dyDescent="0.25">
      <c r="A119" s="18" t="str">
        <f>'[1]SGTO POAI -SEPTIEMBRE-2021'!W197</f>
        <v>202000363-0150</v>
      </c>
      <c r="B119" s="14" t="s">
        <v>228</v>
      </c>
      <c r="C119" s="9">
        <f>'[1]SGTO POAI -SEPTIEMBRE-2021'!BP197</f>
        <v>50000000</v>
      </c>
      <c r="D119" s="9">
        <f>'[1]SGTO POAI -SEPTIEMBRE-2021'!BQ197</f>
        <v>31941022</v>
      </c>
      <c r="E119" s="10">
        <f t="shared" si="17"/>
        <v>0.63882044000000004</v>
      </c>
      <c r="F119" s="9">
        <f>'[1]SGTO POAI -SEPTIEMBRE-2021'!BR197</f>
        <v>0</v>
      </c>
      <c r="G119" s="10">
        <v>0</v>
      </c>
    </row>
    <row r="120" spans="1:7" ht="90" customHeight="1" thickBot="1" x14ac:dyDescent="0.25">
      <c r="A120" s="19" t="str">
        <f>'[1]SGTO POAI -SEPTIEMBRE-2021'!W198</f>
        <v>202000363-0151</v>
      </c>
      <c r="B120" s="8" t="s">
        <v>229</v>
      </c>
      <c r="C120" s="9">
        <f>'[1]SGTO POAI -SEPTIEMBRE-2021'!BP198</f>
        <v>18000000</v>
      </c>
      <c r="D120" s="9">
        <f>'[1]SGTO POAI -SEPTIEMBRE-2021'!BQ198</f>
        <v>18000000</v>
      </c>
      <c r="E120" s="10">
        <f t="shared" si="17"/>
        <v>1</v>
      </c>
      <c r="F120" s="9">
        <f>'[1]SGTO POAI -SEPTIEMBRE-2021'!BR198</f>
        <v>12230000</v>
      </c>
      <c r="G120" s="10">
        <f t="shared" si="21"/>
        <v>0.67944444444444441</v>
      </c>
    </row>
    <row r="121" spans="1:7" ht="20.100000000000001" customHeight="1" thickBot="1" x14ac:dyDescent="0.25">
      <c r="A121" s="31" t="s">
        <v>230</v>
      </c>
      <c r="B121" s="32"/>
      <c r="C121" s="5">
        <f>SUM(C122:C144)</f>
        <v>58530598681.800003</v>
      </c>
      <c r="D121" s="5">
        <f t="shared" ref="D121:F121" si="22">SUM(D122:D144)</f>
        <v>47631688135.249992</v>
      </c>
      <c r="E121" s="15">
        <f t="shared" si="17"/>
        <v>0.8137912341235114</v>
      </c>
      <c r="F121" s="5">
        <f t="shared" si="22"/>
        <v>38673383851.229996</v>
      </c>
      <c r="G121" s="6">
        <f>F121/D121</f>
        <v>0.81192553456046057</v>
      </c>
    </row>
    <row r="122" spans="1:7" ht="90" customHeight="1" thickBot="1" x14ac:dyDescent="0.25">
      <c r="A122" s="12" t="s">
        <v>231</v>
      </c>
      <c r="B122" s="14" t="s">
        <v>232</v>
      </c>
      <c r="C122" s="9">
        <f>'[1]SGTO POAI -SEPTIEMBRE-2021'!BP200+'[1]SGTO POAI -SEPTIEMBRE-2021'!BP201+'[1]SGTO POAI -SEPTIEMBRE-2021'!BP202+'[1]SGTO POAI -SEPTIEMBRE-2021'!BP203+'[1]SGTO POAI -SEPTIEMBRE-2021'!BP204+'[1]SGTO POAI -SEPTIEMBRE-2021'!BP205+'[1]SGTO POAI -SEPTIEMBRE-2021'!BP206+'[1]SGTO POAI -SEPTIEMBRE-2021'!BP207</f>
        <v>1689281421.21</v>
      </c>
      <c r="D122" s="9">
        <f>'[1]SGTO POAI -SEPTIEMBRE-2021'!BQ200+'[1]SGTO POAI -SEPTIEMBRE-2021'!BQ201+'[1]SGTO POAI -SEPTIEMBRE-2021'!BQ202+'[1]SGTO POAI -SEPTIEMBRE-2021'!BQ203+'[1]SGTO POAI -SEPTIEMBRE-2021'!BQ204+'[1]SGTO POAI -SEPTIEMBRE-2021'!BQ205+'[1]SGTO POAI -SEPTIEMBRE-2021'!BQ206+'[1]SGTO POAI -SEPTIEMBRE-2021'!BQ207</f>
        <v>691101606.32999992</v>
      </c>
      <c r="E122" s="10">
        <f t="shared" si="17"/>
        <v>0.40910981299668653</v>
      </c>
      <c r="F122" s="9">
        <f>'[1]SGTO POAI -SEPTIEMBRE-2021'!BR200+'[1]SGTO POAI -SEPTIEMBRE-2021'!BR201+'[1]SGTO POAI -SEPTIEMBRE-2021'!BR202+'[1]SGTO POAI -SEPTIEMBRE-2021'!BR203+'[1]SGTO POAI -SEPTIEMBRE-2021'!BR204+'[1]SGTO POAI -SEPTIEMBRE-2021'!BR205+'[1]SGTO POAI -SEPTIEMBRE-2021'!BR206+'[1]SGTO POAI -SEPTIEMBRE-2021'!BR207</f>
        <v>580410106.32999992</v>
      </c>
      <c r="G122" s="10">
        <f t="shared" ref="G122:G144" si="23">F122/D122</f>
        <v>0.83983324740364595</v>
      </c>
    </row>
    <row r="123" spans="1:7" ht="90" customHeight="1" thickBot="1" x14ac:dyDescent="0.25">
      <c r="A123" s="12" t="s">
        <v>233</v>
      </c>
      <c r="B123" s="13" t="s">
        <v>234</v>
      </c>
      <c r="C123" s="9">
        <f>'[1]SGTO POAI -SEPTIEMBRE-2021'!BP208+'[1]SGTO POAI -SEPTIEMBRE-2021'!BP209</f>
        <v>293000000</v>
      </c>
      <c r="D123" s="9">
        <f>'[1]SGTO POAI -SEPTIEMBRE-2021'!BQ208+'[1]SGTO POAI -SEPTIEMBRE-2021'!BQ209</f>
        <v>237020000</v>
      </c>
      <c r="E123" s="10">
        <f t="shared" si="17"/>
        <v>0.80894197952218427</v>
      </c>
      <c r="F123" s="9">
        <f>'[1]SGTO POAI -SEPTIEMBRE-2021'!BR208+'[1]SGTO POAI -SEPTIEMBRE-2021'!BR209</f>
        <v>198670000</v>
      </c>
      <c r="G123" s="10">
        <f t="shared" si="23"/>
        <v>0.83819930807526788</v>
      </c>
    </row>
    <row r="124" spans="1:7" ht="90" customHeight="1" thickBot="1" x14ac:dyDescent="0.25">
      <c r="A124" s="12" t="s">
        <v>235</v>
      </c>
      <c r="B124" s="13" t="s">
        <v>236</v>
      </c>
      <c r="C124" s="9">
        <f>'[1]SGTO POAI -SEPTIEMBRE-2021'!BP210+'[1]SGTO POAI -SEPTIEMBRE-2021'!BP211+'[1]SGTO POAI -SEPTIEMBRE-2021'!BP212</f>
        <v>947714309</v>
      </c>
      <c r="D124" s="9">
        <f>'[1]SGTO POAI -SEPTIEMBRE-2021'!BQ210+'[1]SGTO POAI -SEPTIEMBRE-2021'!BQ211+'[1]SGTO POAI -SEPTIEMBRE-2021'!BQ212</f>
        <v>745507131</v>
      </c>
      <c r="E124" s="10">
        <f t="shared" si="17"/>
        <v>0.78663698956559702</v>
      </c>
      <c r="F124" s="9">
        <f>'[1]SGTO POAI -SEPTIEMBRE-2021'!BR210+'[1]SGTO POAI -SEPTIEMBRE-2021'!BR211+'[1]SGTO POAI -SEPTIEMBRE-2021'!BR212</f>
        <v>542938650</v>
      </c>
      <c r="G124" s="10">
        <f t="shared" si="23"/>
        <v>0.72828096127225372</v>
      </c>
    </row>
    <row r="125" spans="1:7" ht="90" customHeight="1" thickBot="1" x14ac:dyDescent="0.25">
      <c r="A125" s="12" t="s">
        <v>237</v>
      </c>
      <c r="B125" s="13" t="s">
        <v>238</v>
      </c>
      <c r="C125" s="9">
        <f>'[1]SGTO POAI -SEPTIEMBRE-2021'!BP213</f>
        <v>96954000</v>
      </c>
      <c r="D125" s="9">
        <f>'[1]SGTO POAI -SEPTIEMBRE-2021'!BQ213</f>
        <v>46930000</v>
      </c>
      <c r="E125" s="10">
        <f t="shared" si="17"/>
        <v>0.48404397961920087</v>
      </c>
      <c r="F125" s="9">
        <f>'[1]SGTO POAI -SEPTIEMBRE-2021'!BR213</f>
        <v>29908500</v>
      </c>
      <c r="G125" s="10">
        <f t="shared" si="23"/>
        <v>0.63730023439164718</v>
      </c>
    </row>
    <row r="126" spans="1:7" ht="90" customHeight="1" thickBot="1" x14ac:dyDescent="0.25">
      <c r="A126" s="12" t="s">
        <v>239</v>
      </c>
      <c r="B126" s="13" t="s">
        <v>240</v>
      </c>
      <c r="C126" s="9">
        <f>'[1]SGTO POAI -SEPTIEMBRE-2021'!BP214+'[1]SGTO POAI -SEPTIEMBRE-2021'!BP215+'[1]SGTO POAI -SEPTIEMBRE-2021'!BP216+'[1]SGTO POAI -SEPTIEMBRE-2021'!BP217</f>
        <v>64636000</v>
      </c>
      <c r="D126" s="9">
        <f>'[1]SGTO POAI -SEPTIEMBRE-2021'!BQ214+'[1]SGTO POAI -SEPTIEMBRE-2021'!BQ215+'[1]SGTO POAI -SEPTIEMBRE-2021'!BQ216+'[1]SGTO POAI -SEPTIEMBRE-2021'!BQ217</f>
        <v>56935000</v>
      </c>
      <c r="E126" s="10">
        <f t="shared" si="17"/>
        <v>0.88085586979392294</v>
      </c>
      <c r="F126" s="9">
        <f>'[1]SGTO POAI -SEPTIEMBRE-2021'!BR214+'[1]SGTO POAI -SEPTIEMBRE-2021'!BR215+'[1]SGTO POAI -SEPTIEMBRE-2021'!BR216+'[1]SGTO POAI -SEPTIEMBRE-2021'!BR217</f>
        <v>41080000</v>
      </c>
      <c r="G126" s="10">
        <f t="shared" si="23"/>
        <v>0.72152454553438128</v>
      </c>
    </row>
    <row r="127" spans="1:7" ht="90" customHeight="1" thickBot="1" x14ac:dyDescent="0.25">
      <c r="A127" s="12" t="s">
        <v>241</v>
      </c>
      <c r="B127" s="13" t="s">
        <v>242</v>
      </c>
      <c r="C127" s="9">
        <f>'[1]SGTO POAI -SEPTIEMBRE-2021'!BP218+'[1]SGTO POAI -SEPTIEMBRE-2021'!BP219+'[1]SGTO POAI -SEPTIEMBRE-2021'!BP220+'[1]SGTO POAI -SEPTIEMBRE-2021'!BP221</f>
        <v>91081005</v>
      </c>
      <c r="D127" s="9">
        <f>'[1]SGTO POAI -SEPTIEMBRE-2021'!BQ218+'[1]SGTO POAI -SEPTIEMBRE-2021'!BQ219+'[1]SGTO POAI -SEPTIEMBRE-2021'!BQ220+'[1]SGTO POAI -SEPTIEMBRE-2021'!BQ221</f>
        <v>46170000</v>
      </c>
      <c r="E127" s="10">
        <f t="shared" si="17"/>
        <v>0.50691140265744761</v>
      </c>
      <c r="F127" s="9">
        <f>'[1]SGTO POAI -SEPTIEMBRE-2021'!BR218+'[1]SGTO POAI -SEPTIEMBRE-2021'!BR219+'[1]SGTO POAI -SEPTIEMBRE-2021'!BR220+'[1]SGTO POAI -SEPTIEMBRE-2021'!BR221</f>
        <v>37100000</v>
      </c>
      <c r="G127" s="10">
        <f t="shared" si="23"/>
        <v>0.80355209010179773</v>
      </c>
    </row>
    <row r="128" spans="1:7" ht="90" customHeight="1" thickBot="1" x14ac:dyDescent="0.25">
      <c r="A128" s="12" t="s">
        <v>243</v>
      </c>
      <c r="B128" s="13" t="s">
        <v>244</v>
      </c>
      <c r="C128" s="9">
        <f>'[1]SGTO POAI -SEPTIEMBRE-2021'!BP222+'[1]SGTO POAI -SEPTIEMBRE-2021'!BP223</f>
        <v>76000000</v>
      </c>
      <c r="D128" s="9">
        <f>'[1]SGTO POAI -SEPTIEMBRE-2021'!BQ222+'[1]SGTO POAI -SEPTIEMBRE-2021'!BQ223</f>
        <v>75887000</v>
      </c>
      <c r="E128" s="10">
        <f t="shared" si="17"/>
        <v>0.99851315789473682</v>
      </c>
      <c r="F128" s="9">
        <f>'[1]SGTO POAI -SEPTIEMBRE-2021'!BR222+'[1]SGTO POAI -SEPTIEMBRE-2021'!BR223</f>
        <v>53700000</v>
      </c>
      <c r="G128" s="10">
        <f t="shared" si="23"/>
        <v>0.70763108305770417</v>
      </c>
    </row>
    <row r="129" spans="1:7" ht="90" customHeight="1" thickBot="1" x14ac:dyDescent="0.25">
      <c r="A129" s="12" t="s">
        <v>245</v>
      </c>
      <c r="B129" s="13" t="s">
        <v>246</v>
      </c>
      <c r="C129" s="9">
        <f>'[1]SGTO POAI -SEPTIEMBRE-2021'!BP224+'[1]SGTO POAI -SEPTIEMBRE-2021'!BP225+'[1]SGTO POAI -SEPTIEMBRE-2021'!BP226+'[1]SGTO POAI -SEPTIEMBRE-2021'!BP227+'[1]SGTO POAI -SEPTIEMBRE-2021'!BP228+'[1]SGTO POAI -SEPTIEMBRE-2021'!BP229+'[1]SGTO POAI -SEPTIEMBRE-2021'!BP230</f>
        <v>200000000</v>
      </c>
      <c r="D129" s="9">
        <f>'[1]SGTO POAI -SEPTIEMBRE-2021'!BQ224+'[1]SGTO POAI -SEPTIEMBRE-2021'!BQ225+'[1]SGTO POAI -SEPTIEMBRE-2021'!BQ226+'[1]SGTO POAI -SEPTIEMBRE-2021'!BQ227+'[1]SGTO POAI -SEPTIEMBRE-2021'!BQ228+'[1]SGTO POAI -SEPTIEMBRE-2021'!BQ229+'[1]SGTO POAI -SEPTIEMBRE-2021'!BQ230</f>
        <v>171455000</v>
      </c>
      <c r="E129" s="10">
        <f t="shared" si="17"/>
        <v>0.85727500000000001</v>
      </c>
      <c r="F129" s="9">
        <f>'[1]SGTO POAI -SEPTIEMBRE-2021'!BR224+'[1]SGTO POAI -SEPTIEMBRE-2021'!BR225+'[1]SGTO POAI -SEPTIEMBRE-2021'!BR226+'[1]SGTO POAI -SEPTIEMBRE-2021'!BR227+'[1]SGTO POAI -SEPTIEMBRE-2021'!BR228+'[1]SGTO POAI -SEPTIEMBRE-2021'!BR229+'[1]SGTO POAI -SEPTIEMBRE-2021'!BR230</f>
        <v>131080000</v>
      </c>
      <c r="G129" s="10">
        <f t="shared" si="23"/>
        <v>0.76451547053162638</v>
      </c>
    </row>
    <row r="130" spans="1:7" ht="90" customHeight="1" thickBot="1" x14ac:dyDescent="0.25">
      <c r="A130" s="12" t="s">
        <v>247</v>
      </c>
      <c r="B130" s="13" t="s">
        <v>248</v>
      </c>
      <c r="C130" s="9">
        <f>'[1]SGTO POAI -SEPTIEMBRE-2021'!BP231+'[1]SGTO POAI -SEPTIEMBRE-2021'!BP232</f>
        <v>161000000</v>
      </c>
      <c r="D130" s="9">
        <f>'[1]SGTO POAI -SEPTIEMBRE-2021'!BQ231+'[1]SGTO POAI -SEPTIEMBRE-2021'!BQ232</f>
        <v>122600000</v>
      </c>
      <c r="E130" s="10">
        <f t="shared" si="17"/>
        <v>0.76149068322981361</v>
      </c>
      <c r="F130" s="9">
        <f>'[1]SGTO POAI -SEPTIEMBRE-2021'!BR231+'[1]SGTO POAI -SEPTIEMBRE-2021'!BR232</f>
        <v>67775000</v>
      </c>
      <c r="G130" s="10">
        <f t="shared" si="23"/>
        <v>0.55281402936378465</v>
      </c>
    </row>
    <row r="131" spans="1:7" ht="90" customHeight="1" thickBot="1" x14ac:dyDescent="0.25">
      <c r="A131" s="11" t="s">
        <v>249</v>
      </c>
      <c r="B131" s="8" t="s">
        <v>250</v>
      </c>
      <c r="C131" s="9">
        <f>'[1]SGTO POAI -SEPTIEMBRE-2021'!BP233+'[1]SGTO POAI -SEPTIEMBRE-2021'!BP234+'[1]SGTO POAI -SEPTIEMBRE-2021'!BP235</f>
        <v>153000000</v>
      </c>
      <c r="D131" s="9">
        <f>'[1]SGTO POAI -SEPTIEMBRE-2021'!BQ233+'[1]SGTO POAI -SEPTIEMBRE-2021'!BQ234+'[1]SGTO POAI -SEPTIEMBRE-2021'!BQ235</f>
        <v>106275000</v>
      </c>
      <c r="E131" s="10">
        <f t="shared" si="17"/>
        <v>0.69460784313725488</v>
      </c>
      <c r="F131" s="9">
        <f>'[1]SGTO POAI -SEPTIEMBRE-2021'!BR233+'[1]SGTO POAI -SEPTIEMBRE-2021'!BR234+'[1]SGTO POAI -SEPTIEMBRE-2021'!BR235</f>
        <v>69860000</v>
      </c>
      <c r="G131" s="10">
        <f t="shared" si="23"/>
        <v>0.65735121147965181</v>
      </c>
    </row>
    <row r="132" spans="1:7" ht="90" customHeight="1" thickBot="1" x14ac:dyDescent="0.25">
      <c r="A132" s="11" t="s">
        <v>251</v>
      </c>
      <c r="B132" s="8" t="s">
        <v>252</v>
      </c>
      <c r="C132" s="9">
        <f>'[1]SGTO POAI -SEPTIEMBRE-2021'!BP236+'[1]SGTO POAI -SEPTIEMBRE-2021'!BP237</f>
        <v>181000000</v>
      </c>
      <c r="D132" s="9">
        <f>'[1]SGTO POAI -SEPTIEMBRE-2021'!BQ236+'[1]SGTO POAI -SEPTIEMBRE-2021'!BQ237</f>
        <v>180845000</v>
      </c>
      <c r="E132" s="10">
        <f t="shared" si="17"/>
        <v>0.99914364640883979</v>
      </c>
      <c r="F132" s="9">
        <f>'[1]SGTO POAI -SEPTIEMBRE-2021'!BR236+'[1]SGTO POAI -SEPTIEMBRE-2021'!BR237</f>
        <v>123896000</v>
      </c>
      <c r="G132" s="10">
        <f t="shared" si="23"/>
        <v>0.68509497083137494</v>
      </c>
    </row>
    <row r="133" spans="1:7" ht="90" customHeight="1" thickBot="1" x14ac:dyDescent="0.25">
      <c r="A133" s="11" t="s">
        <v>253</v>
      </c>
      <c r="B133" s="8" t="s">
        <v>254</v>
      </c>
      <c r="C133" s="9">
        <f>'[1]SGTO POAI -SEPTIEMBRE-2021'!BP238+'[1]SGTO POAI -SEPTIEMBRE-2021'!BP239+'[1]SGTO POAI -SEPTIEMBRE-2021'!BP240</f>
        <v>1299584216.27</v>
      </c>
      <c r="D133" s="9">
        <f>'[1]SGTO POAI -SEPTIEMBRE-2021'!BQ238+'[1]SGTO POAI -SEPTIEMBRE-2021'!BQ239+'[1]SGTO POAI -SEPTIEMBRE-2021'!BQ240</f>
        <v>133560000</v>
      </c>
      <c r="E133" s="10">
        <f t="shared" si="17"/>
        <v>0.10277133126727028</v>
      </c>
      <c r="F133" s="9">
        <f>'[1]SGTO POAI -SEPTIEMBRE-2021'!BR238+'[1]SGTO POAI -SEPTIEMBRE-2021'!BR239+'[1]SGTO POAI -SEPTIEMBRE-2021'!BR240</f>
        <v>115035000</v>
      </c>
      <c r="G133" s="10">
        <f t="shared" si="23"/>
        <v>0.8612982929020665</v>
      </c>
    </row>
    <row r="134" spans="1:7" ht="90" customHeight="1" thickBot="1" x14ac:dyDescent="0.25">
      <c r="A134" s="12" t="s">
        <v>255</v>
      </c>
      <c r="B134" s="8" t="s">
        <v>256</v>
      </c>
      <c r="C134" s="9">
        <f>'[1]SGTO POAI -SEPTIEMBRE-2021'!BP241+'[1]SGTO POAI -SEPTIEMBRE-2021'!BP242</f>
        <v>543927149</v>
      </c>
      <c r="D134" s="9">
        <f>'[1]SGTO POAI -SEPTIEMBRE-2021'!BQ241+'[1]SGTO POAI -SEPTIEMBRE-2021'!BQ242</f>
        <v>373168190</v>
      </c>
      <c r="E134" s="10">
        <f t="shared" ref="E134:E165" si="24">D134/C134</f>
        <v>0.68606281316544471</v>
      </c>
      <c r="F134" s="9">
        <f>'[1]SGTO POAI -SEPTIEMBRE-2021'!BR241+'[1]SGTO POAI -SEPTIEMBRE-2021'!BR242</f>
        <v>313673090</v>
      </c>
      <c r="G134" s="10">
        <f t="shared" si="23"/>
        <v>0.84056760036272116</v>
      </c>
    </row>
    <row r="135" spans="1:7" ht="90" customHeight="1" thickBot="1" x14ac:dyDescent="0.25">
      <c r="A135" s="11" t="s">
        <v>257</v>
      </c>
      <c r="B135" s="8" t="s">
        <v>258</v>
      </c>
      <c r="C135" s="9">
        <f>'[1]SGTO POAI -SEPTIEMBRE-2021'!BP243+'[1]SGTO POAI -SEPTIEMBRE-2021'!BP244</f>
        <v>222424239</v>
      </c>
      <c r="D135" s="9">
        <f>'[1]SGTO POAI -SEPTIEMBRE-2021'!BQ243+'[1]SGTO POAI -SEPTIEMBRE-2021'!BQ244</f>
        <v>141958636</v>
      </c>
      <c r="E135" s="10">
        <f t="shared" si="24"/>
        <v>0.63823365941694876</v>
      </c>
      <c r="F135" s="9">
        <f>'[1]SGTO POAI -SEPTIEMBRE-2021'!BR243+'[1]SGTO POAI -SEPTIEMBRE-2021'!BR244</f>
        <v>98773636</v>
      </c>
      <c r="G135" s="10">
        <f t="shared" si="23"/>
        <v>0.69579166708815099</v>
      </c>
    </row>
    <row r="136" spans="1:7" ht="90" customHeight="1" thickBot="1" x14ac:dyDescent="0.25">
      <c r="A136" s="12" t="s">
        <v>259</v>
      </c>
      <c r="B136" s="8" t="s">
        <v>260</v>
      </c>
      <c r="C136" s="9">
        <f>'[1]SGTO POAI -SEPTIEMBRE-2021'!BP245</f>
        <v>1100000000</v>
      </c>
      <c r="D136" s="9">
        <f>'[1]SGTO POAI -SEPTIEMBRE-2021'!BQ245</f>
        <v>915655114</v>
      </c>
      <c r="E136" s="10">
        <f t="shared" si="24"/>
        <v>0.83241374000000001</v>
      </c>
      <c r="F136" s="9">
        <f>'[1]SGTO POAI -SEPTIEMBRE-2021'!BR245</f>
        <v>611955614</v>
      </c>
      <c r="G136" s="10">
        <f t="shared" si="23"/>
        <v>0.66832544769689339</v>
      </c>
    </row>
    <row r="137" spans="1:7" ht="90" customHeight="1" thickBot="1" x14ac:dyDescent="0.25">
      <c r="A137" s="12" t="s">
        <v>261</v>
      </c>
      <c r="B137" s="8" t="s">
        <v>262</v>
      </c>
      <c r="C137" s="9">
        <f>'[1]SGTO POAI -SEPTIEMBRE-2021'!BP246</f>
        <v>20000000</v>
      </c>
      <c r="D137" s="9">
        <f>'[1]SGTO POAI -SEPTIEMBRE-2021'!BQ246</f>
        <v>19906500</v>
      </c>
      <c r="E137" s="10">
        <f t="shared" si="24"/>
        <v>0.99532500000000002</v>
      </c>
      <c r="F137" s="9">
        <f>'[1]SGTO POAI -SEPTIEMBRE-2021'!BR246</f>
        <v>19906500</v>
      </c>
      <c r="G137" s="10">
        <f t="shared" si="23"/>
        <v>1</v>
      </c>
    </row>
    <row r="138" spans="1:7" ht="90" customHeight="1" thickBot="1" x14ac:dyDescent="0.25">
      <c r="A138" s="12" t="s">
        <v>263</v>
      </c>
      <c r="B138" s="8" t="s">
        <v>264</v>
      </c>
      <c r="C138" s="9">
        <f>'[1]SGTO POAI -SEPTIEMBRE-2021'!BP247</f>
        <v>84414100</v>
      </c>
      <c r="D138" s="9">
        <f>'[1]SGTO POAI -SEPTIEMBRE-2021'!BQ247</f>
        <v>72125000</v>
      </c>
      <c r="E138" s="10">
        <f t="shared" si="24"/>
        <v>0.85441887078106615</v>
      </c>
      <c r="F138" s="9">
        <f>'[1]SGTO POAI -SEPTIEMBRE-2021'!BR247</f>
        <v>49045000</v>
      </c>
      <c r="G138" s="10">
        <f t="shared" si="23"/>
        <v>0.68</v>
      </c>
    </row>
    <row r="139" spans="1:7" ht="90" customHeight="1" thickBot="1" x14ac:dyDescent="0.25">
      <c r="A139" s="12" t="s">
        <v>265</v>
      </c>
      <c r="B139" s="8" t="s">
        <v>266</v>
      </c>
      <c r="C139" s="9">
        <f>'[1]SGTO POAI -SEPTIEMBRE-2021'!BP248</f>
        <v>320000000</v>
      </c>
      <c r="D139" s="9">
        <f>'[1]SGTO POAI -SEPTIEMBRE-2021'!BQ248</f>
        <v>303122500</v>
      </c>
      <c r="E139" s="10">
        <f t="shared" si="24"/>
        <v>0.94725781249999996</v>
      </c>
      <c r="F139" s="9">
        <f>'[1]SGTO POAI -SEPTIEMBRE-2021'!BR248</f>
        <v>253435000</v>
      </c>
      <c r="G139" s="10">
        <f t="shared" si="23"/>
        <v>0.8360811223185346</v>
      </c>
    </row>
    <row r="140" spans="1:7" ht="90" customHeight="1" thickBot="1" x14ac:dyDescent="0.25">
      <c r="A140" s="12" t="s">
        <v>267</v>
      </c>
      <c r="B140" s="13" t="s">
        <v>268</v>
      </c>
      <c r="C140" s="9">
        <f>'[1]SGTO POAI -SEPTIEMBRE-2021'!BP249</f>
        <v>321904376</v>
      </c>
      <c r="D140" s="9">
        <f>'[1]SGTO POAI -SEPTIEMBRE-2021'!BQ249</f>
        <v>282101876</v>
      </c>
      <c r="E140" s="10">
        <f t="shared" si="24"/>
        <v>0.87635303224333927</v>
      </c>
      <c r="F140" s="9">
        <f>'[1]SGTO POAI -SEPTIEMBRE-2021'!BR249</f>
        <v>194279376</v>
      </c>
      <c r="G140" s="10">
        <f t="shared" si="23"/>
        <v>0.68868516138474745</v>
      </c>
    </row>
    <row r="141" spans="1:7" ht="90" customHeight="1" thickBot="1" x14ac:dyDescent="0.25">
      <c r="A141" s="12" t="s">
        <v>269</v>
      </c>
      <c r="B141" s="13" t="s">
        <v>270</v>
      </c>
      <c r="C141" s="9">
        <f>'[1]SGTO POAI -SEPTIEMBRE-2021'!BP250</f>
        <v>1760866325.49</v>
      </c>
      <c r="D141" s="9">
        <f>'[1]SGTO POAI -SEPTIEMBRE-2021'!BQ250</f>
        <v>948255600</v>
      </c>
      <c r="E141" s="10">
        <f t="shared" si="24"/>
        <v>0.53851651671294631</v>
      </c>
      <c r="F141" s="9">
        <f>'[1]SGTO POAI -SEPTIEMBRE-2021'!BR250</f>
        <v>298963000</v>
      </c>
      <c r="G141" s="10">
        <f t="shared" si="23"/>
        <v>0.3152768093328423</v>
      </c>
    </row>
    <row r="142" spans="1:7" ht="90" customHeight="1" thickBot="1" x14ac:dyDescent="0.25">
      <c r="A142" s="11" t="s">
        <v>271</v>
      </c>
      <c r="B142" s="8" t="s">
        <v>272</v>
      </c>
      <c r="C142" s="9">
        <f>'[1]SGTO POAI -SEPTIEMBRE-2021'!BP251+'[1]SGTO POAI -SEPTIEMBRE-2021'!BP252</f>
        <v>31351259122</v>
      </c>
      <c r="D142" s="9">
        <f>'[1]SGTO POAI -SEPTIEMBRE-2021'!BQ251+'[1]SGTO POAI -SEPTIEMBRE-2021'!BQ252</f>
        <v>31351259121.999996</v>
      </c>
      <c r="E142" s="10">
        <f t="shared" si="24"/>
        <v>0.99999999999999989</v>
      </c>
      <c r="F142" s="9">
        <f>'[1]SGTO POAI -SEPTIEMBRE-2021'!BR251+'[1]SGTO POAI -SEPTIEMBRE-2021'!BR252</f>
        <v>25730368390.979996</v>
      </c>
      <c r="G142" s="10">
        <f t="shared" si="23"/>
        <v>0.82071244063446003</v>
      </c>
    </row>
    <row r="143" spans="1:7" ht="90" customHeight="1" thickBot="1" x14ac:dyDescent="0.25">
      <c r="A143" s="11" t="s">
        <v>273</v>
      </c>
      <c r="B143" s="8" t="s">
        <v>274</v>
      </c>
      <c r="C143" s="9">
        <f>'[1]SGTO POAI -SEPTIEMBRE-2021'!BP253+'[1]SGTO POAI -SEPTIEMBRE-2021'!BP254+'[1]SGTO POAI -SEPTIEMBRE-2021'!BP255</f>
        <v>16370596531.709999</v>
      </c>
      <c r="D143" s="9">
        <f>'[1]SGTO POAI -SEPTIEMBRE-2021'!BQ253+'[1]SGTO POAI -SEPTIEMBRE-2021'!BQ254+'[1]SGTO POAI -SEPTIEMBRE-2021'!BQ255</f>
        <v>10364590183.92</v>
      </c>
      <c r="E143" s="10">
        <f t="shared" si="24"/>
        <v>0.63312232781766331</v>
      </c>
      <c r="F143" s="9">
        <f>'[1]SGTO POAI -SEPTIEMBRE-2021'!BR253+'[1]SGTO POAI -SEPTIEMBRE-2021'!BR254+'[1]SGTO POAI -SEPTIEMBRE-2021'!BR255</f>
        <v>8891552303.9200001</v>
      </c>
      <c r="G143" s="10">
        <v>0</v>
      </c>
    </row>
    <row r="144" spans="1:7" ht="90" customHeight="1" thickBot="1" x14ac:dyDescent="0.25">
      <c r="A144" s="12" t="s">
        <v>275</v>
      </c>
      <c r="B144" s="13" t="s">
        <v>276</v>
      </c>
      <c r="C144" s="9">
        <f>'[1]SGTO POAI -SEPTIEMBRE-2021'!BP256+'[1]SGTO POAI -SEPTIEMBRE-2021'!BP257+'[1]SGTO POAI -SEPTIEMBRE-2021'!BP258+'[1]SGTO POAI -SEPTIEMBRE-2021'!BP259+'[1]SGTO POAI -SEPTIEMBRE-2021'!BP260</f>
        <v>1181955887.1199999</v>
      </c>
      <c r="D144" s="9">
        <f>'[1]SGTO POAI -SEPTIEMBRE-2021'!BQ256+'[1]SGTO POAI -SEPTIEMBRE-2021'!BQ257+'[1]SGTO POAI -SEPTIEMBRE-2021'!BQ258+'[1]SGTO POAI -SEPTIEMBRE-2021'!BQ259+'[1]SGTO POAI -SEPTIEMBRE-2021'!BQ260</f>
        <v>245259676</v>
      </c>
      <c r="E144" s="10">
        <f t="shared" si="24"/>
        <v>0.20750323990314845</v>
      </c>
      <c r="F144" s="9">
        <f>'[1]SGTO POAI -SEPTIEMBRE-2021'!BR256+'[1]SGTO POAI -SEPTIEMBRE-2021'!BR257+'[1]SGTO POAI -SEPTIEMBRE-2021'!BR258+'[1]SGTO POAI -SEPTIEMBRE-2021'!BR259+'[1]SGTO POAI -SEPTIEMBRE-2021'!BR260</f>
        <v>219978684</v>
      </c>
      <c r="G144" s="10">
        <f t="shared" si="23"/>
        <v>0.89692153063106872</v>
      </c>
    </row>
    <row r="145" spans="1:7" ht="20.100000000000001" customHeight="1" thickBot="1" x14ac:dyDescent="0.25">
      <c r="A145" s="31" t="s">
        <v>277</v>
      </c>
      <c r="B145" s="32"/>
      <c r="C145" s="5">
        <f>SUM(C146:C151)</f>
        <v>1196000000</v>
      </c>
      <c r="D145" s="5">
        <f t="shared" ref="D145:F145" si="25">SUM(D146:D151)</f>
        <v>665187500</v>
      </c>
      <c r="E145" s="15">
        <f t="shared" si="24"/>
        <v>0.55617683946488294</v>
      </c>
      <c r="F145" s="5">
        <f t="shared" si="25"/>
        <v>366524167</v>
      </c>
      <c r="G145" s="6">
        <f>F145/D145</f>
        <v>0.55100880127783525</v>
      </c>
    </row>
    <row r="146" spans="1:7" ht="90" customHeight="1" thickBot="1" x14ac:dyDescent="0.25">
      <c r="A146" s="11" t="s">
        <v>278</v>
      </c>
      <c r="B146" s="14" t="s">
        <v>279</v>
      </c>
      <c r="C146" s="9">
        <f>'[1]SGTO POAI -SEPTIEMBRE-2021'!BP261+'[1]SGTO POAI -SEPTIEMBRE-2021'!BP262+'[1]SGTO POAI -SEPTIEMBRE-2021'!BP263+'[1]SGTO POAI -SEPTIEMBRE-2021'!BP264</f>
        <v>325460000</v>
      </c>
      <c r="D146" s="9">
        <f>'[1]SGTO POAI -SEPTIEMBRE-2021'!BQ261+'[1]SGTO POAI -SEPTIEMBRE-2021'!BQ262+'[1]SGTO POAI -SEPTIEMBRE-2021'!BQ263+'[1]SGTO POAI -SEPTIEMBRE-2021'!BQ264</f>
        <v>49720000</v>
      </c>
      <c r="E146" s="10">
        <f t="shared" si="24"/>
        <v>0.15276838935660297</v>
      </c>
      <c r="F146" s="9">
        <f>'[1]SGTO POAI -SEPTIEMBRE-2021'!BR261+'[1]SGTO POAI -SEPTIEMBRE-2021'!BR262+'[1]SGTO POAI -SEPTIEMBRE-2021'!BR263+'[1]SGTO POAI -SEPTIEMBRE-2021'!BR264</f>
        <v>29920000</v>
      </c>
      <c r="G146" s="10">
        <f t="shared" ref="G146:G151" si="26">F146/D146</f>
        <v>0.60176991150442483</v>
      </c>
    </row>
    <row r="147" spans="1:7" ht="90" customHeight="1" thickBot="1" x14ac:dyDescent="0.25">
      <c r="A147" s="20" t="s">
        <v>280</v>
      </c>
      <c r="B147" s="8" t="s">
        <v>281</v>
      </c>
      <c r="C147" s="9">
        <f>'[1]SGTO POAI -SEPTIEMBRE-2021'!BP265+'[1]SGTO POAI -SEPTIEMBRE-2021'!BP266+'[1]SGTO POAI -SEPTIEMBRE-2021'!BP267+'[1]SGTO POAI -SEPTIEMBRE-2021'!BP268+'[1]SGTO POAI -SEPTIEMBRE-2021'!BP269</f>
        <v>348540000</v>
      </c>
      <c r="D147" s="9">
        <f>'[1]SGTO POAI -SEPTIEMBRE-2021'!BQ265+'[1]SGTO POAI -SEPTIEMBRE-2021'!BQ266+'[1]SGTO POAI -SEPTIEMBRE-2021'!BQ267+'[1]SGTO POAI -SEPTIEMBRE-2021'!BQ268+'[1]SGTO POAI -SEPTIEMBRE-2021'!BQ269</f>
        <v>226913333</v>
      </c>
      <c r="E147" s="10">
        <f t="shared" si="24"/>
        <v>0.65103957365008325</v>
      </c>
      <c r="F147" s="9">
        <f>'[1]SGTO POAI -SEPTIEMBRE-2021'!BR265+'[1]SGTO POAI -SEPTIEMBRE-2021'!BR266+'[1]SGTO POAI -SEPTIEMBRE-2021'!BR267+'[1]SGTO POAI -SEPTIEMBRE-2021'!BR268+'[1]SGTO POAI -SEPTIEMBRE-2021'!BR269</f>
        <v>106545000</v>
      </c>
      <c r="G147" s="10">
        <f t="shared" si="26"/>
        <v>0.46954050073381981</v>
      </c>
    </row>
    <row r="148" spans="1:7" ht="90" customHeight="1" thickBot="1" x14ac:dyDescent="0.25">
      <c r="A148" s="16" t="s">
        <v>282</v>
      </c>
      <c r="B148" s="13" t="s">
        <v>283</v>
      </c>
      <c r="C148" s="9">
        <f>'[1]SGTO POAI -SEPTIEMBRE-2021'!BP270+'[1]SGTO POAI -SEPTIEMBRE-2021'!BP271+'[1]SGTO POAI -SEPTIEMBRE-2021'!BP272+'[1]SGTO POAI -SEPTIEMBRE-2021'!BP273+'[1]SGTO POAI -SEPTIEMBRE-2021'!BP274</f>
        <v>146000000</v>
      </c>
      <c r="D148" s="9">
        <f>'[1]SGTO POAI -SEPTIEMBRE-2021'!BQ270+'[1]SGTO POAI -SEPTIEMBRE-2021'!BQ271+'[1]SGTO POAI -SEPTIEMBRE-2021'!BQ272+'[1]SGTO POAI -SEPTIEMBRE-2021'!BQ273+'[1]SGTO POAI -SEPTIEMBRE-2021'!BQ274</f>
        <v>93195334</v>
      </c>
      <c r="E148" s="10">
        <f t="shared" si="24"/>
        <v>0.63832420547945201</v>
      </c>
      <c r="F148" s="9">
        <f>'[1]SGTO POAI -SEPTIEMBRE-2021'!BR270+'[1]SGTO POAI -SEPTIEMBRE-2021'!BR271+'[1]SGTO POAI -SEPTIEMBRE-2021'!BR272+'[1]SGTO POAI -SEPTIEMBRE-2021'!BR273+'[1]SGTO POAI -SEPTIEMBRE-2021'!BR274</f>
        <v>84640334</v>
      </c>
      <c r="G148" s="10">
        <f t="shared" si="26"/>
        <v>0.90820355877473435</v>
      </c>
    </row>
    <row r="149" spans="1:7" ht="90" customHeight="1" thickBot="1" x14ac:dyDescent="0.25">
      <c r="A149" s="16" t="s">
        <v>284</v>
      </c>
      <c r="B149" s="8" t="s">
        <v>285</v>
      </c>
      <c r="C149" s="9">
        <f>'[1]SGTO POAI -SEPTIEMBRE-2021'!BP275+'[1]SGTO POAI -SEPTIEMBRE-2021'!BP276+'[1]SGTO POAI -SEPTIEMBRE-2021'!BP277</f>
        <v>60000000</v>
      </c>
      <c r="D149" s="9">
        <f>'[1]SGTO POAI -SEPTIEMBRE-2021'!BQ275+'[1]SGTO POAI -SEPTIEMBRE-2021'!BQ276+'[1]SGTO POAI -SEPTIEMBRE-2021'!BQ277</f>
        <v>43178833</v>
      </c>
      <c r="E149" s="10">
        <f t="shared" si="24"/>
        <v>0.71964721666666664</v>
      </c>
      <c r="F149" s="9">
        <f>'[1]SGTO POAI -SEPTIEMBRE-2021'!BR275+'[1]SGTO POAI -SEPTIEMBRE-2021'!BR276+'[1]SGTO POAI -SEPTIEMBRE-2021'!BR277</f>
        <v>25868833</v>
      </c>
      <c r="G149" s="10">
        <f t="shared" si="26"/>
        <v>0.59910912830830787</v>
      </c>
    </row>
    <row r="150" spans="1:7" ht="90" customHeight="1" thickBot="1" x14ac:dyDescent="0.25">
      <c r="A150" s="16" t="s">
        <v>286</v>
      </c>
      <c r="B150" s="8" t="s">
        <v>287</v>
      </c>
      <c r="C150" s="9">
        <f>'[1]SGTO POAI -SEPTIEMBRE-2021'!BP278</f>
        <v>18000000</v>
      </c>
      <c r="D150" s="9">
        <f>'[1]SGTO POAI -SEPTIEMBRE-2021'!BQ278</f>
        <v>6600000</v>
      </c>
      <c r="E150" s="10">
        <f t="shared" si="24"/>
        <v>0.36666666666666664</v>
      </c>
      <c r="F150" s="9">
        <f>'[1]SGTO POAI -SEPTIEMBRE-2021'!BR278</f>
        <v>0</v>
      </c>
      <c r="G150" s="10">
        <v>0</v>
      </c>
    </row>
    <row r="151" spans="1:7" ht="90" customHeight="1" thickBot="1" x14ac:dyDescent="0.25">
      <c r="A151" s="16" t="s">
        <v>288</v>
      </c>
      <c r="B151" s="13" t="s">
        <v>289</v>
      </c>
      <c r="C151" s="9">
        <f>'[1]SGTO POAI -SEPTIEMBRE-2021'!BP279+'[1]SGTO POAI -SEPTIEMBRE-2021'!BP280+'[1]SGTO POAI -SEPTIEMBRE-2021'!BP281+'[1]SGTO POAI -SEPTIEMBRE-2021'!BP282+'[1]SGTO POAI -SEPTIEMBRE-2021'!BP283+'[1]SGTO POAI -SEPTIEMBRE-2021'!BP284</f>
        <v>298000000</v>
      </c>
      <c r="D151" s="9">
        <f>'[1]SGTO POAI -SEPTIEMBRE-2021'!BQ279+'[1]SGTO POAI -SEPTIEMBRE-2021'!BQ280+'[1]SGTO POAI -SEPTIEMBRE-2021'!BQ281+'[1]SGTO POAI -SEPTIEMBRE-2021'!BQ282+'[1]SGTO POAI -SEPTIEMBRE-2021'!BQ283+'[1]SGTO POAI -SEPTIEMBRE-2021'!BQ284</f>
        <v>245580000</v>
      </c>
      <c r="E151" s="10">
        <f t="shared" si="24"/>
        <v>0.82409395973154365</v>
      </c>
      <c r="F151" s="9">
        <f>'[1]SGTO POAI -SEPTIEMBRE-2021'!BR279+'[1]SGTO POAI -SEPTIEMBRE-2021'!BR280+'[1]SGTO POAI -SEPTIEMBRE-2021'!BR281+'[1]SGTO POAI -SEPTIEMBRE-2021'!BR282+'[1]SGTO POAI -SEPTIEMBRE-2021'!BR283+'[1]SGTO POAI -SEPTIEMBRE-2021'!BR284</f>
        <v>119550000</v>
      </c>
      <c r="G151" s="10">
        <f t="shared" si="26"/>
        <v>0.48680674322013195</v>
      </c>
    </row>
    <row r="152" spans="1:7" s="23" customFormat="1" ht="20.100000000000001" customHeight="1" thickBot="1" x14ac:dyDescent="0.3">
      <c r="A152" s="35" t="s">
        <v>290</v>
      </c>
      <c r="B152" s="36"/>
      <c r="C152" s="21">
        <f>C145+C121+C92+C82+C78+C58+C52+C47+C34+C20+C17+C9+C4</f>
        <v>300874324699.38</v>
      </c>
      <c r="D152" s="21">
        <f t="shared" ref="D152:F152" si="27">D145+D121+D92+D82+D78+D58+D52+D47+D34+D20+D17+D9+D4</f>
        <v>199543937171.59998</v>
      </c>
      <c r="E152" s="22">
        <f t="shared" si="24"/>
        <v>0.66321357720029861</v>
      </c>
      <c r="F152" s="21">
        <f t="shared" si="27"/>
        <v>178726340061.36996</v>
      </c>
      <c r="G152" s="22">
        <f>F152/D152</f>
        <v>0.895674118666268</v>
      </c>
    </row>
    <row r="153" spans="1:7" ht="20.100000000000001" customHeight="1" thickBot="1" x14ac:dyDescent="0.25">
      <c r="A153" s="31" t="s">
        <v>291</v>
      </c>
      <c r="B153" s="32"/>
      <c r="C153" s="5">
        <f>SUM(C154:C156)</f>
        <v>13105059806.029999</v>
      </c>
      <c r="D153" s="5">
        <f t="shared" ref="D153:F153" si="28">SUM(D154:D156)</f>
        <v>3806286205.8599997</v>
      </c>
      <c r="E153" s="15">
        <f t="shared" si="24"/>
        <v>0.290444016448412</v>
      </c>
      <c r="F153" s="5">
        <f t="shared" si="28"/>
        <v>2740223144.8599997</v>
      </c>
      <c r="G153" s="6">
        <f>F153/D153</f>
        <v>0.71992041498121351</v>
      </c>
    </row>
    <row r="154" spans="1:7" ht="90" customHeight="1" thickBot="1" x14ac:dyDescent="0.25">
      <c r="A154" s="24" t="s">
        <v>292</v>
      </c>
      <c r="B154" s="13" t="s">
        <v>293</v>
      </c>
      <c r="C154" s="9">
        <f>'[1]SGTO POAI -SEPTIEMBRE-2021'!BP285+'[1]SGTO POAI -SEPTIEMBRE-2021'!BP286+'[1]SGTO POAI -SEPTIEMBRE-2021'!BP287+'[1]SGTO POAI -SEPTIEMBRE-2021'!BP288</f>
        <v>5326871683.9799995</v>
      </c>
      <c r="D154" s="9">
        <f>'[1]SGTO POAI -SEPTIEMBRE-2021'!BQ285+'[1]SGTO POAI -SEPTIEMBRE-2021'!BQ286+'[1]SGTO POAI -SEPTIEMBRE-2021'!BQ287+'[1]SGTO POAI -SEPTIEMBRE-2021'!BQ288</f>
        <v>1835911299.6800001</v>
      </c>
      <c r="E154" s="10">
        <f t="shared" si="24"/>
        <v>0.34465093371805972</v>
      </c>
      <c r="F154" s="9">
        <f>'[1]SGTO POAI -SEPTIEMBRE-2021'!BR285+'[1]SGTO POAI -SEPTIEMBRE-2021'!BR286+'[1]SGTO POAI -SEPTIEMBRE-2021'!BR287+'[1]SGTO POAI -SEPTIEMBRE-2021'!BR288</f>
        <v>1440934905.8599999</v>
      </c>
      <c r="G154" s="10">
        <f t="shared" ref="G154:G155" si="29">F154/D154</f>
        <v>0.78486085145352902</v>
      </c>
    </row>
    <row r="155" spans="1:7" ht="90" customHeight="1" thickBot="1" x14ac:dyDescent="0.25">
      <c r="A155" s="24" t="s">
        <v>294</v>
      </c>
      <c r="B155" s="8" t="s">
        <v>295</v>
      </c>
      <c r="C155" s="9">
        <f>'[1]SGTO POAI -SEPTIEMBRE-2021'!BP289</f>
        <v>7651306047.4099998</v>
      </c>
      <c r="D155" s="9">
        <f>'[1]SGTO POAI -SEPTIEMBRE-2021'!BQ289</f>
        <v>1927563240.1799998</v>
      </c>
      <c r="E155" s="10">
        <f t="shared" si="24"/>
        <v>0.25192604089238962</v>
      </c>
      <c r="F155" s="9">
        <f>'[1]SGTO POAI -SEPTIEMBRE-2021'!BR289</f>
        <v>1280651573</v>
      </c>
      <c r="G155" s="10">
        <f t="shared" si="29"/>
        <v>0.66438887518959433</v>
      </c>
    </row>
    <row r="156" spans="1:7" ht="90" customHeight="1" thickBot="1" x14ac:dyDescent="0.25">
      <c r="A156" s="25" t="s">
        <v>296</v>
      </c>
      <c r="B156" s="8" t="s">
        <v>297</v>
      </c>
      <c r="C156" s="9">
        <f>'[1]SGTO POAI -SEPTIEMBRE-2021'!BP290</f>
        <v>126882074.64</v>
      </c>
      <c r="D156" s="9">
        <f>'[1]SGTO POAI -SEPTIEMBRE-2021'!BQ290</f>
        <v>42811666</v>
      </c>
      <c r="E156" s="10">
        <f t="shared" si="24"/>
        <v>0.3374130358560789</v>
      </c>
      <c r="F156" s="9">
        <f>'[1]SGTO POAI -SEPTIEMBRE-2021'!BR290</f>
        <v>18636666</v>
      </c>
      <c r="G156" s="10">
        <v>0</v>
      </c>
    </row>
    <row r="157" spans="1:7" ht="20.100000000000001" customHeight="1" thickBot="1" x14ac:dyDescent="0.25">
      <c r="A157" s="31" t="s">
        <v>298</v>
      </c>
      <c r="B157" s="32"/>
      <c r="C157" s="5">
        <f>SUM(C158:C161)</f>
        <v>2195124680.0799999</v>
      </c>
      <c r="D157" s="5">
        <f t="shared" ref="D157:F157" si="30">SUM(D158:D161)</f>
        <v>940694483.35204995</v>
      </c>
      <c r="E157" s="15">
        <f t="shared" si="24"/>
        <v>0.42853806523544119</v>
      </c>
      <c r="F157" s="5">
        <f t="shared" si="30"/>
        <v>483545815.74600005</v>
      </c>
      <c r="G157" s="6">
        <v>0</v>
      </c>
    </row>
    <row r="158" spans="1:7" ht="90" customHeight="1" thickBot="1" x14ac:dyDescent="0.25">
      <c r="A158" s="16" t="s">
        <v>299</v>
      </c>
      <c r="B158" s="13" t="s">
        <v>300</v>
      </c>
      <c r="C158" s="9">
        <f>'[1]SGTO POAI -SEPTIEMBRE-2021'!BP291</f>
        <v>308302422.89999998</v>
      </c>
      <c r="D158" s="9">
        <f>'[1]SGTO POAI -SEPTIEMBRE-2021'!BQ291</f>
        <v>83625087.285999894</v>
      </c>
      <c r="E158" s="10">
        <f t="shared" si="24"/>
        <v>0.2712436915006804</v>
      </c>
      <c r="F158" s="9">
        <f>'[1]SGTO POAI -SEPTIEMBRE-2021'!BR291</f>
        <v>6574999.8999999985</v>
      </c>
      <c r="G158" s="10">
        <v>0</v>
      </c>
    </row>
    <row r="159" spans="1:7" ht="90" customHeight="1" thickBot="1" x14ac:dyDescent="0.25">
      <c r="A159" s="16" t="s">
        <v>301</v>
      </c>
      <c r="B159" s="13" t="s">
        <v>302</v>
      </c>
      <c r="C159" s="9">
        <f>'[1]SGTO POAI -SEPTIEMBRE-2021'!BP292</f>
        <v>329008863.94999999</v>
      </c>
      <c r="D159" s="9">
        <f>'[1]SGTO POAI -SEPTIEMBRE-2021'!BQ292</f>
        <v>41687051.560000002</v>
      </c>
      <c r="E159" s="10">
        <f t="shared" si="24"/>
        <v>0.12670494970717644</v>
      </c>
      <c r="F159" s="9">
        <f>'[1]SGTO POAI -SEPTIEMBRE-2021'!BR292</f>
        <v>15000000</v>
      </c>
      <c r="G159" s="10">
        <v>0</v>
      </c>
    </row>
    <row r="160" spans="1:7" ht="90" customHeight="1" thickBot="1" x14ac:dyDescent="0.25">
      <c r="A160" s="16" t="s">
        <v>303</v>
      </c>
      <c r="B160" s="13" t="s">
        <v>304</v>
      </c>
      <c r="C160" s="9">
        <f>'[1]SGTO POAI -SEPTIEMBRE-2021'!BP293</f>
        <v>348896731.19999999</v>
      </c>
      <c r="D160" s="9">
        <f>'[1]SGTO POAI -SEPTIEMBRE-2021'!BQ293</f>
        <v>118726877.62840003</v>
      </c>
      <c r="E160" s="10">
        <f t="shared" si="24"/>
        <v>0.34029231864697973</v>
      </c>
      <c r="F160" s="9">
        <f>'[1]SGTO POAI -SEPTIEMBRE-2021'!BR293</f>
        <v>99450239.376000002</v>
      </c>
      <c r="G160" s="10">
        <v>0</v>
      </c>
    </row>
    <row r="161" spans="1:7" ht="90" customHeight="1" thickBot="1" x14ac:dyDescent="0.25">
      <c r="A161" s="16" t="s">
        <v>305</v>
      </c>
      <c r="B161" s="13" t="s">
        <v>306</v>
      </c>
      <c r="C161" s="9">
        <f>'[1]SGTO POAI -SEPTIEMBRE-2021'!BP294+'[1]SGTO POAI -SEPTIEMBRE-2021'!BP295+'[1]SGTO POAI -SEPTIEMBRE-2021'!BP296+'[1]SGTO POAI -SEPTIEMBRE-2021'!BP297+'[1]SGTO POAI -SEPTIEMBRE-2021'!BP298+'[1]SGTO POAI -SEPTIEMBRE-2021'!BP299+'[1]SGTO POAI -SEPTIEMBRE-2021'!BP300</f>
        <v>1208916662.03</v>
      </c>
      <c r="D161" s="9">
        <f>'[1]SGTO POAI -SEPTIEMBRE-2021'!BQ294+'[1]SGTO POAI -SEPTIEMBRE-2021'!BQ295+'[1]SGTO POAI -SEPTIEMBRE-2021'!BQ296+'[1]SGTO POAI -SEPTIEMBRE-2021'!BQ297+'[1]SGTO POAI -SEPTIEMBRE-2021'!BQ298+'[1]SGTO POAI -SEPTIEMBRE-2021'!BQ299+'[1]SGTO POAI -SEPTIEMBRE-2021'!BQ300</f>
        <v>696655466.87765002</v>
      </c>
      <c r="E161" s="10">
        <f t="shared" si="24"/>
        <v>0.57626426101848371</v>
      </c>
      <c r="F161" s="9">
        <f>'[1]SGTO POAI -SEPTIEMBRE-2021'!BR294+'[1]SGTO POAI -SEPTIEMBRE-2021'!BR295+'[1]SGTO POAI -SEPTIEMBRE-2021'!BR296+'[1]SGTO POAI -SEPTIEMBRE-2021'!BR297+'[1]SGTO POAI -SEPTIEMBRE-2021'!BR298+'[1]SGTO POAI -SEPTIEMBRE-2021'!BR299+'[1]SGTO POAI -SEPTIEMBRE-2021'!BR300</f>
        <v>362520576.47000003</v>
      </c>
      <c r="G161" s="10">
        <v>0</v>
      </c>
    </row>
    <row r="162" spans="1:7" ht="20.100000000000001" customHeight="1" thickBot="1" x14ac:dyDescent="0.25">
      <c r="A162" s="33" t="s">
        <v>307</v>
      </c>
      <c r="B162" s="34"/>
      <c r="C162" s="5">
        <f>SUM(C163)</f>
        <v>110210000</v>
      </c>
      <c r="D162" s="5">
        <f t="shared" ref="D162:F162" si="31">SUM(D163)</f>
        <v>87445000</v>
      </c>
      <c r="E162" s="15">
        <f t="shared" si="24"/>
        <v>0.79343979675165588</v>
      </c>
      <c r="F162" s="5">
        <f t="shared" si="31"/>
        <v>68700000</v>
      </c>
      <c r="G162" s="6">
        <f>F162/D162</f>
        <v>0.78563668591686198</v>
      </c>
    </row>
    <row r="163" spans="1:7" ht="90" customHeight="1" thickBot="1" x14ac:dyDescent="0.25">
      <c r="A163" s="26" t="s">
        <v>308</v>
      </c>
      <c r="B163" s="27" t="s">
        <v>309</v>
      </c>
      <c r="C163" s="28">
        <f>'[1]SGTO POAI -SEPTIEMBRE-2021'!BP301+'[1]SGTO POAI -SEPTIEMBRE-2021'!BP302+'[1]SGTO POAI -SEPTIEMBRE-2021'!BP303+'[1]SGTO POAI -SEPTIEMBRE-2021'!BP304</f>
        <v>110210000</v>
      </c>
      <c r="D163" s="28">
        <f>'[1]SGTO POAI -SEPTIEMBRE-2021'!BQ301+'[1]SGTO POAI -SEPTIEMBRE-2021'!BQ302+'[1]SGTO POAI -SEPTIEMBRE-2021'!BQ303+'[1]SGTO POAI -SEPTIEMBRE-2021'!BQ304</f>
        <v>87445000</v>
      </c>
      <c r="E163" s="10">
        <f t="shared" si="24"/>
        <v>0.79343979675165588</v>
      </c>
      <c r="F163" s="28">
        <f>'[1]SGTO POAI -SEPTIEMBRE-2021'!BR301+'[1]SGTO POAI -SEPTIEMBRE-2021'!BR302+'[1]SGTO POAI -SEPTIEMBRE-2021'!BR303+'[1]SGTO POAI -SEPTIEMBRE-2021'!BR304</f>
        <v>68700000</v>
      </c>
      <c r="G163" s="10">
        <f>F163/D163</f>
        <v>0.78563668591686198</v>
      </c>
    </row>
    <row r="164" spans="1:7" s="23" customFormat="1" ht="20.100000000000001" customHeight="1" thickBot="1" x14ac:dyDescent="0.3">
      <c r="A164" s="35" t="s">
        <v>310</v>
      </c>
      <c r="B164" s="36"/>
      <c r="C164" s="21">
        <f>C162+C157+C153</f>
        <v>15410394486.109999</v>
      </c>
      <c r="D164" s="21">
        <f t="shared" ref="D164:F164" si="32">D162+D157+D153</f>
        <v>4834425689.2120495</v>
      </c>
      <c r="E164" s="22">
        <f t="shared" si="24"/>
        <v>0.31371200092051565</v>
      </c>
      <c r="F164" s="21">
        <f t="shared" si="32"/>
        <v>3292468960.6059999</v>
      </c>
      <c r="G164" s="22">
        <f>F164/D164</f>
        <v>0.68104655490994437</v>
      </c>
    </row>
    <row r="165" spans="1:7" s="23" customFormat="1" ht="20.100000000000001" customHeight="1" thickBot="1" x14ac:dyDescent="0.3">
      <c r="A165" s="37" t="s">
        <v>311</v>
      </c>
      <c r="B165" s="38"/>
      <c r="C165" s="29">
        <f>C164+C152</f>
        <v>316284719185.48999</v>
      </c>
      <c r="D165" s="29">
        <f t="shared" ref="D165:F165" si="33">D164+D152</f>
        <v>204378362860.81201</v>
      </c>
      <c r="E165" s="30">
        <f t="shared" si="24"/>
        <v>0.6461847521029026</v>
      </c>
      <c r="F165" s="29">
        <f t="shared" si="33"/>
        <v>182018809021.97595</v>
      </c>
      <c r="G165" s="30">
        <f>F165/D165</f>
        <v>0.89059725537549395</v>
      </c>
    </row>
    <row r="168" spans="1:7" x14ac:dyDescent="0.2">
      <c r="D168" s="23"/>
      <c r="E168" s="23"/>
      <c r="F168" s="23"/>
    </row>
  </sheetData>
  <sheetProtection algorithmName="SHA-512" hashValue="ENbj2swfP92kaTwtDKQcKiIg6OPAjdrBeUprCpF6Tf0VO6ZzLsH/AM7mUG/t762IAcB8E46kuAel8SSgyimD5A==" saltValue="0+/OeiSpbPe1NTOHxJFM+Q==" spinCount="100000" sheet="1" objects="1" scenarios="1"/>
  <mergeCells count="23">
    <mergeCell ref="A9:B9"/>
    <mergeCell ref="A1:G1"/>
    <mergeCell ref="A2:A3"/>
    <mergeCell ref="B2:B3"/>
    <mergeCell ref="C2:G2"/>
    <mergeCell ref="A4:B4"/>
    <mergeCell ref="A152:B152"/>
    <mergeCell ref="A17:B17"/>
    <mergeCell ref="A20:B20"/>
    <mergeCell ref="A34:B34"/>
    <mergeCell ref="A47:B47"/>
    <mergeCell ref="A52:B52"/>
    <mergeCell ref="A58:B58"/>
    <mergeCell ref="A78:B78"/>
    <mergeCell ref="A82:B82"/>
    <mergeCell ref="A92:B92"/>
    <mergeCell ref="A121:B121"/>
    <mergeCell ref="A145:B145"/>
    <mergeCell ref="A153:B153"/>
    <mergeCell ref="A157:B157"/>
    <mergeCell ref="A162:B162"/>
    <mergeCell ref="A164:B164"/>
    <mergeCell ref="A165:B1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2021-11-08T20:12:32Z</dcterms:created>
  <dcterms:modified xsi:type="dcterms:W3CDTF">2021-11-10T14:22:38Z</dcterms:modified>
</cp:coreProperties>
</file>