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firstSheet="9" activeTab="14"/>
  </bookViews>
  <sheets>
    <sheet name="Sec Turismo, Ind y Com" sheetId="16" r:id="rId1"/>
    <sheet name="Sec TIC" sheetId="15" r:id="rId2"/>
    <sheet name="Sec Salud" sheetId="14" r:id="rId3"/>
    <sheet name="Sec Representación Judicial" sheetId="13" r:id="rId4"/>
    <sheet name="Oficina Privada" sheetId="12" r:id="rId5"/>
    <sheet name="Sec Planeación" sheetId="11" r:id="rId6"/>
    <sheet name="Sec Jurídica y contratación" sheetId="10" r:id="rId7"/>
    <sheet name="Sec Interior" sheetId="9" r:id="rId8"/>
    <sheet name="Sec Aguas e Infra" sheetId="8" r:id="rId9"/>
    <sheet name="Sec Hacienda" sheetId="7" r:id="rId10"/>
    <sheet name="Sec Familia" sheetId="6" r:id="rId11"/>
    <sheet name="Sec Educación" sheetId="5" r:id="rId12"/>
    <sheet name="Sec Administrativa" sheetId="4" r:id="rId13"/>
    <sheet name="Sec Cultura " sheetId="3" r:id="rId14"/>
    <sheet name="Sec Agricultura" sheetId="2" r:id="rId15"/>
    <sheet name="Hoja1" sheetId="1"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2" l="1"/>
  <c r="Z3" i="4"/>
  <c r="O12" i="12"/>
  <c r="O11" i="12"/>
  <c r="O10" i="12"/>
  <c r="X10" i="16"/>
  <c r="X9" i="16"/>
  <c r="AB10" i="16" l="1"/>
  <c r="Y10" i="16"/>
  <c r="W10" i="16"/>
  <c r="U10" i="16"/>
  <c r="P10" i="16"/>
  <c r="M10" i="16"/>
  <c r="K10" i="16"/>
  <c r="I10" i="16"/>
  <c r="AB9" i="16"/>
  <c r="Y9" i="16"/>
  <c r="AA9" i="16" s="1"/>
  <c r="W9" i="16"/>
  <c r="U9" i="16"/>
  <c r="P9" i="16"/>
  <c r="M9" i="16"/>
  <c r="K9" i="16"/>
  <c r="I9" i="16"/>
  <c r="AA25" i="15" l="1"/>
  <c r="Y25" i="15"/>
  <c r="W25" i="15"/>
  <c r="U25" i="15"/>
  <c r="P25" i="15"/>
  <c r="M25" i="15"/>
  <c r="K25" i="15"/>
  <c r="I25" i="15"/>
  <c r="AA24" i="15"/>
  <c r="Y24" i="15"/>
  <c r="W24" i="15"/>
  <c r="U24" i="15"/>
  <c r="P24" i="15"/>
  <c r="M24" i="15"/>
  <c r="K24" i="15"/>
  <c r="I24" i="15"/>
  <c r="U23" i="15"/>
  <c r="P23" i="15"/>
  <c r="M23" i="15"/>
  <c r="K23" i="15"/>
  <c r="I23" i="15"/>
  <c r="W22" i="15"/>
  <c r="U22" i="15"/>
  <c r="P22" i="15"/>
  <c r="M22" i="15"/>
  <c r="K22" i="15"/>
  <c r="I22" i="15"/>
  <c r="U21" i="15"/>
  <c r="P21" i="15"/>
  <c r="M21" i="15"/>
  <c r="K21" i="15"/>
  <c r="I21" i="15"/>
  <c r="AA20" i="15"/>
  <c r="U20" i="15"/>
  <c r="P20" i="15"/>
  <c r="M20" i="15"/>
  <c r="K20" i="15"/>
  <c r="I20" i="15"/>
  <c r="W19" i="15"/>
  <c r="U19" i="15"/>
  <c r="P19" i="15"/>
  <c r="M19" i="15"/>
  <c r="K19" i="15"/>
  <c r="I19" i="15"/>
  <c r="W18" i="15"/>
  <c r="U18" i="15"/>
  <c r="P18" i="15"/>
  <c r="M18" i="15"/>
  <c r="K18" i="15"/>
  <c r="I18" i="15"/>
  <c r="P17" i="15"/>
  <c r="M17" i="15"/>
  <c r="K17" i="15"/>
  <c r="I17" i="15"/>
  <c r="U16" i="15"/>
  <c r="P16" i="15"/>
  <c r="M16" i="15"/>
  <c r="K16" i="15"/>
  <c r="I16" i="15"/>
  <c r="AA15" i="15"/>
  <c r="Y15" i="15"/>
  <c r="W15" i="15"/>
  <c r="U15" i="15"/>
  <c r="P15" i="15"/>
  <c r="M15" i="15"/>
  <c r="K15" i="15"/>
  <c r="I15" i="15"/>
  <c r="AA14" i="15"/>
  <c r="Y14" i="15"/>
  <c r="W14" i="15"/>
  <c r="U14" i="15"/>
  <c r="P14" i="15"/>
  <c r="M14" i="15"/>
  <c r="K14" i="15"/>
  <c r="I14" i="15"/>
  <c r="AA13" i="15"/>
  <c r="Y13" i="15"/>
  <c r="W13" i="15"/>
  <c r="U13" i="15"/>
  <c r="P13" i="15"/>
  <c r="M13" i="15"/>
  <c r="K13" i="15"/>
  <c r="I13" i="15"/>
  <c r="AA12" i="15"/>
  <c r="Y12" i="15"/>
  <c r="W12" i="15"/>
  <c r="U12" i="15"/>
  <c r="P12" i="15"/>
  <c r="M12" i="15"/>
  <c r="K12" i="15"/>
  <c r="I12" i="15"/>
  <c r="AA11" i="15"/>
  <c r="Y11" i="15"/>
  <c r="W11" i="15"/>
  <c r="U11" i="15"/>
  <c r="P11" i="15"/>
  <c r="M11" i="15"/>
  <c r="K11" i="15"/>
  <c r="I11" i="15"/>
  <c r="AA10" i="15"/>
  <c r="Y10" i="15"/>
  <c r="W10" i="15"/>
  <c r="U10" i="15"/>
  <c r="P10" i="15"/>
  <c r="M10" i="15"/>
  <c r="K10" i="15"/>
  <c r="I10" i="15"/>
  <c r="AA9" i="15"/>
  <c r="Y9" i="15"/>
  <c r="W9" i="15"/>
  <c r="U9" i="15"/>
  <c r="P9" i="15"/>
  <c r="M9" i="15"/>
  <c r="K9" i="15"/>
  <c r="I9" i="15"/>
  <c r="U9" i="14" l="1"/>
  <c r="AA9" i="12" l="1"/>
  <c r="W9" i="12"/>
  <c r="X9" i="12" s="1"/>
  <c r="AA20" i="11" l="1"/>
  <c r="AD19" i="11"/>
  <c r="AC19" i="11"/>
  <c r="Y19" i="11"/>
  <c r="W19" i="11"/>
  <c r="R19" i="11"/>
  <c r="M19" i="11"/>
  <c r="K19" i="11"/>
  <c r="I19" i="11"/>
  <c r="AC18" i="11"/>
  <c r="Y18" i="11"/>
  <c r="Z18" i="11" s="1"/>
  <c r="AD14" i="11"/>
  <c r="AC14" i="11"/>
  <c r="Y14" i="11"/>
  <c r="Z14" i="11" s="1"/>
  <c r="AD12" i="11"/>
  <c r="AA12" i="11"/>
  <c r="Y12" i="11"/>
  <c r="W12" i="11"/>
  <c r="AC11" i="11"/>
  <c r="AC10" i="11"/>
  <c r="AD9" i="11"/>
  <c r="AC9" i="11"/>
  <c r="Z9" i="11"/>
  <c r="Y9" i="11"/>
  <c r="W9" i="11"/>
  <c r="R9" i="11"/>
  <c r="M9" i="11"/>
  <c r="K9" i="11"/>
  <c r="AA10" i="10" l="1"/>
  <c r="Y10" i="10"/>
  <c r="W10" i="10"/>
  <c r="U10" i="10"/>
  <c r="P10" i="10"/>
  <c r="M10" i="10"/>
  <c r="K10" i="10"/>
  <c r="I10" i="10"/>
  <c r="AA9" i="10"/>
  <c r="Y9" i="10"/>
  <c r="W9" i="10"/>
  <c r="U9" i="10"/>
  <c r="P9" i="10"/>
  <c r="M9" i="10"/>
  <c r="K9" i="10"/>
  <c r="I9" i="10"/>
  <c r="AA12" i="9" l="1"/>
  <c r="Y12" i="9"/>
  <c r="W12" i="9"/>
  <c r="U12" i="9"/>
  <c r="AA10" i="9"/>
  <c r="U9" i="9"/>
  <c r="I9" i="9"/>
  <c r="P11" i="8" l="1"/>
  <c r="M11" i="8"/>
  <c r="K11" i="8"/>
  <c r="I11" i="8"/>
  <c r="P10" i="8"/>
  <c r="M10" i="8"/>
  <c r="K10" i="8"/>
  <c r="I10" i="8"/>
  <c r="U9" i="8"/>
  <c r="P9" i="8"/>
  <c r="M9" i="8"/>
  <c r="K9" i="8"/>
  <c r="I9" i="8"/>
  <c r="AA13" i="7" l="1"/>
  <c r="Y13" i="7"/>
  <c r="W13" i="7"/>
  <c r="U13" i="7"/>
  <c r="AA12" i="7"/>
  <c r="Y12" i="7"/>
  <c r="W12" i="7"/>
  <c r="U12" i="7"/>
  <c r="AA11" i="7"/>
  <c r="Y11" i="7"/>
  <c r="W11" i="7"/>
  <c r="U11" i="7"/>
  <c r="AA10" i="7"/>
  <c r="Y10" i="7"/>
  <c r="W10" i="7"/>
  <c r="U10" i="7"/>
  <c r="AA9" i="7"/>
  <c r="Y9" i="7"/>
  <c r="W9" i="7"/>
  <c r="U9" i="7"/>
  <c r="AA14" i="6" l="1"/>
  <c r="W14" i="6"/>
  <c r="AA13" i="6"/>
  <c r="Y13" i="6"/>
  <c r="W13" i="6"/>
  <c r="AA12" i="6"/>
  <c r="Y12" i="6"/>
  <c r="W12" i="6"/>
  <c r="AA11" i="6"/>
  <c r="AA10" i="6"/>
  <c r="AA9" i="6"/>
  <c r="X9" i="6"/>
  <c r="W9" i="6"/>
  <c r="AA32" i="4" l="1"/>
  <c r="Y32" i="4"/>
  <c r="W32" i="4"/>
  <c r="U32" i="4"/>
  <c r="P32" i="4"/>
  <c r="M32" i="4"/>
  <c r="K32" i="4"/>
  <c r="I32" i="4"/>
  <c r="AA31" i="4"/>
  <c r="Y31" i="4"/>
  <c r="W31" i="4"/>
  <c r="U31" i="4"/>
  <c r="P31" i="4"/>
  <c r="M31" i="4"/>
  <c r="K31" i="4"/>
  <c r="I31" i="4"/>
  <c r="AA30" i="4"/>
  <c r="Y30" i="4"/>
  <c r="W30" i="4"/>
  <c r="U30" i="4"/>
  <c r="P30" i="4"/>
  <c r="M30" i="4"/>
  <c r="K30" i="4"/>
  <c r="I30" i="4"/>
  <c r="AA29" i="4"/>
  <c r="Y29" i="4"/>
  <c r="W29" i="4"/>
  <c r="U29" i="4"/>
  <c r="P29" i="4"/>
  <c r="M29" i="4"/>
  <c r="K29" i="4"/>
  <c r="I29" i="4"/>
  <c r="AA28" i="4"/>
  <c r="Y28" i="4"/>
  <c r="W28" i="4"/>
  <c r="U28" i="4"/>
  <c r="P28" i="4"/>
  <c r="M28" i="4"/>
  <c r="K28" i="4"/>
  <c r="I28" i="4"/>
  <c r="AA27" i="4"/>
  <c r="Y27" i="4"/>
  <c r="W27" i="4"/>
  <c r="U27" i="4"/>
  <c r="P27" i="4"/>
  <c r="M27" i="4"/>
  <c r="K27" i="4"/>
  <c r="I27" i="4"/>
  <c r="AA26" i="4"/>
  <c r="Y26" i="4"/>
  <c r="W26" i="4"/>
  <c r="U26" i="4"/>
  <c r="P26" i="4"/>
  <c r="M26" i="4"/>
  <c r="K26" i="4"/>
  <c r="I26" i="4"/>
  <c r="AA25" i="4"/>
  <c r="Y25" i="4"/>
  <c r="W25" i="4"/>
  <c r="U25" i="4"/>
  <c r="P25" i="4"/>
  <c r="M25" i="4"/>
  <c r="K25" i="4"/>
  <c r="I25" i="4"/>
  <c r="AA24" i="4"/>
  <c r="Y24" i="4"/>
  <c r="W24" i="4"/>
  <c r="U24" i="4"/>
  <c r="P24" i="4"/>
  <c r="M24" i="4"/>
  <c r="K24" i="4"/>
  <c r="I24" i="4"/>
  <c r="AA23" i="4"/>
  <c r="Y23" i="4"/>
  <c r="W23" i="4"/>
  <c r="U23" i="4"/>
  <c r="P23" i="4"/>
  <c r="M23" i="4"/>
  <c r="K23" i="4"/>
  <c r="I23" i="4"/>
  <c r="AA22" i="4"/>
  <c r="Y22" i="4"/>
  <c r="W22" i="4"/>
  <c r="U22" i="4"/>
  <c r="P22" i="4"/>
  <c r="M22" i="4"/>
  <c r="K22" i="4"/>
  <c r="I22" i="4"/>
  <c r="AA21" i="4"/>
  <c r="Y21" i="4"/>
  <c r="W21" i="4"/>
  <c r="U21" i="4"/>
  <c r="I21" i="4"/>
  <c r="AA20" i="4"/>
  <c r="Y20" i="4"/>
  <c r="W20" i="4"/>
  <c r="U20" i="4"/>
  <c r="P20" i="4"/>
  <c r="M20" i="4"/>
  <c r="K20" i="4"/>
  <c r="I20" i="4"/>
  <c r="AA19" i="4"/>
  <c r="Y19" i="4"/>
  <c r="W19" i="4"/>
  <c r="U19" i="4"/>
  <c r="P19" i="4"/>
  <c r="M19" i="4"/>
  <c r="K19" i="4"/>
  <c r="I19" i="4"/>
  <c r="AA18" i="4"/>
  <c r="Y18" i="4"/>
  <c r="W18" i="4"/>
  <c r="U18" i="4"/>
  <c r="P18" i="4"/>
  <c r="M18" i="4"/>
  <c r="K18" i="4"/>
  <c r="I18" i="4"/>
  <c r="AA17" i="4"/>
  <c r="Y17" i="4"/>
  <c r="W17" i="4"/>
  <c r="U17" i="4"/>
  <c r="P17" i="4"/>
  <c r="M17" i="4"/>
  <c r="K17" i="4"/>
  <c r="I17" i="4"/>
  <c r="AA16" i="4"/>
  <c r="Y16" i="4"/>
  <c r="W16" i="4"/>
  <c r="U16" i="4"/>
  <c r="P16" i="4"/>
  <c r="M16" i="4"/>
  <c r="K16" i="4"/>
  <c r="I16" i="4"/>
  <c r="AA15" i="4"/>
  <c r="Y15" i="4"/>
  <c r="W15" i="4"/>
  <c r="U15" i="4"/>
  <c r="P15" i="4"/>
  <c r="M15" i="4"/>
  <c r="K15" i="4"/>
  <c r="I15" i="4"/>
  <c r="AA14" i="4"/>
  <c r="Y14" i="4"/>
  <c r="W14" i="4"/>
  <c r="U14" i="4"/>
  <c r="P14" i="4"/>
  <c r="M14" i="4"/>
  <c r="K14" i="4"/>
  <c r="I14" i="4"/>
  <c r="AA13" i="4"/>
  <c r="Y13" i="4"/>
  <c r="W13" i="4"/>
  <c r="U13" i="4"/>
  <c r="P13" i="4"/>
  <c r="M13" i="4"/>
  <c r="K13" i="4"/>
  <c r="I13" i="4"/>
  <c r="AA12" i="4"/>
  <c r="Y12" i="4"/>
  <c r="W12" i="4"/>
  <c r="U12" i="4"/>
  <c r="P12" i="4"/>
  <c r="M12" i="4"/>
  <c r="K12" i="4"/>
  <c r="I12" i="4"/>
  <c r="AA11" i="4"/>
  <c r="Y11" i="4"/>
  <c r="W11" i="4"/>
  <c r="U11" i="4"/>
  <c r="P11" i="4"/>
  <c r="M11" i="4"/>
  <c r="K11" i="4"/>
  <c r="I11" i="4"/>
  <c r="AA10" i="4"/>
  <c r="Y10" i="4"/>
  <c r="W10" i="4"/>
  <c r="U10" i="4"/>
  <c r="P10" i="4"/>
  <c r="M10" i="4"/>
  <c r="K10" i="4"/>
  <c r="I10" i="4"/>
  <c r="AA9" i="4"/>
  <c r="Y9" i="4"/>
  <c r="W9" i="4"/>
  <c r="U9" i="4"/>
  <c r="P9" i="4"/>
  <c r="M9" i="4"/>
  <c r="K9" i="4"/>
  <c r="I9" i="4"/>
  <c r="AA9" i="2" l="1"/>
  <c r="Y9" i="2"/>
  <c r="W9" i="2"/>
  <c r="U9" i="2"/>
  <c r="P9" i="2"/>
  <c r="M9" i="2"/>
  <c r="K9" i="2"/>
  <c r="I9" i="2"/>
</calcChain>
</file>

<file path=xl/comments1.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 ref="E10" authorId="0" shapeId="0">
      <text>
        <r>
          <rPr>
            <b/>
            <sz val="9"/>
            <color indexed="81"/>
            <rFont val="Tahoma"/>
            <family val="2"/>
          </rPr>
          <t>Autor:</t>
        </r>
        <r>
          <rPr>
            <sz val="9"/>
            <color indexed="81"/>
            <rFont val="Tahoma"/>
            <family val="2"/>
          </rPr>
          <t xml:space="preserve">
pendiente por averiguar  </t>
        </r>
      </text>
    </comment>
    <comment ref="Y13" authorId="0" shapeId="0">
      <text>
        <r>
          <rPr>
            <b/>
            <sz val="9"/>
            <color indexed="81"/>
            <rFont val="Tahoma"/>
            <family val="2"/>
          </rPr>
          <t>Autor:</t>
        </r>
        <r>
          <rPr>
            <sz val="9"/>
            <color indexed="81"/>
            <rFont val="Tahoma"/>
            <family val="2"/>
          </rPr>
          <t xml:space="preserve">
en el seguimiento esta por valor de 242.084.518,61</t>
        </r>
      </text>
    </comment>
    <comment ref="Y14" authorId="0" shapeId="0">
      <text>
        <r>
          <rPr>
            <b/>
            <sz val="9"/>
            <color indexed="81"/>
            <rFont val="Tahoma"/>
            <family val="2"/>
          </rPr>
          <t xml:space="preserve">Autor:
</t>
        </r>
      </text>
    </comment>
  </commentList>
</comments>
</file>

<file path=xl/comments11.xml><?xml version="1.0" encoding="utf-8"?>
<comments xmlns="http://schemas.openxmlformats.org/spreadsheetml/2006/main">
  <authors>
    <author>Autor</author>
  </authors>
  <commentList>
    <comment ref="A6" authorId="0" shapeId="0">
      <text>
        <r>
          <rPr>
            <b/>
            <sz val="9"/>
            <color indexed="81"/>
            <rFont val="Tahoma"/>
            <family val="2"/>
          </rPr>
          <t>Autor:</t>
        </r>
        <r>
          <rPr>
            <sz val="9"/>
            <color indexed="81"/>
            <rFont val="Tahoma"/>
            <family val="2"/>
          </rPr>
          <t xml:space="preserve">
Consecutivo Linea Estrátegica según Ordenanza No. 001 de 2017</t>
        </r>
      </text>
    </comment>
    <comment ref="B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C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D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E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F6" authorId="0" shapeId="0">
      <text>
        <r>
          <rPr>
            <b/>
            <sz val="9"/>
            <color indexed="81"/>
            <rFont val="Tahoma"/>
            <family val="2"/>
          </rPr>
          <t>Autor:</t>
        </r>
        <r>
          <rPr>
            <sz val="9"/>
            <color indexed="81"/>
            <rFont val="Tahoma"/>
            <family val="2"/>
          </rPr>
          <t xml:space="preserve">
1) Mantenimiento 
2) Incremento.</t>
        </r>
      </text>
    </comment>
    <comment ref="G6" authorId="0" shapeId="0">
      <text>
        <r>
          <rPr>
            <b/>
            <sz val="9"/>
            <color indexed="81"/>
            <rFont val="Tahoma"/>
            <family val="2"/>
          </rPr>
          <t>Autor:</t>
        </r>
        <r>
          <rPr>
            <sz val="9"/>
            <color indexed="81"/>
            <rFont val="Tahoma"/>
            <family val="2"/>
          </rPr>
          <t xml:space="preserve">
Dcoumento que soporta el cumplimiento de la meta realizada </t>
        </r>
      </text>
    </comment>
    <comment ref="H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3.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Línea Estratégica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Tecnologías de la Información y Comunicación TIC</t>
        </r>
      </text>
    </comment>
    <comment ref="D6" authorId="0" shapeId="0">
      <text>
        <r>
          <rPr>
            <b/>
            <sz val="9"/>
            <color indexed="81"/>
            <rFont val="Tahoma"/>
            <family val="2"/>
          </rPr>
          <t>Autor:</t>
        </r>
        <r>
          <rPr>
            <sz val="9"/>
            <color indexed="81"/>
            <rFont val="Tahoma"/>
            <family val="2"/>
          </rPr>
          <t xml:space="preserve">
Describir el objeto de la meta  e Indicador, Debe expresar en términos cualitativos  e indicar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cuatrienio</t>
        </r>
      </text>
    </comment>
    <comment ref="F6" authorId="0" shapeId="0">
      <text>
        <r>
          <rPr>
            <b/>
            <sz val="9"/>
            <color indexed="81"/>
            <rFont val="Tahoma"/>
            <family val="2"/>
          </rPr>
          <t>Autor:</t>
        </r>
        <r>
          <rPr>
            <sz val="9"/>
            <color indexed="81"/>
            <rFont val="Tahoma"/>
            <family val="2"/>
          </rPr>
          <t xml:space="preserve">
Unidad de medida de la meta . Debe estar expresada en los términos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Documento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inversión del Departamento </t>
        </r>
      </text>
    </comment>
  </commentList>
</comments>
</file>

<file path=xl/comments3.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4.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T6" authorId="0" shapeId="0">
      <text>
        <r>
          <rPr>
            <b/>
            <sz val="9"/>
            <color indexed="81"/>
            <rFont val="Tahoma"/>
            <family val="2"/>
          </rPr>
          <t>Autor:</t>
        </r>
        <r>
          <rPr>
            <sz val="9"/>
            <color indexed="81"/>
            <rFont val="Tahoma"/>
            <family val="2"/>
          </rPr>
          <t xml:space="preserve">
Presupuesto asignado y ejecutado </t>
        </r>
      </text>
    </comment>
    <comment ref="T7" authorId="0" shapeId="0">
      <text>
        <r>
          <rPr>
            <b/>
            <sz val="9"/>
            <color indexed="81"/>
            <rFont val="Tahoma"/>
            <family val="2"/>
          </rPr>
          <t>Autor:</t>
        </r>
        <r>
          <rPr>
            <sz val="9"/>
            <color indexed="81"/>
            <rFont val="Tahoma"/>
            <family val="2"/>
          </rPr>
          <t xml:space="preserve">
Señalar con una X según corresponda </t>
        </r>
      </text>
    </comment>
    <comment ref="T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U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V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9.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<sst xmlns="http://schemas.openxmlformats.org/spreadsheetml/2006/main" count="1394" uniqueCount="448">
  <si>
    <t>FORMATO</t>
  </si>
  <si>
    <t>Código</t>
  </si>
  <si>
    <t>F-SAD-127</t>
  </si>
  <si>
    <t>SEGUIMIENTO AL PLAN DE ACCION DEL SISTEMA DEPARTAMETAL DE SERVICIO A LA CIUDADANIA SDSC 2020 - 2023</t>
  </si>
  <si>
    <t>Versión</t>
  </si>
  <si>
    <t>Fecha</t>
  </si>
  <si>
    <t>Página</t>
  </si>
  <si>
    <t>1 de 1</t>
  </si>
  <si>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</si>
  <si>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</si>
  <si>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</si>
  <si>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</si>
  <si>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</si>
  <si>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</si>
  <si>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</si>
  <si>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</si>
  <si>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</si>
  <si>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</si>
  <si>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</si>
  <si>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TIPO DE GASTO </t>
  </si>
  <si>
    <t>P</t>
  </si>
  <si>
    <t>E</t>
  </si>
  <si>
    <t xml:space="preserve">BIENES Y/O SERVICIOS </t>
  </si>
  <si>
    <t xml:space="preserve">FUNCIONAMIENTO </t>
  </si>
  <si>
    <t xml:space="preserve">INVERSIÓN </t>
  </si>
  <si>
    <t xml:space="preserve">Fortalecimiento de La Capacidad de la Ciudadanía </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</si>
  <si>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</si>
  <si>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</si>
  <si>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</si>
  <si>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M</t>
  </si>
  <si>
    <t>Actas de reunion y listados de asistencia</t>
  </si>
  <si>
    <t>X</t>
  </si>
  <si>
    <t>Secretaría de Agricultura, desarrollo rural y medio ambiente</t>
  </si>
  <si>
    <t xml:space="preserve"> EL PROYECTO  A LA FECHA CUENTA CON UN TOTAL DE  $ 306.122.500 DE ASIGNACION PRESUPUESTAL , CON UN  COMPROMISO PRESUPUESTAL DE   $ 284.164.644,Y UNA EJECUCION DE   $ 201.885.166, SE REALIZO EN EL TERCER TRIMESTRE SEGUIMIENTO  A LAS SIGUIENTES ASOCIACIONES  MUJERES CAFETERAS DE BUENAVISTA, MUJERES CAFETERAS DE GENOVA Y ACAPACOR, SE ADJUNTA EVIDENCIA.</t>
  </si>
  <si>
    <t xml:space="preserve">BEINES Y/O SERVICIOS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</si>
  <si>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</si>
  <si>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</si>
  <si>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</si>
  <si>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I</t>
  </si>
  <si>
    <t>Proyectos, formación, eventos culturales</t>
  </si>
  <si>
    <t>Se desarrollan las convocatorias departamental de concertación y estímulos al igual que convenios que nos permitan visibilizar las actividades culturales de sector.</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</si>
  <si>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</si>
  <si>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</si>
  <si>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</si>
  <si>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</si>
  <si>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</si>
  <si>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Se realiza la contratación de los profesores de diferentes áreas de formación artística (Música, Teatro, Danzas, Artes Plásticas) para fortalecer los procesos de formación en cada una de las casas de la Cultura de Municipios. De la misma manera se realza un proceso de selección abreviad para los servicios de formación y presentaciones de la Banda musical.</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</si>
  <si>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</si>
  <si>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</si>
  <si>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</si>
  <si>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</si>
  <si>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 xml:space="preserve">la Secretaria de Cultura, realiza actividades que promoción de lectura y escritura apoyando las actividades de la Red departamental de Bibliotecas del Departamento con la contratación de profesionales con el perfil pedagógico  . </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</si>
  <si>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</si>
  <si>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</si>
  <si>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</si>
  <si>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</si>
  <si>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</si>
  <si>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</si>
  <si>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</si>
  <si>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</si>
  <si>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Documentos y registros que evidencian la implementación.</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</si>
  <si>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</si>
  <si>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</si>
  <si>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</si>
  <si>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</si>
  <si>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</si>
  <si>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</si>
  <si>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</si>
  <si>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</si>
  <si>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</si>
  <si>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</si>
  <si>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</si>
  <si>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</si>
  <si>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</si>
  <si>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r>
      <t>Realizar Ferias de Atención al Ciudadano, estrategia que permitirá acercar las entidades de orden Nacional, Departamental y Municipal a los ciudadanos y facilitar el acceso a la información.</t>
    </r>
    <r>
      <rPr>
        <sz val="9"/>
        <color rgb="FF333333"/>
        <rFont val="Arial"/>
        <family val="2"/>
      </rPr>
      <t xml:space="preserve"> </t>
    </r>
  </si>
  <si>
    <r>
      <t>Realizar</t>
    </r>
    <r>
      <rPr>
        <sz val="9"/>
        <color rgb="FFFF0000"/>
        <rFont val="Arial"/>
        <family val="2"/>
      </rPr>
      <t xml:space="preserve"> </t>
    </r>
    <r>
      <rPr>
        <sz val="9"/>
        <color rgb="FF000000"/>
        <rFont val="Arial"/>
        <family val="2"/>
      </rPr>
      <t>una (1)</t>
    </r>
    <r>
      <rPr>
        <sz val="9"/>
        <color rgb="FFFF0000"/>
        <rFont val="Arial"/>
        <family val="2"/>
      </rPr>
      <t xml:space="preserve"> </t>
    </r>
    <r>
      <rPr>
        <sz val="9"/>
        <color rgb="FF000000"/>
        <rFont val="Arial"/>
        <family val="2"/>
      </rPr>
      <t xml:space="preserve">Feria de Atención al Ciudadano anual con el fin acercar las entidades de orden Nacional, Departamental y Municipal a los ciudadanos y facilitar el acceso a la información. </t>
    </r>
  </si>
  <si>
    <t>Feria realizada</t>
  </si>
  <si>
    <t>Listados de asistencia y registro fotografico</t>
  </si>
  <si>
    <t>Secretaría Administrativa - Secretarias Sectoriales</t>
  </si>
  <si>
    <t>Infraestructura para la Prestación de Servicios a la Ciudadanía Suficiente y Adecuada.</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</si>
  <si>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</si>
  <si>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</si>
  <si>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</si>
  <si>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</si>
  <si>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</si>
  <si>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</si>
  <si>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</si>
  <si>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</si>
  <si>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 xml:space="preserve">Secretaría Administrativa  - Secretaría de Aguas e Infraestructura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</si>
  <si>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</si>
  <si>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</si>
  <si>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</si>
  <si>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</si>
  <si>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</si>
  <si>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</si>
  <si>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</si>
  <si>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fotografico de los pendones ubicados a la entrada de edificio de la Administración Departamental y Sede de Atención al Servicio al Ciudadano  </t>
  </si>
  <si>
    <t>Secretaría Administrativa (Dirección de Recursos Físicos) - Oficina Privada (Comunicaciones)</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</si>
  <si>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</si>
  <si>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</si>
  <si>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</si>
  <si>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</si>
  <si>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Cualificación de los Equipos de Trabajo.</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</si>
  <si>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</si>
  <si>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</si>
  <si>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</si>
  <si>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</si>
  <si>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</si>
  <si>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 xml:space="preserve">Realizar capacitaciones de Atención al Ciudadano socializando los protocolos  en las diferentes Secretarías de Despacho  de la Gobernación del Quindío. </t>
  </si>
  <si>
    <t>Realizar 2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</si>
  <si>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</si>
  <si>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</si>
  <si>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</si>
  <si>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</si>
  <si>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</si>
  <si>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</si>
  <si>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</si>
  <si>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</si>
  <si>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</si>
  <si>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</si>
  <si>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</si>
  <si>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</si>
  <si>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</si>
  <si>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</si>
  <si>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</si>
  <si>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</si>
  <si>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</si>
  <si>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</si>
  <si>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</si>
  <si>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</si>
  <si>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</si>
  <si>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</si>
  <si>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Articulación Interinstitucional para el Mejoramiento de los Canales de Servicio a la Ciudadanía</t>
  </si>
  <si>
    <t>Realizar ajuste  a la  ORDENANZA NÚMERO 001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</si>
  <si>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001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</si>
  <si>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Ordenanza ajustada</t>
  </si>
  <si>
    <t xml:space="preserve"> Documento  de Ordenanza ajustada</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</si>
  <si>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</si>
  <si>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</si>
  <si>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</si>
  <si>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</si>
  <si>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</si>
  <si>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</si>
  <si>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</si>
  <si>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</si>
  <si>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</si>
  <si>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</si>
  <si>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Uso Intensivo de Tecnologías de la Información y Comunicación TICs</t>
  </si>
  <si>
    <t>Implementar una herramienta de Chat en Linea que permita dar respuesta oportuna.</t>
  </si>
  <si>
    <t>Contar con el personal idóneo y la heramienta establecida en el sistema de chat</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</si>
  <si>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</si>
  <si>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</si>
  <si>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</si>
  <si>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</si>
  <si>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</si>
  <si>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</si>
  <si>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Link en pagina web</t>
  </si>
  <si>
    <t xml:space="preserve">BINES Y/O SERVICIOS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</si>
  <si>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</si>
  <si>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</si>
  <si>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</si>
  <si>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</si>
  <si>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</si>
  <si>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N/A</t>
  </si>
  <si>
    <t>Secretaría de Educación</t>
  </si>
  <si>
    <t>OBSERVACIONES 2021</t>
  </si>
  <si>
    <t>OBSERVACIONES 2022</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</si>
  <si>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</si>
  <si>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</si>
  <si>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</si>
  <si>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</si>
  <si>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</si>
  <si>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Esta meta corresponde a una actividad del proyecto 035. en atencion integral a la poblacion en condicion de discapacidad. Dicha actividad se inicio con $ 16.000.000  para esta meta de los cuales se hizo un traslado de $2.800.000 al proyecto de adulto mayor (109) quedando un recurso de $ 13.200.000  el cual se ejecuto con los contratistas Einar Humberto Forero, Rocio del Pilar Barrios y Gilma Rojas</t>
  </si>
  <si>
    <t xml:space="preserve">Desde el proyecto TU Y YO JUNTOS EN LA INCLUSION, se viene prestando el servicio de interprete de lenguas de señas colombianas, para los diferentes eventos, actividades y/o poblaciones que lo requieran, la cual se encuentra establecida en la actividad de seguimiento e implementacion de la politica publica de discapacidad (Capacidad sin limites ) del departamento del Quindio. Proyecto 035. </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</si>
  <si>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</si>
  <si>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</si>
  <si>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</si>
  <si>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</si>
  <si>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Las metas de este proyecto se ejecutaron financieramente en su todalidad a traves del apoyo de la construcción e implementación de los planes de vida de los cabildos y resguardos indígenas del Departamento del Quindío</t>
  </si>
  <si>
    <t>Desde la Dirección de Poblaciones se cuenta con el Profesional Universitario, que desarrolla el rol de enlace con los diferentes cabildos y resguardos indígenas.  La suscripción de convenios se encuentra en espera de definir con los cabildos y resguardos indigenas, la decisión de inversión.</t>
  </si>
  <si>
    <t>Garantizar la atención a la población LGBTI y a la población sexualmente diversa.</t>
  </si>
  <si>
    <t>Establecer un procedimiento para recibir y dar respuesta a la población LGBTI- población sexualmente diversa.</t>
  </si>
  <si>
    <t>se inicio con un presupuesto de $90.000.000  del cual se ejecutaron $88.287.800 en  la garantia de los derechos de la población sexualmente diversa</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</si>
  <si>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2022.
- Se capacitó con enfoque diferencial y subdiferencial en el municipio de la Tebaida, a la policía cívica juvenil del municipio de La Tebaida, Orientadores de Instituciones Educativas del municipio de Calarcá, Policia Nacional en los municipios de Calarcá, Estación de Policía del Municipio de La Tebaida, Orientadores de las instituciones educativas del municipio de Calarcá, Funcionarios de la Alcaldía de Córdoba, Circasia y Filandia.
- Se socializo la Política Pública de diversidad sexual e identidad de género 2019-2029 "Quindío Diverso" realizando también entrega de folletos en los municipios de Calarcá, Circasia, Córdoba, instituto Buenavista, Quimbaya, Caimo Casa Club Coralin.</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</si>
  <si>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</si>
  <si>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</si>
  <si>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</si>
  <si>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451.488.011</t>
  </si>
  <si>
    <t>Valor inicial $250.000.000, mas adiciones $427.488.389 para un total 452.488.389, con el fin de realizar  la atención integral dirigida a los niños niñas y adolescentes, del Departamento del Quindio.</t>
  </si>
  <si>
    <t>La Jefatura de Familia, en el proceso de implementación de la Política Pública de Primera Infancia, Infancia y Adolescencia, ha realizado las siguientes acciones: ha realizado jornadas de trabajo en los municipios del Departamento del Quindío, con la finalidad de fortalecer las capacidades técnicas de los equipos de trabajo de las Administraciones Municipales, en el proceso de adopción, ajuste, implementación y seguimiento de la Política Pública de Primera Infancia, Infancia y Adolescencia; al igual que, se apoyó en la dinamización de los Consejos Municipales de Política Social, Mesas Municipales de Erradicación de Trabajo Infantil, y Mesas Municipales de Participación de Niños, Niñas y Adolescentes, de los diferentes municipios del Departamento del Quindío.  Se han realizado jornadas en prevención y erradicación de la explotación sexual, comercial de niños, niñas y adolescentes (ESCNNA), en los municipios del Departamento del Quindío; y talleres de fortalecimiento de los entornos de la infancia y adolescencia</t>
  </si>
  <si>
    <t>Garantizar  la  atención dirigida a personas en condicion de discapacidad .</t>
  </si>
  <si>
    <t>Establecer un procedimiento de atención dirigida a personas en condicion de discapacidad</t>
  </si>
  <si>
    <r>
      <t>Este proyecto se inicio con</t>
    </r>
    <r>
      <rPr>
        <sz val="9"/>
        <color rgb="FFFF0000"/>
        <rFont val="Arial"/>
        <family val="2"/>
      </rPr>
      <t xml:space="preserve"> $</t>
    </r>
    <r>
      <rPr>
        <sz val="9"/>
        <rFont val="Arial"/>
        <family val="2"/>
      </rPr>
      <t>98.000.000</t>
    </r>
    <r>
      <rPr>
        <sz val="9"/>
        <color rgb="FFFF0000"/>
        <rFont val="Arial"/>
        <family val="2"/>
      </rPr>
      <t xml:space="preserve"> </t>
    </r>
    <r>
      <rPr>
        <sz val="9"/>
        <color rgb="FF000000"/>
        <rFont val="Arial"/>
        <family val="2"/>
      </rPr>
      <t xml:space="preserve">, posteriormente se adiciono recursos del balance por valor $ 4.080.000, quedando con un total de $102.080.000.  Los cuales se ejecutaron en atencion  integral a la población en condición de discapacidad.    
Es importante resaltar que la meta inicial  Acompañar los eventos y/o actividades por año de la administracion departamental, con el uso del servicio de interprete en lengua de señas, corresponde a una actividad de este proyecto 035
</t>
    </r>
  </si>
  <si>
    <t xml:space="preserve">La Dirección de Adulto Mayor y Discapacidad, ha venido implementando la estrategia RBC que conlleva a tener Personas con discapacidad atendidas con servicios integrales en los municipios del Departamento del Quindío,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De igual manera dentro de la atención integral a personas con discapcidad, la Dirección se encuentra reaizando las visitas domiciliarias a las solicitudes de Valoraciones de apoyo que han llegado a la Secretaría por orden de un Juez, la defensoria, personerías y/o familiares, dando cumplimiento a lo estipulado en la Ley Ley 1996 de 2019 y el decreto es el 487 de 2022 el cual reglamenta el perfil para realizar las valoraciones de apoyo.
A esta meta se le saca la diferencia de la primera que es una actividad de este proyecto (035). </t>
  </si>
  <si>
    <t xml:space="preserve">Garantizar  la atención dirigida al adulto mayor </t>
  </si>
  <si>
    <t xml:space="preserve">Establecer un procedimiento de atención dirigida al adulto mayor </t>
  </si>
  <si>
    <t xml:space="preserve">El total de lo recaudado de estampillas de adulto mayor no se alcanzo a girar en su totalidad dado que en  el Municipio de Armenia, hubo demora en la certificación de los centros día/vida.  Por lo tanto se dejo como recurso de  balance para la vigencia 2022. </t>
  </si>
  <si>
    <t>La Dirección de Adulto Mayor y Discapacidad, con el fin de transferir recursos de la estampilla Departamental para el bienestar del adulto mayor, que promuevan los servicios integrales, desarrollo las siguientes acciones:
Solicitó los proyectos a cada Municipio de los Centros de Bienestar y Centros Vida del Departamento del Quindío, requisito indispensable para otorgar el giro de la estampilla al Municipio.                                                                                                                                                                                             
Se realizaron tres giros de transferencia del recurso por concepto de la estampilla departamental a través de los siguientes actos administrativos:                                                       Decretos No. 137 del 17 de febrero de 2022 y  No. 167 del 24 de febrero de 2022, por un valor de $658.216.640. Beneficiando a 1.705 personas mayores.             
Decretos No. 320 y  321 del 20 de abril de 2022, por valor de $511.986.149,98. Beneficiando a 1.641 personas mayores.
Decretos No. 416 y 417 del 14 de junio de 2022, por valor de $1.363.934.576,00.                          Decreto 676 de septiembre 12 y   Decreto 677 de septiembre 12  Beneficiando a 2.924 personas mayores.</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</si>
  <si>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</si>
  <si>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</si>
  <si>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</si>
  <si>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</si>
  <si>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</si>
  <si>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 xml:space="preserve">SE HAN PUBLICADO LOS INFORMES PRESUPUESTALES MES A MES </t>
  </si>
  <si>
    <t>Brindar la información necesaria al contribuyente en temas de impuestos de  la gobernacion del Quindio</t>
  </si>
  <si>
    <t>Brindar la información oportuna   al contribuyente en materia de  impuestos (impuesto vehicular, impuesto al registro, impuesto al consumo, fincalizacion y venta de estampillas)</t>
  </si>
  <si>
    <t xml:space="preserve">N         de contribuyentes asesorados </t>
  </si>
  <si>
    <t>Software ISVA
SEVENET</t>
  </si>
  <si>
    <t xml:space="preserve">SE HA DADO RESPUESTA A TODOS LAS PETICIONES </t>
  </si>
  <si>
    <t>Fomentar la cultura de pago,  a traves de campañas institucionales.</t>
  </si>
  <si>
    <t>Realizar dos  campañas para fomentar la cultura de pago en los contribuyentes</t>
  </si>
  <si>
    <t>Nº de campañas realizadas</t>
  </si>
  <si>
    <t>Registro de llamadas, correos electronicos, campañas, etc</t>
  </si>
  <si>
    <t xml:space="preserve">Porcentaje de recaudo virtual del ISVA </t>
  </si>
  <si>
    <t>Porcentaje de recaudo virtual ISVA</t>
  </si>
  <si>
    <t>Plataforma virtual PSE</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</si>
  <si>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</si>
  <si>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</si>
  <si>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</si>
  <si>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Docuemntos que acrediten el numero y tipo de tramites demandados a través de la página web</t>
  </si>
  <si>
    <t xml:space="preserve"> Secretaría Tecnologías de la Información y Comunicaciones - Secretaría de Hacienda</t>
  </si>
  <si>
    <t xml:space="preserve"> </t>
  </si>
  <si>
    <t xml:space="preserve">Informe de Visita técnica Con Diagnostco elaborado </t>
  </si>
  <si>
    <t>$ 48.255.000</t>
  </si>
  <si>
    <t>$58.398.000</t>
  </si>
  <si>
    <t>SE REALIZARON ADECUACIONES PARA LA VIGENCIA 2022 EN OFICINA DE PASAPORTES Y EN GESTIÓN DOCUMENTAL, SE ENVIO EVIDENCIA AL CORREO SERVICIOCIUDADANO@GOBERNACIONQUINDIO.GOV.CO EL DÍA 23 DE SEPTIEMBRE DEL 2022.
SE INICIÓ ADECUACIONES EN EL CENTRO DE CONVENCIONES EL DÍA 28 DE SEPTIEMBRE DEL 2022 PARA CUMPLIR CON LA VIGENCIA 2023, PROXIMAMENTE SE INICIARÁ EN LA CASA DE LA MUJER EMPODERADA PARA DAR CUMPLIMIENTO TOTAL A LA META 2.</t>
  </si>
  <si>
    <t xml:space="preserve">SE INICIÓ EL DISEÑO DE MÓDULOS EN LA OFICINA DE PASAPORTES EL DÍA 28 DE SEPTIEMBRE DEL 2022 PARA CUMPLIR CON LA META. PROXIMAMENTE SE DARÁ INICIO A LOS DEMÁS ESPACIOS DISPUESTOS PARA ESTE CUMPLIMIENTO.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</si>
  <si>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</si>
  <si>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</si>
  <si>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</si>
  <si>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</si>
  <si>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</si>
  <si>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 xml:space="preserve">Para el año 2021 se realizaron socializaciones en los temas de DDHH, logrando así cumplir con 500 personas capacitadas..  </t>
  </si>
  <si>
    <t>Para el tercer trimestre del año 2022 se han realizado dichas socializaciones, impactando a 255 más personas.</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</si>
  <si>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</si>
  <si>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</si>
  <si>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</si>
  <si>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</si>
  <si>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</si>
  <si>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201609054,06</t>
  </si>
  <si>
    <t xml:space="preserve">Se realizaron 156 visitas técnicas en el año 2021. </t>
  </si>
  <si>
    <t xml:space="preserve">El número de visitas técnicas del año 2022 es de 117 a la fecha de 30 de septiembre. </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</si>
  <si>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</si>
  <si>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</si>
  <si>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</si>
  <si>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</si>
  <si>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t>
  </si>
  <si>
    <t>se adjunta link con cronograma de participación ciudadana año 2021 https://view.officeapps.live.com/op/view.aspx?src=https%3A%2F%2Fwww.quindio.gov.co%2Fmedios%2FCONSOLIDADO_ACCIONES_PARTICIPACION_2021_vf.xlsx&amp;wdOrigin=BROWSELINK</t>
  </si>
  <si>
    <t xml:space="preserve">Año 2022, el siguiente link https://view.officeapps.live.com/op/view.aspx?src=https%3A%2F%2Fwww.quindio.gov.co%2Fmedios%2FAnexo_5_MT-INT-01-V1_MATRIZ_ESTRATEGIA_DE_PARTICIPACI%25C3%2593N_2022.xlsx&amp;wdOrigin=BROWSELINK  </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</si>
  <si>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</si>
  <si>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</si>
  <si>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</si>
  <si>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</si>
  <si>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Se realiza seguimiento para el año 2021 el cual se adjunta con cada una de las actividades realizadas y los resultados obtenidos.</t>
  </si>
  <si>
    <t>Para el  tercer trimestre del año 2022 se solicitó seguimiento y evidencias a las secretarías por medio de circular No. S.A.60.07.01-01057 el día 30 de septiembre, donde se dío como plazo máximo de recolección de información el día 13 de octubre y así poder realizar la consolidación de las evidencias recibidas.</t>
  </si>
  <si>
    <t>EVALUACION</t>
  </si>
  <si>
    <t>Semestre I</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</si>
  <si>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</si>
  <si>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</si>
  <si>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</si>
  <si>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</si>
  <si>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pagina web del Departamento del Quindío. 
https://quindio.gov.co/inicio-secretaria-juridica                            Igualmente se anexa copia del oficio mediante el cual se solicitó la actualización del micrositio de la Secretaría Jurídica y de Contratación (S.J.30.136.01-00356) y oficio mediante el cual se da respuesta de la respectiva actualización por parte de la secretaría de las TIC.  </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</si>
  <si>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</si>
  <si>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</si>
  <si>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</si>
  <si>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</si>
  <si>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https://quindio.gov.co/personeria-juridica
https://quindio.gov.co/entidades-sin-animo-de-lucro-1 También se anexa copia del oficio mediante el cual se solicitó la actualización del micrositio de la Secretaría Jurídica y de Contratación en el tema de personerías jurídica e inspección vigilancia y control entidades sin ánimo de lucro (S.J.32.145.01-00) y oficio mediante el cual se da respuesta de la respectiva actualización por parte de la secretaría de las TIC.  
</t>
  </si>
  <si>
    <t>Porcentaje</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</si>
  <si>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</si>
  <si>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</si>
  <si>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</si>
  <si>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</si>
  <si>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</si>
  <si>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</si>
  <si>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</si>
  <si>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</si>
  <si>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</si>
  <si>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</si>
  <si>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</si>
  <si>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</si>
  <si>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 xml:space="preserve">Secretaría de Planeación - Secretarías de Despacho -  Equipo Técnico de Racionalización </t>
  </si>
  <si>
    <t xml:space="preserve"> La adminsitracIón departamental cuenta con 81 trámites en el SISTEMA ÚNICO DE INFORMACIÓN DE TRÁMITES - SUIT, los cuales se encuentran actualizados en todas su partes sin generar alerta alguna.
Adicionalmente, en el mes de septiembre se realizó la comparación de los trámites cargados en el SUIT frente al Catálogo de trámites y servicios publicados en la pagina web de la administración departamental.  En dicha revisión de identificó que en el catálogo de trámites y servicios se encuentran 53 trámites publicados, es decir que faltan 28 trámites por adicionar a dicho catálogo. Para ello se realizará mesa técnica con la Secretaría TIC para su actualización. Además se actualizaron todos los responsables de las diferentes secretarias sectoriales en la plataforma SUIT.</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</si>
  <si>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</si>
  <si>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</si>
  <si>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</si>
  <si>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</si>
  <si>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</si>
  <si>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</si>
  <si>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</si>
  <si>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</si>
  <si>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</si>
  <si>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</si>
  <si>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
Se realizó el informe de gestión correspondiente a la vigencia 2021, el cual fue debidamente socializado en la Rendición Pública de cuentas realizada el día 29 de junio de 2022. Publicado en los siguientes link de la página web:
Informe de gestión y anexos 2021 https://www.quindio.gov.co/evaluacion-y-seguimiento-a-la-gestion-publica/informes-de-gestion/informes-de-gestion-vigencia-2021</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</si>
  <si>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</si>
  <si>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</si>
  <si>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</si>
  <si>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</si>
  <si>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</si>
  <si>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En la vigencia 2022, el dia 29 de junio, se realizó el evento de rendición de cuentas  (vigencia 2021 )y paralelamente en los 12 municipios, cuyas evidencias reposan en la pagina web.
Se realizó el Acta No. 01 del Comité Territorial SNRdC Quindío el día 31 de marzo de 2022, la cual de puede consultar en el link https://www.quindio.gov.co/rendicion-publica-cuentas/sistema-nacional-rendicion-de-cuentas/actas-comite-regional-sistema-nacional-rendicion-de-cuentas-quindio
Previo a ello, se realizó la socialización y capacitación previas al evento, a funcionarios y personal de apoyo, asi como a grupos de interes. 
Se implementó el FORMULARIO PRIORIZACIÓN DE TEMAS RENDICIÓN PÚBLICA DE CUENTAS 2021, para la ciudadanía en general, a través del link https://docs.google.com/forms/d/e/1FAIpQLSeaa8kDxw4nDU3Amwoj8noxVtDFqPLwA3Gzh3MOTtPRePSlEg/viewform
Igualmente se recogió y estructuró la información correspondiente a los principales logros de las diferentes lineas estrategicas del PDD:  Línea Estratégica Inclusión Social y Equidad, Línea Estratégica Productividad y Competitividad, Línea Estratégica Territorio, Ambiente y Desarrollo Sostenible, Línea Estratégica Liderazgo, Gobernabilidad y Transparencia e igualmente de la Gestión Financiera Administración Departamental, Gestión Lotería del Quindío y Gestión de la Oficina Gestora Social.
Se implementaron los siguientes formatos y fueron publicados en la pagina web: Priorización Temática Rendición Pública de Cuentas Administración Departamental, Control de asistencia Rendición de Cuentas a la Ciudadanía, Preguntas Rendición Pública de Cuentas y Evaluación evento público de Rendición de Cuentas a la Ciudadanía.
Se definieron los siguientes documentos guía previos a la realización del evento: Cronograma Rendición Pública de Cuentas 2021, Reglamento Rendición Pública de Cuentas Vigencia 2021, Orden del día Rendición Pública de Cuentas Vigencia 2021, Portafolio Rendición Pública de Cuentas Entes Territoriales Municipales 2021 y Estrategia y Plan de Comunicaciones Rendición Pública de Cuentas Gobernación del Quindío vigencia 2021.
Asi mismo, la Gobernación del Quindío con el propósito de dar cumplimiento al Decreto N° 230 de 2021 “ por medio del cual se crea y se organiza  el Sistema Nacional de Rendición de Cuentas” conformó a través del Comité Territorial, el Nodo del Sector Salud, ello, con el propósito de articular ejercicios de Rendición de Cuentas de manera conjunta entre los diferentes actores que intervienen en el proceso, para garantizar el derecho de participar e interacción de la ciudadanía, generar condiciones de confianza entre los gobernantes y ciudadanos además, de garantizar el ejercicio de control social y la evaluación de los resultados de la gestión pública. Los actores participantes en este primer ejercicio de Nodo del Sector Salud son: La Administración Departamental, los municipios de Armenia y Montenegro quienes a través del video adjunto ilustran los principales logros alcanzados en el sector durante la vigencia 2021.
El material correspondiente a la Rendición pública de cuentas 2021 puede ser consultado en el link https://www.quindio.gov.co/rendicion-publica-cuentas/vigencia-2021
Anexo 4. Actas de asistencias técnicas, actas de reunión y capacitaciones.</t>
  </si>
  <si>
    <t xml:space="preserve">Promocionar los sectores económicos,  productos y servicios del Departamento del Quindío desde la Casa Delegada en Bogotá.  "PIT"- Punto de Información Turística y atención al ciudadano                                                                         </t>
  </si>
  <si>
    <t>Estrategia Formulada</t>
  </si>
  <si>
    <t>Estrategia implementada</t>
  </si>
  <si>
    <t>Listados de asistencias, actas y publicaciones redes sociales                                  soporte de solicitudes gestionadas</t>
  </si>
  <si>
    <t>Casa Delegada (Secretaría de Planeación)</t>
  </si>
  <si>
    <t>Acompañar la  Gestión en materia de Cooperación Internacional del Departamento desde la ciudad de Bogotá D.C</t>
  </si>
  <si>
    <t>Seguimiento a los compromisos del Plan de trabajo territorial de Cooperación</t>
  </si>
  <si>
    <t>Brindar apoyo a la gestión institucional del Departamento desde Bogotá D.C</t>
  </si>
  <si>
    <t>12  Municipios</t>
  </si>
  <si>
    <t xml:space="preserve">
# de comunicados, #boletines,    #piezas diseñadas y publicadas        
# de acciones fortalecidas y/o acompañadas   sector publico privado      </t>
  </si>
  <si>
    <t>Archivo de solicitudes con soportes de la acción apoyada o acompañada; Diseño de piezas, documentación de entrevistas realizadas y  publicaciones realizadas</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</si>
  <si>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</si>
  <si>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</si>
  <si>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</si>
  <si>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</si>
  <si>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</si>
  <si>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</si>
  <si>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</si>
  <si>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</si>
  <si>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 xml:space="preserve">re </t>
  </si>
  <si>
    <t xml:space="preserve">Registro fotográfico de los pendones ubicados a la entrada de edificio de la Administración Departamental y Sede de Atención al Servicio al Ciudadano  </t>
  </si>
  <si>
    <t>Esta actividad se le puede dar cumplimiento de manera articulada con la Secretaria Administrativa, debido a que la Dirección de Oficina Privada no cuenta con los recursos necesarios para su impresión, por lo tanto la dirección de comunicaciones puede apoyar con el insumo comunicativo y de diseño; se anexa la evidencia correspondiente de los pendones.</t>
  </si>
  <si>
    <t xml:space="preserve">Para esta actividad como se mencionaba en el anterior seguimiento, la Dirección de Oficina Privada no cuenta con presupuesto asignado a esta acción, sin embargo desde el área de comunicaciones se puede brindar apoyo en la elaboración de diseños para pendones o material gráfico. Se anexa la evidencia correspondiente. </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</si>
  <si>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</si>
  <si>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</si>
  <si>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</si>
  <si>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</si>
  <si>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Oficina Privada - Comunicaciones</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</si>
  <si>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</si>
  <si>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</si>
  <si>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</si>
  <si>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</si>
  <si>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</si>
  <si>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Oficina Privada - Dirección</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</si>
  <si>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</si>
  <si>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</si>
  <si>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</si>
  <si>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</si>
  <si>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 xml:space="preserve">sin ejecución </t>
  </si>
  <si>
    <t>1.502.000.000</t>
  </si>
  <si>
    <t>Secretaría de Representacion judicial</t>
  </si>
  <si>
    <t xml:space="preserve">se remiten matrices las cuales contienen los procesos judiciales en los que es parte el Departamento del Quindío como accionado                   Tutelas: 159                             Medios de control: 179 compromisos economicos se tiene 1.400.000.000 para la compra de un lote de terreno en cumplimiento a un fallo tutelar. esto porque se comprometio en el pago de una sentencia de la contraloria por valor de 65.000.000 por lo mismo modo se requiere adición presupuestal de por lo menos 400.000.000 de pesos ya que el fallo de la compra de terreno es por valor de 1.500.000.000 por parte de la secretaría administrativa con la finalidad de cumplir con los demas fallos </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</si>
  <si>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</si>
  <si>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</si>
  <si>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</si>
  <si>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</si>
  <si>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</si>
  <si>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Se aporta el documento elaborado, no tiene asignación de presupuesto, el documento es diseñado por las personas asignadas en la Secretaría.</t>
  </si>
  <si>
    <t>Documento informe de Gestión realizado . Constancia de Publicación .</t>
  </si>
  <si>
    <t>Secretaría de Planeación  - Secretaría de Tecnologías de la Información y Comunicaciones</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</si>
  <si>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2021, con el propósito de afianzar la relación Comunidad - Estado y fomentar la Ley de Transparencia dando a conocer el accionar las ejecutorias de la Administración.
</t>
    </r>
    <r>
      <rPr>
        <b/>
        <sz val="9"/>
        <color rgb="FF000000"/>
        <rFont val="Arial"/>
        <family val="2"/>
      </rPr>
      <t>Fecha de Publicación</t>
    </r>
    <r>
      <rPr>
        <sz val="9"/>
        <color rgb="FF000000"/>
        <rFont val="Arial"/>
        <family val="2"/>
      </rPr>
      <t xml:space="preserve">: Enero 22 de 2022
</t>
    </r>
    <r>
      <rPr>
        <b/>
        <sz val="9"/>
        <color rgb="FF000000"/>
        <rFont val="Arial"/>
        <family val="2"/>
      </rPr>
      <t xml:space="preserve">Link:  </t>
    </r>
    <r>
      <rPr>
        <sz val="9"/>
        <color rgb="FF000000"/>
        <rFont val="Arial"/>
        <family val="2"/>
      </rPr>
      <t>https://quindio.gov.co/rendicion-publica-cuentas/vigencia-2021</t>
    </r>
  </si>
  <si>
    <t>Secretaría Administrativa  - Secretaría de Tecnologías de la Información y Comunicaciones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</si>
  <si>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t>
    </r>
    <r>
      <rPr>
        <b/>
        <sz val="9"/>
        <color rgb="FF000000"/>
        <rFont val="Arial"/>
        <family val="2"/>
      </rPr>
      <t xml:space="preserve">Link: </t>
    </r>
    <r>
      <rPr>
        <sz val="9"/>
        <color rgb="FF000000"/>
        <rFont val="Arial"/>
        <family val="2"/>
      </rPr>
      <t>https://quindio.gov.co/atencion-a-la-ciudadania/carta-del-trato-digno</t>
    </r>
  </si>
  <si>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administrativo, la secretaria de las TIC es la responsable de realizar mantenimiento e instalación de equipos y puntos de conectividad para tener mejor accesibilidad de los servicios para los ciudadanos.
</t>
    </r>
    <r>
      <rPr>
        <b/>
        <sz val="9"/>
        <color rgb="FF000000"/>
        <rFont val="Arial"/>
        <family val="2"/>
      </rPr>
      <t>Link:</t>
    </r>
    <r>
      <rPr>
        <sz val="9"/>
        <color rgb="FF000000"/>
        <rFont val="Arial"/>
        <family val="2"/>
      </rPr>
      <t xml:space="preserve"> https://drive.google.com/file/d/11vNjsmj-NL2rVB5I51nzI8xE0UR3iapo/view?usp=sharing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TIC1730-PSP-2022</t>
    </r>
    <r>
      <rPr>
        <sz val="9"/>
        <color rgb="FF000000"/>
        <rFont val="Arial"/>
        <family val="2"/>
      </rPr>
      <t xml:space="preserve">-PRESTAR SERVICIOS PROFESIONALES A LA ADMINISTRACIÓN DEPARTAMENTAL EN LA ATENCIÓN DE INCIDENCIAS REPORTADAS A TRAVÉS DEL APLICATIVO MESA DE AYUDA, ASÍ COMO EN EL DESARROLLO DE ACTIVIDADES DE APOYO REFERENTE A PLANES, SOPORTE Y MEJORAMIENTO DE LA RED DE DATOS DE LA ADMINISTRACIÓN CENTRAL DEPARTAMENTAL CON ENFASIS EN EL MONITOREO DE LA RED DE DATOS
</t>
    </r>
  </si>
  <si>
    <t>Módulos diseñados, señalizados y adecuados.</t>
  </si>
  <si>
    <t xml:space="preserve"> Registro Fotográficos de los módulos diseñados, señalizados y adecuados.</t>
  </si>
  <si>
    <t>Uso Intensivo de Tecnologías de la Información y Comunicación TIC</t>
  </si>
  <si>
    <t>Implementar una herramienta de Chat en Línea que permita dar respuesta oportuna.</t>
  </si>
  <si>
    <t>Contar con el personal idóneo y la herramienta establecida en el sistema de chat</t>
  </si>
  <si>
    <t>Para la implementación del Chat Virtual es necesario contar con el personal las 24 horas atendiendo y respondiendo las solicitudes, para poder realizar el software en tiempo real.</t>
  </si>
  <si>
    <t>con corte al segundo trimestre en referente al link de atención al ciudadano y PQRD están publicados en la pagina web institucional: Link: https://www.quindio.gov.co/transparencia/ley-de-transparencia-y-derecho-de-acceso-a-la-informacion-publica/informe-de-pqr</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</si>
  <si>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</si>
  <si>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</si>
  <si>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</si>
  <si>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</si>
  <si>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</si>
  <si>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Información y Política de Datos Personales.
5. Carpeta Ciudadana Digital</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</si>
  <si>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</si>
  <si>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</si>
  <si>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</si>
  <si>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</si>
  <si>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</si>
  <si>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Con corte al tercer trimestre con el contrato de compra venta No. 006 de 2022 , correspondiente al rubros presupuestales 0324 - 2.3.2.02.01.004.00.00.00.2302003.141.47829 - 20, 0324 - 2.3.2.02.01.004.00.00.00.2302003.141.47829 - 88 con un valor de $ 143.000.000. cumpliendo con el objeto "ADQUISICION DE TRES NUEVOS MODULOS PARA LA VIRTUALIZACION DE TRAMITES Y/O SERVICIOS EN EL MARCO DE LA POLITICA DE GOBIERNO DIGITAL CORRESPONDIENTES A MODULO GESTION DE RIESGOS - UDERGERD, MODULO INVENTARIO BIBLIOTECA Y EVENTOS CULTURALES Y MODULO DE INVENTARIO MONUMENTOS HISTORICOS, PARA SER INTEGRADOS A LA VENTANILLA UNICA VIRTUALDEL QUINDIO, EN CUMPLIMIENTO DEL PLAN DE DESARROLLO 2020-2023, TU Y YO SOMOS QUINDIO" para la Virtualización de ramites, se van a realizar 3 trámites y/o servicios de la Administración Departamental.
Donde se van a implementar los siguientes servicios:
1. Virtualización de Tramites - UDEGER-  Poder gestionar la información, desde el inventario con entradas y salidas, reportes, clasificaciones de las diferentes emergencias, protocolos a seguir dependiendo la emergencia, un seguimiento y control que permita crear las novedades para generar indicadores
2. Virtualización de Tramites - CULTURA - Trámite Inventario biblioteca y eventos cultural - Secretaría de Cultura
3. Virtualización de Tramites - CULTURA- Trámite Inventario monumentos históricos - Secretaría de Cultura</t>
  </si>
  <si>
    <t xml:space="preserve">Cuantificar el número y tipo de trámites realizados a través de la página web,  para determinar la demanda de los mismos por parte de la ciudadanía  </t>
  </si>
  <si>
    <t xml:space="preserve">Cuantificar el número y tipo de trámites realizados a través de la página web, realizados por los usuarios registrados. para determinar  la demanda de los mismos por parte de la ciudadanía  </t>
  </si>
  <si>
    <t xml:space="preserve">N.º de usuarios registrados
N.º de tramites realizados
</t>
  </si>
  <si>
    <t>Documentos que acrediten el numero y tipo de tramites demandados a través de la página web</t>
  </si>
  <si>
    <t xml:space="preserve">Usuarios Registrados: para la vigencia 2022 se han registrado 12400 usuarios
Cantidad de tramites realizados: 30745 tramites
</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</si>
  <si>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</si>
  <si>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</si>
  <si>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</si>
  <si>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</si>
  <si>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PRESTAR SERVICIO DE SOPORTE, ACTUALIZACIÓN, MANTENIMIENTO A DISTANCIA, CAPACITACIÓN Y ASISTENCIA TECNOLÓGICA DE LAS APLICACIONES INTRANET, VENTANILLA ÚNICA, SITIO WEB QUINDIO.GOV.CO, PLATAFORMA LOGÍSTICA Y DEMAS SISTEMAS AFINES, QUE SE ENCUENTREN RELACIONADOS CON LA INFORMACIÓN WEB QUE ACTUALMENTE TIENE EL DEPARTAMENTO DEL QUINDIO BAJO UN SERVICIO DE ALOJAMIENTO EN LA NUBE INTEGRADO Y PERSONALIZADO, DE CONFORMIDAD CON LOS REQUERIMIENTOS RELACIONADOS CON CADA UNO DE LOS APLICATIVOS.</t>
  </si>
  <si>
    <t>Ofrecer puntos de acceso comunitario a las tecnología de la información y las comunicaciones en los diferentes sectores urbanos del departamento del Quindío</t>
  </si>
  <si>
    <t>Brindar servicio de acceso y uso de tecnologías de la información y comunicaciones</t>
  </si>
  <si>
    <t xml:space="preserve">N.º  de Puntos  de acceso comunitario en zonas urbanas funcionando </t>
  </si>
  <si>
    <t xml:space="preserve">Registro de asistencia y fotográfico  de puntos de acceso comunitario en zonas urbanas funcionando </t>
  </si>
  <si>
    <t>Con corte al tercer trimestre se adelantó el  proceso de compra de equipos para llevar a cabo el mantenimiento correctivo en los centros de acceso comunitarios PVD (Puntos Vive Digital)  en el departamento del Quindío. 
Se suscribió el  contrato de prestación de servicio No. 1539 de 2022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t>
  </si>
  <si>
    <t>Capacitar personas y/o entidades (publicas y privadas) de la comunidad en la modalidad de teletrabajo a través de las TIC</t>
  </si>
  <si>
    <t>Servicio de educación informal en teletrabajo</t>
  </si>
  <si>
    <t>Personas y/o entidades publicas o privadas de la comunidad capacitadas en teletrabajo</t>
  </si>
  <si>
    <t>Listados de asistencia, actas, contenidos</t>
  </si>
  <si>
    <t>La Secretaria Tic capacitó a  259  personas y/o entidades (públicas y privadas) en temas como: herramientas colaborativas web enfocadas en teletrabajo, home office vs teletrabajo y normativa de teletrabajo fortaleciendo las habilidades de cada una de las personas en sus puestos de trabajo esto se logró a través de la educación no formal. 
Entidad Publica Universidad del Quindío - 204  Personas en temas de Ciberseguridad en sus actividades de teletrabajo y como vender por internet.
Instituciones Educativas Publicas Instituto Tebaida - 55 Estudiantes en Temas de Ciberseguridad y Trabajo Remoto.</t>
  </si>
  <si>
    <t>Capacitar y/o formar personas a través de programas TIC en diferentes sectores del departamento, con énfasis en inclusión social y generacional</t>
  </si>
  <si>
    <t>Capacitar y/o formar 17.000  personas a través de programas TIC en diferentes sectores del departamento, con énfasis en inclusión social y generacional</t>
  </si>
  <si>
    <t>Personas en tecnologías de la información y las comunicaciones capacitadas</t>
  </si>
  <si>
    <t>Con corte al tercer trimestre la Secretaria TIC, a través del equipo de modelo integrador capacitó un total de 5.615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1 - 675 Niños.
2. Emprendedores Digitales Nivel 1 - 1212 Personas
3. Mujeres Tic Nivel 1 y 2 - 718 Personas
4. Población Digital - Grupo Mar ( Negros, Afrodescendientes, Raizales y Palenqueros) - 220  Personas capacitados
5. Programa 50 Plus - 148 Personas Certificadas
5. Brigadas Digitales - 2642 Personas Capacitadas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</si>
  <si>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</si>
  <si>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</si>
  <si>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</si>
  <si>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</si>
  <si>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 xml:space="preserve">Implementar un sistema de información web que permita la atención de los usuarios,  con la información necesaria,  así como gestionar  las diferentes solicitudes que se realicen, referentes a los tramites  y/o OPA que se brinden en el edificio del centro administrativo departamental.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</si>
  <si>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</si>
  <si>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</si>
  <si>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</si>
  <si>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</si>
  <si>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Secretaría de Turismo, Industria y comercio</t>
  </si>
  <si>
    <t>se verifica que desde la secretaria se publican en el micro sitio  y redes sociales, todas las convocatorias y noticias de interes de los ciudadanos. https://quindio.gov.co/inicioturismo                          https://www.facebook.com/SecretariaTurismoIndustriaComercioQuindio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</si>
  <si>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</si>
  <si>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</si>
  <si>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</si>
  <si>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</si>
  <si>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 xml:space="preserve">Se realizaron campañas donde se dio a conocer a los empresarios del sector, la ruta de la formalidad turistica en: Circasia, Filandia, Salento. se adjuntan las evidencias fotograficas de dichas jornadas </t>
  </si>
  <si>
    <r>
      <t xml:space="preserve">La Secretaria TIC apoyo en:
-INSTALACION PUNTOS DE RED OFICINA ADMINISTRATIVA
-Instalación Telefonía IP
-Instalación Puntos de Red Oficina de secretaria de Educación Piso 11
- Instalación de 6 Puntos de red Punto de Red  Nuevos en Subnivel Tributaria.
-PUNTOS DE RED NUEVOS SECRETARIA DE CULTURA Y TURISMO
-Instalación de salidas Nuevas Oficina Anti Contrabando
-Instalación y configuración de 55 teléfonos  con protocolo IPV4 con VLAN 100 en el edificio CAD.
-Habilitación de salidas de datos LAN las cuales presentaban Problemas de en donde se le cambiaron los Conectores RJ 45, Jack, para poder cubrir la demanda del CAD, Centro de Convenciones, Laboratorio Departamental de Salud, Oficina de Atención al ciudadano ubicada en el edificio de Indeportes en lo corrido del año se han cambiado aproximadamente 400 conectores RJ 45 haciendo que la infraestructura del Internet tengan menos puntos de falla.
</t>
    </r>
    <r>
      <rPr>
        <b/>
        <sz val="11"/>
        <color theme="1"/>
        <rFont val="Arial"/>
        <family val="2"/>
      </rPr>
      <t>Link:</t>
    </r>
    <r>
      <rPr>
        <sz val="11"/>
        <color theme="1"/>
        <rFont val="Arial"/>
        <family val="2"/>
      </rPr>
      <t xml:space="preserve"> https://drive.google.com/drive/folders/1PzrHKqOBDHf4Q0rZagFLCX3GgaPyWUsT?usp=sharing</t>
    </r>
  </si>
  <si>
    <r>
      <t xml:space="preserve">La secretaria TIC apoya en adecuación e instalación solo de puntos de red y acceso a internet, infraestructura tecnológica.
</t>
    </r>
    <r>
      <rPr>
        <b/>
        <sz val="11"/>
        <color theme="1"/>
        <rFont val="Arial"/>
        <family val="2"/>
      </rPr>
      <t xml:space="preserve">Link: </t>
    </r>
    <r>
      <rPr>
        <sz val="11"/>
        <color theme="1"/>
        <rFont val="Arial"/>
        <family val="2"/>
      </rPr>
      <t>https://drive.google.com/drive/folders/1PzrHKqOBDHf4Q0rZagFLCX3GgaPyWUsT?usp=sharing</t>
    </r>
  </si>
  <si>
    <r>
      <t xml:space="preserve">Pr medio de una encuentra de calificación y evaluación del servicio el cual esta disponible en la ventanilla única virtual, utilizado como un mecanismo de evaluación y de atención al ciudadano que se generen automáticamente por medio de una encuesta, a través del siguiente enlace. </t>
    </r>
    <r>
      <rPr>
        <b/>
        <sz val="11"/>
        <color theme="1"/>
        <rFont val="Arial"/>
        <family val="2"/>
      </rPr>
      <t xml:space="preserve">https://www.ventanillaunicavirtualquindio.gov.co/index.php?option=com_formasonline&amp;formasonlineform=evaluacion_emergencia 
</t>
    </r>
    <r>
      <rPr>
        <sz val="11"/>
        <color theme="1"/>
        <rFont val="Arial"/>
        <family val="2"/>
      </rPr>
      <t xml:space="preserve">
Para Implementar  en  la pagina web,  un  mecanismos de evaluación de atención al ciudadano que se generen automáticamente, aun se están adelantando procesos para la programación de dicha solicitud en cuanto al servicio de la ciudadanía, de igual forma un software que tenga un sistema de clasificación  y respuesta según el tipo de atención para  los tramites y servicios recibidos por la entidad, esto se realizara para ejecutar esta vigencia 2022.</t>
    </r>
  </si>
  <si>
    <r>
      <t xml:space="preserve">En la vigencia 2019 se realizó la Rendición Pública de Cuentas finalizando dicha vigencia de conformidad con la Ordenanza 010 de 2019 que estipula que el último año de gobierno el proceso de rendición de cuentas se realizá en el último mes. Esta se puede verificar en el empalme correspondiente. https://www.quindio.gov.co/modelo-integrado-de-planeacion/encuesta-de-satisfaccion.
</t>
    </r>
    <r>
      <rPr>
        <b/>
        <sz val="11"/>
        <color theme="1"/>
        <rFont val="Arial"/>
        <family val="2"/>
      </rPr>
      <t>Para vigencia 2021</t>
    </r>
    <r>
      <rPr>
        <sz val="11"/>
        <color theme="1"/>
        <rFont val="Arial"/>
        <family val="2"/>
      </rPr>
      <t xml:space="preserve">, Gobierno Departamental adelantó el proceso de rendición pública de cuentas a la ciudadanía el 25 DE MAYO DE 2021, dónde realizó una audiencia pública de manera presencial en el municipio de Armenia, en la cual confluyeron actores sociales, institucionales y políticos, y de manera descentralizada con transmisión directa de manera virtual y con cubrimiento del Canal Telecafé al resto de los municipios del departamento del Quindío, alcanzando una amplia participación ciudadana, permitiéndonos evidenciar los mayores logros de la gestión en el marco de nuestro Plan de Desarrollo. En total se contó con un acompañamiento 360 personas de manera presencial en cada uno de los doce municipios del departamento, y de manera virtual un promedio de 300 personas, y el video de la audiencia pública ha alcanzado las 7200 reproducciones. Por último, se tuvo la oportunidad de responder diversas preguntas de la ciudadanía junto con el equipo de gobierno durante la transmisión, aclarando diferentes dudas sobre la gestión del gobierno; así mismo, se tomaron las PQR`S de la ciudadanía las cuales fueron tomadas como derechos de petición y se brindó respuesta de forma clara y de fondo.  La evidencia se encuentra : https://quindio.gov.co/rendicion-publica-cuentas/vigencia-2020
</t>
    </r>
    <r>
      <rPr>
        <b/>
        <sz val="11"/>
        <color theme="1"/>
        <rFont val="Arial"/>
        <family val="2"/>
      </rPr>
      <t xml:space="preserve">Para vigencia 2022, </t>
    </r>
    <r>
      <rPr>
        <sz val="11"/>
        <color theme="1"/>
        <rFont val="Arial"/>
        <family val="2"/>
      </rPr>
      <t xml:space="preserve">la administración departamental realizó el evento de Rendición Pública de Cuentas para vigencia 2021, el día 29 de junio de 2022 en el Centro Cultural Metropolitano de Convenciones y en los once municipios del departamento; donde se brindó a la ciudadanía la información de los principales logros con un promedio de participación presencial de 894 personas en todo el departamento. https://quindio.gov.co/rendicion-publica-cuentas/vigencia-2021?view=article&amp;id=24921:principales-logros-rendicion-de-cuentas-vigencia-2022&amp;catid=2.
Las evidencias se adjuntaron para el seguimiento con corte a 30 de junio de 2022. </t>
    </r>
  </si>
  <si>
    <r>
      <rPr>
        <b/>
        <sz val="11"/>
        <color theme="1"/>
        <rFont val="Arial"/>
        <family val="2"/>
      </rPr>
      <t xml:space="preserve">Para vigencia 2020 </t>
    </r>
    <r>
      <rPr>
        <sz val="11"/>
        <color theme="1"/>
        <rFont val="Arial"/>
        <family val="2"/>
      </rPr>
      <t xml:space="preserve">la dirección de Oficina Privada realizo treinta y tres 33 encuentros ciudadanos en los diferentes municipios del departamento.
</t>
    </r>
    <r>
      <rPr>
        <b/>
        <sz val="11"/>
        <color theme="1"/>
        <rFont val="Arial"/>
        <family val="2"/>
      </rPr>
      <t>Se llevó a cabo para vigencia 2021</t>
    </r>
    <r>
      <rPr>
        <sz val="11"/>
        <color theme="1"/>
        <rFont val="Arial"/>
        <family val="2"/>
      </rPr>
      <t xml:space="preserve"> a corte 31 de diciembre, 30 encuentros ciudadanos en diferentes municipios y escenarios del departamento ( Circasia, Génova, Buenavista, Córdoba, Pijao, Salento, Calarcá- La Virginia, Pueblo Tapao- Finca el Agrado, Montenegro, Boquia, Filandia, La Tebaida, Centro Cultural Metropolitano de Convenciones, Gobernación del Quindío, salón de Gobernadores y sala de juntas secretaria del Interior, salón Bolívar, centro de acopio AGRIQUIN), tratando diferentes temas:
Entrega de equipos tecnológicos eventos en Instituciones Educativas, ejecución de Alianzas Productivas para fortalecer el agro quindiano, fortalecimiento de los Café Mujer, entrega de viviendas a familias del resguardo Embera Chamí, entrega de ayudas productivas y maquinarias a familias beneficiadas, encuentros con la comunidad LGBTI, mesas de coordinación de derechos humanos, evento de Rendición Pública de Cuentas Vigencia 2020, encuentros y seguimiento al Paro Nacional, encuentros con las madres cuidadoras de personas con discapacidad, encuentros con grupos de adultos mayores, Mesa Departamental de Participación de Niños, Niñas y Adolescentes, mesas de trabajo con el grupo de artesanos del departamento, mercados campesinos en los municipios, encuentros con cabildo indígenas, encuentros con productores agropecuarios y caficultores, ferias empresariales, cooperación internacional de mujeres, activaciones económicas y encuentros empresariales; distribuidas de la siguiente manera: 6 en el mes de febrero, 4 en el mes de marzo, 7 en el mes de abril, 3 en el mes de mayo, 4 en el mes de junio, 1 en el mes de julio, 1 en el mes de agosto, 1 en el mes de septiembre, 1 en el mes de octubre y 2 en el mes de noviembre. 
Las correspondientes evidencias se encuentran en la página de la gobernación del Quindío para las vigencias 2020 y 2021. El informe de gestión para vigencia 2022 se realizará para corte 31 de diciembre.
</t>
    </r>
    <r>
      <rPr>
        <b/>
        <sz val="11"/>
        <color theme="1"/>
        <rFont val="Arial"/>
        <family val="2"/>
      </rPr>
      <t>Y para vigencia 2022,</t>
    </r>
    <r>
      <rPr>
        <sz val="11"/>
        <color theme="1"/>
        <rFont val="Arial"/>
        <family val="2"/>
      </rPr>
      <t xml:space="preserve"> Se han  realizado 23 Encuentros  ciudadanos, en el proyecto de Fortalecimiento de  las capacidades institucionales de la administración departamental del Quindío con el equipo de trabajo se han venido realizando las siguientes actividades:
a) Se han programado veintisiete (27) encuentros ciudadanos de los treinta (30) encuentros que se tienen como meta para la vigencia 2022; de los cuales se han realizado veintitres (23) a fecha 30 de septiembre, a continuación se describen: 
1) Modernización de la educación en los municipios del departamento del Quindío con la entrega de las AULAS STEAM -Secretaría TIC febrero 03,08,11,14,16 y 24 de marzo.
2) Ferias de atención y servicio al ciudadano -Activaciones economicas y empleoFeria de Atención y servicio al ciudadano "Nos metimos al barrio"  19 de Febrero - Activación económica municipio de Montenegro 07 de mayo y municipio de Cordoba 09 de julio de 2022. 
3) Programa BIENESTAR MAYOR - Casa del Adulto Mayor Humberto López Vásquez – Córdoba Quindío 23 de febrero.
4) Socialización del programa EnamorArte 2022. 28 de febrero.
5) Segunda entrega de maquinaria para beneficio de café, en beneficio de 50 mujeres cafeteras. 03 de marzo.
6) Primer encuentro colectivo RAP ARMENIA en su primer “HIP – HOP al parque. 19 de abril.
7) Homenaje a la niñez “Quindío Territorio de Crianza Amorosa” Festival de crianza amorosa + juego. Del 18 al 30 de abril.
8) Feria Ambiental. 29 de abril.
9) Celebración Mes de la Familia.17 de mayo Circasia, 13 y 23 de mayo Quimbaya, 25 de mayo Calarcá, 26 de mayo en Armenia, 28 de mayo en La Tebaida.
10) Fortalecimiento de 40 familias que realizán los procesos de siembra y recolección de hortalizas en el municipio de Córdoba - Asociación Procor. 16 de mayo.
11) Diseñar y ejecutar la estrategia “TU Y YO DE LA MANO” a través de jornada deportiva con la compañía del Club balón mano Cuyabros y la administración departamental - en Institución Educativa Teresita sede Luis Carlos galán. 21 de mayo.
12) Jornada de entrega de insumos a la Asociación de Productores y Comercializadores Agropecuarios (ASOPYCA) en el marco de las alianzas productivas en fase I, siendo 40 familias beneficiadas en municipio de Salento, Quindio. 25 de mayo.
13) Celebraciones
Homenaje a las madres adultas mayores en el Centro Cultural Metropolitano de Convenciones. 31 de mayo de 2022.
Celebración de los 50 años de Garay Lo Viste, en el Centro Cultural Metropolitano de convenciones. 3 de junio.
14) Mesa de concertación departamental con diferentes cabildos indígenas con el objetivo de brindar un espacio de diálogo para conocer las necesidades de la comunidad y así garantizar la seguridad y calidad de vida de los pueblos indígenas. 13 de junio.
15) Visitas Empresariales
- Visita empresarial a Curtiembres de la María . 15 de junio.
-Café Quindío 05 de agosto de 2022.
- Visita COMDATA 05 de agosto de 2022.
16) Evento Audiciencia Pública de Rendición Pública de Cuentas vigencia 2021 , realizada el 29 de junio en el Centro Metropolitano de Convenciones de Armenia.                                                                                                                                                                                                                         17. Tercera feria de mujeres TIC, realizada el 15,16 y 17 de julio en el Centro Metropolitano de Convenciones de Armenia.                                           18. Celebración día de la familia Comdata el dia 16 de julio del 2022, en la Institución educativa Baudilio Montoya, en Calarca, Quindio.             19. Charla de trading el día 31 de julio del 2022, en el Centro Cultural Metropolitano de Convenciones de Armenia.                                                        20. Se acompaño la V feria del maiz los días 13 y 14 de agosto del presente año, en el corregimiento de Barcelona, Quindio.                                       21. En el municipio de Salento, Quindio se llevo a cabo expojoves, el día 26 de agosto de 2022.                                                                                           22. En el Centro Cultural Metropolitano de Convenciones se llevo a cabo los dias 30 y 31 de septiembre , el FESTIC emprecdelac.                               23. Sueña en grande, actividad en conjunto con la Institución Educativa Rufino Cuervo en el Centro Cultural Metropolitano de Convenciones, el dia 02 de septiembre del 2022.       
Se continuará con la programación del cronograma de trabajo de los encuentros ciudadanos faltantes para cumplir con la meta establecida para esta vigencia.</t>
    </r>
  </si>
  <si>
    <r>
      <t>Se han realizado tres procesos de seguimiento y evaluación al Plan de Desarrollo "TÚ Y YO SOMOS QUINDÍO", correspondientes a: IV trimestre de 2021, I- Trimestre de 2022 y II -Trimestre de 2022 , los cuales se encuentran publicados en el micrositio web.  Se d</t>
    </r>
    <r>
      <rPr>
        <sz val="11"/>
        <rFont val="Arial"/>
        <family val="2"/>
      </rPr>
      <t>ebe señalar el que corresponda y descargar:</t>
    </r>
    <r>
      <rPr>
        <sz val="11"/>
        <color theme="1"/>
        <rFont val="Arial"/>
        <family val="2"/>
      </rPr>
      <t xml:space="preserve">
</t>
    </r>
    <r>
      <rPr>
        <b/>
        <sz val="11"/>
        <color theme="1"/>
        <rFont val="Arial"/>
        <family val="2"/>
      </rPr>
      <t xml:space="preserve">                                                                                                                                                                                                                Plan Indicativo: </t>
    </r>
    <r>
      <rPr>
        <sz val="11"/>
        <color theme="1"/>
        <rFont val="Arial"/>
        <family val="2"/>
      </rPr>
      <t xml:space="preserve">https://www.quindio.gov.co/evaluacion-y-seguimiento-a-la-gestion-publica/segumiento-y-evaluacion-plan-indicativo
</t>
    </r>
    <r>
      <rPr>
        <b/>
        <sz val="11"/>
        <color theme="1"/>
        <rFont val="Arial"/>
        <family val="2"/>
      </rPr>
      <t>POAI:</t>
    </r>
    <r>
      <rPr>
        <sz val="11"/>
        <color theme="1"/>
        <rFont val="Arial"/>
        <family val="2"/>
      </rPr>
      <t xml:space="preserve"> https://www.quindio.gov.co/evaluacion-y-seguimiento-a-la-gestion-publica/seguimiento-y-evaluacion-plan-operativo-anual-de-inversion
</t>
    </r>
    <r>
      <rPr>
        <b/>
        <sz val="11"/>
        <color theme="1"/>
        <rFont val="Arial"/>
        <family val="2"/>
      </rPr>
      <t xml:space="preserve">Planes de acción: </t>
    </r>
    <r>
      <rPr>
        <sz val="11"/>
        <color theme="1"/>
        <rFont val="Arial"/>
        <family val="2"/>
      </rPr>
      <t xml:space="preserve">https://www.quindio.gov.co/evaluacion-y-seguimiento-a-la-gestion-publica/seguimiento-y-evaluacion-plan-de-accion
</t>
    </r>
    <r>
      <rPr>
        <sz val="11"/>
        <rFont val="Arial"/>
        <family val="2"/>
      </rPr>
      <t xml:space="preserve">
A la fecha se encuentra publicado hasta junio, dado que se encuentra en proceso de  compilación de la información correspondiente al III-trimestre de 2022</t>
    </r>
  </si>
  <si>
    <r>
      <t xml:space="preserve">Se han realizado tres procesos  de seguimiento  al cumplimiento de la política de la Ley de Transparencia a través de la página web, por medio  de asistencias técnicas durante los trimestre correspondientes,  a las diferentes secretarias de despacho, con el objetivo acatar las  disposiciones legales.
</t>
    </r>
    <r>
      <rPr>
        <b/>
        <sz val="11"/>
        <rFont val="Arial"/>
        <family val="2"/>
      </rPr>
      <t>EVIDENCIA:</t>
    </r>
    <r>
      <rPr>
        <sz val="11"/>
        <rFont val="Arial"/>
        <family val="2"/>
      </rPr>
      <t xml:space="preserve">                                                                                                                                                       </t>
    </r>
    <r>
      <rPr>
        <b/>
        <sz val="11"/>
        <rFont val="Arial"/>
        <family val="2"/>
      </rPr>
      <t>Actas de asistencia técnica - enero a mayo</t>
    </r>
    <r>
      <rPr>
        <sz val="11"/>
        <rFont val="Arial"/>
        <family val="2"/>
      </rPr>
      <t xml:space="preserve"> https://drive.google.com/drive/folders/1r_cIxTBj6MfWW5P1P38D0LcDiyfM40r1?usp=sharing   
</t>
    </r>
    <r>
      <rPr>
        <b/>
        <sz val="11"/>
        <rFont val="Arial"/>
        <family val="2"/>
      </rPr>
      <t xml:space="preserve">Actas de asistencia técnica junio - septiembre </t>
    </r>
    <r>
      <rPr>
        <sz val="11"/>
        <rFont val="Arial"/>
        <family val="2"/>
      </rPr>
      <t>https://drive.google.com/drive/folders/1T4Arf_PpyfJEnwPu9JOliEdXFGHIRV_b?usp=sharing</t>
    </r>
  </si>
  <si>
    <r>
      <t xml:space="preserve">
Por medio de la Circular  S.A. 60.07.01-00601 del 8 de junio de 2022, se informa el inicio de la Medición del indice de satisfacción del usuario  y la fecha limite para ello, a traves del link dispuesto en el micrositio de la Ventanilla Unica Virtual y/o el F-PLA-24-V8.
Se realizó la medición de satisfacción del usuario, para el primer semestre del 2022. Para lo cual se habilitó el link correspondiente, se tabularon las encuestas y se generó el informe correspondiente, disponible en el micrositio web de planeación departamental. https://www.quindio.gov.co/home/docs/items/item_100/MIPG/ENCUESTA_DE_SATISFACCION/Vigencia_2022/informesatisfaccionusuariosemestreI2022.pdf
</t>
    </r>
    <r>
      <rPr>
        <b/>
        <sz val="11"/>
        <color theme="1"/>
        <rFont val="Arial"/>
        <family val="2"/>
      </rPr>
      <t>Informe, circular</t>
    </r>
    <r>
      <rPr>
        <sz val="11"/>
        <color theme="1"/>
        <rFont val="Arial"/>
        <family val="2"/>
      </rPr>
      <t xml:space="preserve"> (https://drive.google.com/drive/folders/11VF5Knf6glSRcJ9yeYd5XvNMJ3ep2bhf?usp=sharing)</t>
    </r>
  </si>
  <si>
    <r>
      <t xml:space="preserve">En la vigencia 2022 se realizaron socializaciones a las 17 secretarías secctoriales en cuanto al proceso de rendición pública de cuentas, cuyas evidencias reposan en el anexo
En el segundo trimestre de la vigencia 2022 se han realizado 17 capacitaciones a las diferentes secretarías de despacho.
</t>
    </r>
    <r>
      <rPr>
        <b/>
        <sz val="11"/>
        <color theme="1"/>
        <rFont val="Arial"/>
        <family val="2"/>
      </rPr>
      <t xml:space="preserve">EVIDENCIAS: </t>
    </r>
    <r>
      <rPr>
        <sz val="11"/>
        <color theme="1"/>
        <rFont val="Arial"/>
        <family val="2"/>
      </rPr>
      <t>https://drive.google.com/drive/folders/1JSWZmUexPupTLcIRyb8H5OTjHyagDn6C</t>
    </r>
  </si>
  <si>
    <r>
      <t xml:space="preserve">SSe envío circular 0623 del 15 de junio de 2022, dirigida a todas las secretarías sectoriales, para la actualización de la caracterización de ciudadanos persona jurídica, con plazo de entrega para el 30 de junio de 2022, diligenciando la encuesta a trvés de un formulario w, con el apoyo de la Secretaría TIC. Sin embargo, varias Secretarías pideieron ampliación de plazo para su reporte. 
El 09 de septiembre, la Secretaría TIC entregó la base de datos de la encuesta diligenciada por las diferentes Secretarías, adicionalmente algunas Secretarías entregaron un archivos Excel con actualizaciones por fuera del link dispuesto, y otras en documento impreso.
En este momento se están realizando acciones de completud y validación de la base de datos, para proceder a realizar las operacciones estadísticas correspondientes para el informe.
Se espera tenerlo para el mes de octubree realizó la solicitud de actualización de la caracterización de usuarios persona jurídica a las diferentes Secretarías sectoriales, de acuerdo con la Circular 623; a través de la aplicación de una encuesta en línea para los usuarios de la administración. Las secretarías aun no han allegado la información correspondiente en su totalidad.
Asi mismo, a través del Sistema Departamental de Servicio a la Ciudadanía SDSC, se está realizando la actualización de la Matriz de grupos de interés de la administración departamental, asi como la Matriz de comunicaciones de las diferentes dependencias.
</t>
    </r>
    <r>
      <rPr>
        <b/>
        <sz val="11"/>
        <color theme="1"/>
        <rFont val="Arial"/>
        <family val="2"/>
      </rPr>
      <t xml:space="preserve">
Evidencia  </t>
    </r>
    <r>
      <rPr>
        <sz val="11"/>
        <color theme="1"/>
        <rFont val="Arial"/>
        <family val="2"/>
      </rPr>
      <t>https://drive.google.com/drive/folders/1iLVEBMtf0d-87AlQM7cgtNWSVYkUj-dn</t>
    </r>
  </si>
  <si>
    <r>
      <t xml:space="preserve">Se realizó la actualización y normalización del PL-SAD-08-V1 Plan de Acción del Sistema Departamental de Servicio a la Ciudadania  SDSC, el formato F-SAD-127-V1 para su seguimiento,  el procedimiento P-SAD-107-V1  Atencóon al ciudadano y los formatos F-SAD-116-V1 Recepción PQRSD y F-SAD-117-V1 Encuesta de servicio del SDSC.
Se actualizó y normalizó el M-SAD-01-V2 Manual y protocolos de servicio a la ciudadanía y M-SAD-19-V1 Manual de Lenguaje claro.
Se diseñó el formato para Evaluación al Plan de accion del SDSC, en su versión 1, el cual se encuentra pendiente de normalización
</t>
    </r>
    <r>
      <rPr>
        <b/>
        <sz val="11"/>
        <rFont val="Arial"/>
        <family val="2"/>
      </rPr>
      <t xml:space="preserve">Evidencia:  </t>
    </r>
    <r>
      <rPr>
        <sz val="11"/>
        <rFont val="Arial"/>
        <family val="2"/>
      </rPr>
      <t>https://drive.google.com/drive/folders/1JSWZmUexPupTLcIRyb8H5OTjHyagDn6C</t>
    </r>
  </si>
  <si>
    <r>
      <t>Se realizaron los siguientes autodiagnóstcos:</t>
    </r>
    <r>
      <rPr>
        <b/>
        <sz val="11"/>
        <color theme="1"/>
        <rFont val="Arial"/>
        <family val="2"/>
      </rPr>
      <t xml:space="preserve">
EL EDIFICIO PÚBLICO RODRIGO GÓMEZ JARAMILLO (SISTEMA DEPARTAMENTAL DE SERVICIO A LA CIUDADANIA)</t>
    </r>
    <r>
      <rPr>
        <sz val="11"/>
        <color theme="1"/>
        <rFont val="Arial"/>
        <family val="2"/>
      </rPr>
      <t xml:space="preserve">
En el punto de atención al ciudadano por parte del personal técnico de la secretaria de aguas e infraestructura del Quindío y en compañía de la Sra. Beatriz Lucía Luján, se evidenció lo siguiente: el acceso a la misma no es conflictivo y la vía que le rodea está en buen estado.
Para lo anterior se plantea lo siguiente:
1. Lijar y pintar la totalidad de los muros del Punto de Atención al Ciudadano.
2. En el punto de atención al ciudadano es necesario una Puerta
</t>
    </r>
    <r>
      <rPr>
        <b/>
        <sz val="11"/>
        <color theme="1"/>
        <rFont val="Arial"/>
        <family val="2"/>
      </rPr>
      <t>EDIFICIO PÚBLICO EN EL PUNTO DE ATENCIÓN AL CIUDADANO DE PASAPORTES DEL CENTRO ADMINISTRATIVO DEPARTAMENTAL DE ARMENIA</t>
    </r>
    <r>
      <rPr>
        <sz val="11"/>
        <color theme="1"/>
        <rFont val="Arial"/>
        <family val="2"/>
      </rPr>
      <t xml:space="preserve">
Se realiza recorrido por esta oficina donde se aprecian humedades importantes en la zona exterior de la oficina de pasaportes, más específicamente en la sala de espera
Para lo anterior se plantea lo siguiente:
1. Rasquetear, lijar, impermeabilizar y pintar las zonas que se encuentren con humedades.
</t>
    </r>
    <r>
      <rPr>
        <b/>
        <sz val="11"/>
        <color theme="1"/>
        <rFont val="Arial"/>
        <family val="2"/>
      </rPr>
      <t xml:space="preserve">EL EDIFICIO PÚBLICO DEL CENTRO ADMINISTRATIVO DEPARTAMENTAL PUNTO DE ATENCIÓN AL CIUDADANO DE GESTIÓN DOCUMENTAL </t>
    </r>
    <r>
      <rPr>
        <sz val="11"/>
        <color theme="1"/>
        <rFont val="Arial"/>
        <family val="2"/>
      </rPr>
      <t xml:space="preserve">
Para lo anterior se plantea lo siguiente:
1. Reemplazar los cubículos existentes por unos más estables.
2. Implementar puntos eléctricos suficientes para la total iluminación del espacio.
3. Lijar y pintar la totalidad del espacio del punto de atención al ciudadano de Gestión Documental.</t>
    </r>
  </si>
  <si>
    <r>
      <t xml:space="preserve">Esta meta se encuentra cumplida en un 75%, ya que los informes están publicados en la página web. </t>
    </r>
    <r>
      <rPr>
        <b/>
        <sz val="11"/>
        <color theme="1"/>
        <rFont val="Arial"/>
        <family val="2"/>
      </rPr>
      <t>Evidencia 1.</t>
    </r>
    <r>
      <rPr>
        <sz val="11"/>
        <color theme="1"/>
        <rFont val="Arial"/>
        <family val="2"/>
      </rPr>
      <t xml:space="preserve"> </t>
    </r>
    <r>
      <rPr>
        <sz val="11"/>
        <color theme="4" tint="-0.249977111117893"/>
        <rFont val="Arial"/>
        <family val="2"/>
      </rPr>
      <t>https://www.quindio.gov.co/index.php?option=com_content&amp;view=article&amp;id=26012:informes-de-pqrsd&amp;catid=2</t>
    </r>
  </si>
  <si>
    <r>
      <t xml:space="preserve">Este proceso está reglamentado a través del manual PQRS y en la vigencia 2022 la entidad no registra desestimientos tácitos. </t>
    </r>
    <r>
      <rPr>
        <b/>
        <sz val="11"/>
        <rFont val="Arial"/>
        <family val="2"/>
      </rPr>
      <t>Evidencia 2 .</t>
    </r>
    <r>
      <rPr>
        <sz val="11"/>
        <rFont val="Arial"/>
        <family val="2"/>
      </rPr>
      <t>Se anexa manual PQRSD</t>
    </r>
  </si>
  <si>
    <r>
      <t xml:space="preserve">Se implementaron, el manual "Estrategia de Lenjuaje Claro" y el "Manual y Protocolos de Servicio a la Ciudadanía". </t>
    </r>
    <r>
      <rPr>
        <b/>
        <sz val="11"/>
        <color theme="1"/>
        <rFont val="Arial"/>
        <family val="2"/>
      </rPr>
      <t>Evidencia 3.</t>
    </r>
    <r>
      <rPr>
        <sz val="11"/>
        <color theme="1"/>
        <rFont val="Arial"/>
        <family val="2"/>
      </rPr>
      <t xml:space="preserve"> Se anexan manuales.</t>
    </r>
  </si>
  <si>
    <r>
      <t xml:space="preserve">Esta meta se cumplió al 100 mediante circular S.A.60.07.01-00441 DE MAYO 02 DE 2022. </t>
    </r>
    <r>
      <rPr>
        <b/>
        <sz val="11"/>
        <color theme="1"/>
        <rFont val="Arial"/>
        <family val="2"/>
      </rPr>
      <t>Evidencia 4.</t>
    </r>
    <r>
      <rPr>
        <sz val="11"/>
        <color theme="1"/>
        <rFont val="Arial"/>
        <family val="2"/>
      </rPr>
      <t xml:space="preserve"> Se anexa documento.</t>
    </r>
  </si>
  <si>
    <r>
      <t xml:space="preserve">Meta al 100%. </t>
    </r>
    <r>
      <rPr>
        <b/>
        <sz val="11"/>
        <rFont val="Arial"/>
        <family val="2"/>
      </rPr>
      <t xml:space="preserve">Evidencia 5. </t>
    </r>
    <r>
      <rPr>
        <sz val="11"/>
        <color theme="4" tint="-0.249977111117893"/>
        <rFont val="Arial"/>
        <family val="2"/>
      </rPr>
      <t>https://www.quindio.gov.co/atencion-a-la-ciudadania/carta-del-trato-digno</t>
    </r>
  </si>
  <si>
    <r>
      <t xml:space="preserve">Esta meta se encuentra realizada en su 100%. </t>
    </r>
    <r>
      <rPr>
        <b/>
        <sz val="11"/>
        <color theme="1"/>
        <rFont val="Arial"/>
        <family val="2"/>
      </rPr>
      <t xml:space="preserve">Evidencia 6. </t>
    </r>
    <r>
      <rPr>
        <sz val="11"/>
        <color theme="1"/>
        <rFont val="Arial"/>
        <family val="2"/>
      </rPr>
      <t xml:space="preserve">Se anexan registros fotográficos. </t>
    </r>
  </si>
  <si>
    <r>
      <t xml:space="preserve">Esta meta se cumplió a más del 100% con 3 autodiagnósticos que realizó la Secretaría de Aguas e Infraestructura. </t>
    </r>
    <r>
      <rPr>
        <b/>
        <sz val="11"/>
        <color theme="1"/>
        <rFont val="Arial"/>
        <family val="2"/>
      </rPr>
      <t>Evidencia 7.</t>
    </r>
    <r>
      <rPr>
        <sz val="11"/>
        <color theme="1"/>
        <rFont val="Arial"/>
        <family val="2"/>
      </rPr>
      <t xml:space="preserve"> Se anexan documentos.</t>
    </r>
  </si>
  <si>
    <r>
      <t xml:space="preserve">Esta meta se cumplió al 100% a través de la Secretaría de Aguas e Infraestructura. </t>
    </r>
    <r>
      <rPr>
        <b/>
        <sz val="11"/>
        <color theme="1"/>
        <rFont val="Arial"/>
        <family val="2"/>
      </rPr>
      <t>Evidencia 8.</t>
    </r>
    <r>
      <rPr>
        <sz val="11"/>
        <color theme="1"/>
        <rFont val="Arial"/>
        <family val="2"/>
      </rPr>
      <t xml:space="preserve"> Se anexa informe y registros forográficos.</t>
    </r>
  </si>
  <si>
    <r>
      <t xml:space="preserve">Se realizó un diseño en la Sección de Pasaportes. </t>
    </r>
    <r>
      <rPr>
        <b/>
        <sz val="11"/>
        <color theme="1"/>
        <rFont val="Arial"/>
        <family val="2"/>
      </rPr>
      <t>Evidencia 9.</t>
    </r>
    <r>
      <rPr>
        <sz val="11"/>
        <color theme="1"/>
        <rFont val="Arial"/>
        <family val="2"/>
      </rPr>
      <t xml:space="preserve">  Se anexn informe y registros fogtográficos.</t>
    </r>
  </si>
  <si>
    <r>
      <t xml:space="preserve">La meta se cumplió al 100%. </t>
    </r>
    <r>
      <rPr>
        <b/>
        <sz val="11"/>
        <color theme="1"/>
        <rFont val="Arial"/>
        <family val="2"/>
      </rPr>
      <t>Evidencia 10.</t>
    </r>
    <r>
      <rPr>
        <sz val="11"/>
        <color theme="1"/>
        <rFont val="Arial"/>
        <family val="2"/>
      </rPr>
      <t xml:space="preserve"> Se anexan registros fotográficos.</t>
    </r>
  </si>
  <si>
    <r>
      <t xml:space="preserve">Videos informativos en la oficina de Atención Ciudadana y en la entrada de la Gobernación. </t>
    </r>
    <r>
      <rPr>
        <b/>
        <sz val="11"/>
        <color theme="1"/>
        <rFont val="Arial"/>
        <family val="2"/>
      </rPr>
      <t>Evidencia 11</t>
    </r>
    <r>
      <rPr>
        <sz val="11"/>
        <color theme="1"/>
        <rFont val="Arial"/>
        <family val="2"/>
      </rPr>
      <t>. Se anexan registros fotográficos.</t>
    </r>
  </si>
  <si>
    <r>
      <t xml:space="preserve">Meta al 100%. </t>
    </r>
    <r>
      <rPr>
        <b/>
        <sz val="11"/>
        <color theme="1"/>
        <rFont val="Arial"/>
        <family val="2"/>
      </rPr>
      <t>Evidencia 12.</t>
    </r>
    <r>
      <rPr>
        <sz val="11"/>
        <color theme="1"/>
        <rFont val="Arial"/>
        <family val="2"/>
      </rPr>
      <t xml:space="preserve"> Se anexan formatos.</t>
    </r>
  </si>
  <si>
    <r>
      <t xml:space="preserve">Meta al 100%. </t>
    </r>
    <r>
      <rPr>
        <b/>
        <sz val="11"/>
        <color theme="1"/>
        <rFont val="Arial"/>
        <family val="2"/>
      </rPr>
      <t>Evidencia 13.</t>
    </r>
    <r>
      <rPr>
        <sz val="11"/>
        <color theme="1"/>
        <rFont val="Arial"/>
        <family val="2"/>
      </rPr>
      <t xml:space="preserve"> Se anexan documentos capacitaciones.</t>
    </r>
  </si>
  <si>
    <r>
      <t xml:space="preserve">Esta meta se cumplió al 100% y se reglamentó por medio de la Estrategia de Salario Emocional. </t>
    </r>
    <r>
      <rPr>
        <b/>
        <sz val="11"/>
        <color theme="1"/>
        <rFont val="Arial"/>
        <family val="2"/>
      </rPr>
      <t>Evidencia 14</t>
    </r>
    <r>
      <rPr>
        <sz val="11"/>
        <color theme="1"/>
        <rFont val="Arial"/>
        <family val="2"/>
      </rPr>
      <t>. Se anexa documento.</t>
    </r>
  </si>
  <si>
    <r>
      <t xml:space="preserve">La entidad cumple con esta meta. </t>
    </r>
    <r>
      <rPr>
        <b/>
        <sz val="11"/>
        <color theme="1"/>
        <rFont val="Arial"/>
        <family val="2"/>
      </rPr>
      <t>Evidencia 15.</t>
    </r>
    <r>
      <rPr>
        <sz val="11"/>
        <color theme="1"/>
        <rFont val="Arial"/>
        <family val="2"/>
      </rPr>
      <t xml:space="preserve"> Se anexa manual y documento Jornada Inducción y Reinducción 2022.</t>
    </r>
  </si>
  <si>
    <r>
      <t xml:space="preserve">Meta al 100%. </t>
    </r>
    <r>
      <rPr>
        <b/>
        <sz val="11"/>
        <color theme="1"/>
        <rFont val="Arial"/>
        <family val="2"/>
      </rPr>
      <t>Evidencia 16.</t>
    </r>
    <r>
      <rPr>
        <sz val="11"/>
        <color theme="1"/>
        <rFont val="Arial"/>
        <family val="2"/>
      </rPr>
      <t xml:space="preserve"> Se anexa encuesta de satisfacción.</t>
    </r>
  </si>
  <si>
    <r>
      <t xml:space="preserve">Meta al 100%. </t>
    </r>
    <r>
      <rPr>
        <b/>
        <sz val="11"/>
        <color theme="1"/>
        <rFont val="Arial"/>
        <family val="2"/>
      </rPr>
      <t>Evidencia 17.</t>
    </r>
    <r>
      <rPr>
        <sz val="11"/>
        <color theme="1"/>
        <rFont val="Arial"/>
        <family val="2"/>
      </rPr>
      <t xml:space="preserve"> Se anexa manual PQRSD.</t>
    </r>
  </si>
  <si>
    <r>
      <t xml:space="preserve">La entidad cumplió esta meta a través del manual PQRSD. </t>
    </r>
    <r>
      <rPr>
        <b/>
        <sz val="11"/>
        <color theme="1"/>
        <rFont val="Arial"/>
        <family val="2"/>
      </rPr>
      <t>Evidencia 18.</t>
    </r>
    <r>
      <rPr>
        <sz val="11"/>
        <color theme="1"/>
        <rFont val="Arial"/>
        <family val="2"/>
      </rPr>
      <t xml:space="preserve">  Se anexa documento.</t>
    </r>
  </si>
  <si>
    <r>
      <t xml:space="preserve">La entidad cumplió la meta mediante la Ordenanza N° 03 del 1 de junio de 2021. </t>
    </r>
    <r>
      <rPr>
        <b/>
        <sz val="11"/>
        <color theme="1"/>
        <rFont val="Arial"/>
        <family val="2"/>
      </rPr>
      <t>Evidencia 19 .</t>
    </r>
    <r>
      <rPr>
        <sz val="11"/>
        <color theme="4" tint="-0.249977111117893"/>
        <rFont val="Arial"/>
        <family val="2"/>
      </rPr>
      <t>https://www.quindio.gov.co/normatividad/ordenanzas/ordenanzas-2021?start=15</t>
    </r>
  </si>
  <si>
    <r>
      <t xml:space="preserve">La meta está en un 75% incluyendo este 3er trimestre. </t>
    </r>
    <r>
      <rPr>
        <b/>
        <sz val="11"/>
        <color theme="1"/>
        <rFont val="Arial"/>
        <family val="2"/>
      </rPr>
      <t>Evidencia 20</t>
    </r>
  </si>
  <si>
    <r>
      <t xml:space="preserve">La meta va en un cumplimiento del 50%, ya que en diciembre se hará la 2da reunión. </t>
    </r>
    <r>
      <rPr>
        <b/>
        <sz val="11"/>
        <color theme="1"/>
        <rFont val="Arial"/>
        <family val="2"/>
      </rPr>
      <t>Evidencia 21.</t>
    </r>
    <r>
      <rPr>
        <sz val="11"/>
        <color theme="1"/>
        <rFont val="Arial"/>
        <family val="2"/>
      </rPr>
      <t xml:space="preserve"> Se anexa documentos soporte.</t>
    </r>
  </si>
  <si>
    <r>
      <t xml:space="preserve">Se está cumpliendo a través de la pan fage del Facebook Gobernación del Quindío, ya que en este momento se está implementando un chat específico para dicha actividad. </t>
    </r>
    <r>
      <rPr>
        <b/>
        <sz val="11"/>
        <color theme="1"/>
        <rFont val="Arial"/>
        <family val="2"/>
      </rPr>
      <t>Evidencia 22.</t>
    </r>
    <r>
      <rPr>
        <sz val="11"/>
        <color theme="1"/>
        <rFont val="Arial"/>
        <family val="2"/>
      </rPr>
      <t xml:space="preserve"> https://www.quindio.gov.co/</t>
    </r>
  </si>
  <si>
    <r>
      <t xml:space="preserve">Meta cumplida al 100%. </t>
    </r>
    <r>
      <rPr>
        <b/>
        <sz val="11"/>
        <color theme="1"/>
        <rFont val="Arial"/>
        <family val="2"/>
      </rPr>
      <t xml:space="preserve">Evidencia 23. </t>
    </r>
    <r>
      <rPr>
        <sz val="11"/>
        <color theme="4" tint="-0.249977111117893"/>
        <rFont val="Arial"/>
        <family val="2"/>
      </rPr>
      <t>quindio.gov.co/atención-a-la-ciudadanía/pqrd/peticiones-quejas-reclamos-y-denuncias.html</t>
    </r>
  </si>
  <si>
    <r>
      <t xml:space="preserve">Meta al 100%. </t>
    </r>
    <r>
      <rPr>
        <b/>
        <sz val="11"/>
        <rFont val="Arial"/>
        <family val="2"/>
      </rPr>
      <t xml:space="preserve">Evidencia 24. </t>
    </r>
    <r>
      <rPr>
        <sz val="11"/>
        <color theme="4" tint="-0.249977111117893"/>
        <rFont val="Arial"/>
        <family val="2"/>
      </rPr>
      <t>https://www.quindio.gov.co/atencion-a-la-ciudadania/carta-del-trato-digno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</si>
</sst>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4" formatCode="_-&quot;$&quot;\ * #,##0.00_-;\-&quot;$&quot;\ * #,##0.00_-;_-&quot;$&quot;\ * &quot;-&quot;??_-;_-@_-"/>
    <numFmt numFmtId="164" formatCode="_(&quot;$&quot;\ * #,##0_);_(&quot;$&quot;\ * \(#,##0\);_(&quot;$&quot;\ * &quot;-&quot;_);_(@_)"/>
    <numFmt numFmtId="165" formatCode="_-&quot;$&quot;\ * #,##0_-;\-&quot;$&quot;\ * #,##0_-;_-&quot;$&quot;\ * &quot;-&quot;??_-;_-@_-"/>
    <numFmt numFmtId="166" formatCode="#,##0_ ;\-#,##0\ "/>
    <numFmt numFmtId="167" formatCode="&quot;$&quot;\ #,##0_);[Red]\(&quot;$&quot;\ #,##0\)"/>
    <numFmt numFmtId="168" formatCode="_(&quot;$&quot;\ * #,##0.00_);_(&quot;$&quot;\ * \(#,##0.00\);_(&quot;$&quot;\ * &quot;-&quot;??_);_(@_)"/>
    <numFmt numFmtId="169" formatCode="_(* #,##0.00_);_(* \(#,##0.00\);_(* &quot;-&quot;??_);_(@_)"/>
    <numFmt numFmtId="170"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9"/>
      <color theme="1"/>
      <name val="Arial"/>
      <family val="2"/>
    </font>
    <font>
      <sz val="9"/>
      <name val="Arial"/>
      <family val="2"/>
    </font>
    <font>
      <b/>
      <sz val="9"/>
      <color indexed="81"/>
      <name val="Tahoma"/>
      <family val="2"/>
    </font>
    <font>
      <sz val="9"/>
      <color indexed="81"/>
      <name val="Tahoma"/>
      <family val="2"/>
    </font>
    <font>
      <sz val="11"/>
      <color rgb="FF000000"/>
      <name val="Calibri"/>
      <family val="2"/>
      <charset val="1"/>
    </font>
    <font>
      <sz val="9"/>
      <color rgb="FF000000"/>
      <name val="Arial"/>
      <family val="2"/>
    </font>
    <font>
      <sz val="9"/>
      <color rgb="FF333333"/>
      <name val="Arial"/>
      <family val="2"/>
    </font>
    <font>
      <sz val="9"/>
      <color rgb="FFFF0000"/>
      <name val="Arial"/>
      <family val="2"/>
    </font>
    <font>
      <b/>
      <sz val="14"/>
      <color theme="1"/>
      <name val="Calibri"/>
      <family val="2"/>
      <scheme val="minor"/>
    </font>
    <font>
      <sz val="11"/>
      <color indexed="8"/>
      <name val="Calibri"/>
      <family val="2"/>
    </font>
    <font>
      <b/>
      <sz val="9"/>
      <color theme="1"/>
      <name val="Arial"/>
      <family val="2"/>
    </font>
    <font>
      <sz val="12"/>
      <name val="Arial"/>
      <family val="2"/>
    </font>
    <font>
      <sz val="9"/>
      <color rgb="FF00B050"/>
      <name val="Arial"/>
      <family val="2"/>
    </font>
    <font>
      <sz val="14"/>
      <color rgb="FF000000"/>
      <name val="Arial"/>
      <family val="2"/>
    </font>
    <font>
      <sz val="12"/>
      <color theme="1"/>
      <name val="Calibri"/>
      <family val="2"/>
      <scheme val="minor"/>
    </font>
    <font>
      <sz val="10"/>
      <name val="Arial"/>
      <family val="2"/>
    </font>
    <font>
      <sz val="10"/>
      <color rgb="FF000000"/>
      <name val="Arial"/>
      <family val="2"/>
    </font>
    <font>
      <b/>
      <sz val="9"/>
      <color rgb="FF000000"/>
      <name val="Arial"/>
      <family val="2"/>
    </font>
    <font>
      <sz val="11"/>
      <color theme="1"/>
      <name val="Arial"/>
      <family val="2"/>
    </font>
    <font>
      <b/>
      <sz val="11"/>
      <color theme="1"/>
      <name val="Arial"/>
      <family val="2"/>
    </font>
    <font>
      <sz val="11"/>
      <name val="Arial"/>
      <family val="2"/>
    </font>
    <font>
      <b/>
      <sz val="11"/>
      <name val="Arial"/>
      <family val="2"/>
    </font>
    <font>
      <sz val="11"/>
      <color theme="0"/>
      <name val="Arial"/>
      <family val="2"/>
    </font>
    <font>
      <sz val="11"/>
      <color theme="4" tint="-0.249977111117893"/>
      <name val="Arial"/>
      <family val="2"/>
    </font>
  </fonts>
  <fills count="10">
    <fill>
      <patternFill patternType="none"/>
    </fill>
    <fill>
      <patternFill patternType="gray125"/>
    </fill>
    <fill>
      <patternFill patternType="solid">
        <fgColor rgb="FFFFFFFF"/>
        <bgColor indexed="64"/>
      </patternFill>
    </fill>
    <fill>
      <patternFill patternType="solid">
        <fgColor rgb="FF30D830"/>
        <bgColor indexed="64"/>
      </patternFill>
    </fill>
    <fill>
      <patternFill patternType="solid">
        <fgColor theme="0"/>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bgColor indexed="64"/>
      </patternFill>
    </fill>
    <fill>
      <patternFill patternType="solid">
        <fgColor rgb="FFFFFF00"/>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2" fillId="0" borderId="0"/>
    <xf numFmtId="42" fontId="1" fillId="0" borderId="0" applyFont="0" applyFill="0" applyBorder="0" applyAlignment="0" applyProtection="0"/>
    <xf numFmtId="168" fontId="1" fillId="0" borderId="0" applyFont="0" applyFill="0" applyBorder="0" applyAlignment="0" applyProtection="0"/>
    <xf numFmtId="169" fontId="17" fillId="0" borderId="0" applyFont="0" applyFill="0" applyBorder="0" applyAlignment="0" applyProtection="0"/>
    <xf numFmtId="169" fontId="1" fillId="0" borderId="0" applyFont="0" applyFill="0" applyBorder="0" applyAlignment="0" applyProtection="0"/>
  </cellStyleXfs>
  <cellXfs count="279">
    <xf numFmtId="0" fontId="0" fillId="0" borderId="0" xfId="0"/>
    <xf numFmtId="0" fontId="5" fillId="2" borderId="1" xfId="0" applyFont="1" applyFill="1" applyBorder="1" applyAlignment="1">
      <alignment horizontal="center" vertical="center"/>
    </xf>
    <xf numFmtId="0" fontId="5" fillId="0" borderId="1" xfId="0" applyFont="1" applyBorder="1" applyAlignment="1">
      <alignment vertical="center"/>
    </xf>
    <xf numFmtId="0" fontId="7" fillId="0" borderId="1" xfId="0" applyFont="1" applyBorder="1" applyAlignment="1">
      <alignment horizontal="center" vertical="center"/>
    </xf>
    <xf numFmtId="15" fontId="7"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xf numFmtId="0" fontId="8" fillId="0" borderId="1" xfId="0" applyFont="1" applyBorder="1" applyAlignment="1">
      <alignment horizontal="center" vertical="center"/>
    </xf>
    <xf numFmtId="0" fontId="8" fillId="0" borderId="1" xfId="0" applyFont="1" applyBorder="1" applyAlignment="1">
      <alignment horizontal="justify" vertical="center" wrapText="1"/>
    </xf>
    <xf numFmtId="0" fontId="0" fillId="0" borderId="1" xfId="0" applyBorder="1" applyAlignment="1">
      <alignment horizontal="center" vertical="center"/>
    </xf>
    <xf numFmtId="0" fontId="0" fillId="0" borderId="1" xfId="0" applyBorder="1"/>
    <xf numFmtId="164" fontId="0" fillId="0" borderId="1" xfId="3" applyFont="1" applyBorder="1" applyAlignment="1">
      <alignment vertical="center"/>
    </xf>
    <xf numFmtId="0" fontId="0" fillId="0" borderId="1" xfId="0" applyBorder="1" applyAlignment="1">
      <alignment horizont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9" fillId="0" borderId="1" xfId="4" applyFont="1" applyFill="1" applyBorder="1" applyAlignment="1">
      <alignment horizontal="justify" vertical="center" wrapText="1"/>
    </xf>
    <xf numFmtId="0" fontId="9" fillId="0" borderId="1" xfId="0" applyFont="1" applyFill="1" applyBorder="1" applyAlignment="1">
      <alignment horizontal="justify" vertical="center" wrapText="1"/>
    </xf>
    <xf numFmtId="0" fontId="0" fillId="0" borderId="1" xfId="0" applyBorder="1" applyAlignment="1">
      <alignment horizontal="left" wrapText="1"/>
    </xf>
    <xf numFmtId="164" fontId="8" fillId="0" borderId="1" xfId="3" applyFont="1" applyFill="1" applyBorder="1" applyAlignment="1">
      <alignment vertical="center"/>
    </xf>
    <xf numFmtId="165" fontId="0" fillId="0" borderId="1" xfId="1" applyNumberFormat="1" applyFont="1" applyBorder="1" applyAlignment="1">
      <alignment vertical="center"/>
    </xf>
    <xf numFmtId="166" fontId="0" fillId="0" borderId="1" xfId="1" applyNumberFormat="1" applyFont="1" applyBorder="1" applyAlignment="1">
      <alignment vertical="center"/>
    </xf>
    <xf numFmtId="44" fontId="8" fillId="0" borderId="1" xfId="1" applyFont="1" applyFill="1" applyBorder="1" applyAlignment="1">
      <alignment vertical="center"/>
    </xf>
    <xf numFmtId="44" fontId="0" fillId="0" borderId="1" xfId="1" applyFont="1" applyBorder="1" applyAlignment="1">
      <alignment vertical="center"/>
    </xf>
    <xf numFmtId="9" fontId="2" fillId="3" borderId="1" xfId="2" applyFont="1" applyFill="1" applyBorder="1" applyAlignment="1">
      <alignment horizontal="center" vertical="center"/>
    </xf>
    <xf numFmtId="0" fontId="13" fillId="0" borderId="1" xfId="0" applyFont="1" applyFill="1" applyBorder="1" applyAlignment="1">
      <alignment horizontal="justify" vertical="center"/>
    </xf>
    <xf numFmtId="0" fontId="0" fillId="0" borderId="1" xfId="0" applyBorder="1" applyAlignment="1">
      <alignment wrapText="1"/>
    </xf>
    <xf numFmtId="44" fontId="0" fillId="0" borderId="0" xfId="0" applyNumberFormat="1"/>
    <xf numFmtId="0" fontId="9" fillId="0" borderId="1" xfId="0" applyFont="1" applyBorder="1" applyAlignment="1">
      <alignment horizontal="justify" vertical="center" wrapText="1"/>
    </xf>
    <xf numFmtId="0" fontId="8" fillId="0" borderId="1" xfId="0" applyFont="1" applyBorder="1"/>
    <xf numFmtId="0" fontId="13" fillId="0" borderId="1" xfId="0" applyFont="1" applyBorder="1" applyAlignment="1">
      <alignment horizontal="justify" vertical="center" wrapText="1"/>
    </xf>
    <xf numFmtId="0" fontId="13" fillId="0" borderId="1" xfId="0" applyFont="1" applyBorder="1" applyAlignment="1">
      <alignment horizontal="center" vertical="center"/>
    </xf>
    <xf numFmtId="0" fontId="0" fillId="0" borderId="1" xfId="0" applyBorder="1" applyAlignment="1">
      <alignment vertical="top" wrapText="1"/>
    </xf>
    <xf numFmtId="0" fontId="13" fillId="0" borderId="1" xfId="0" applyFont="1" applyBorder="1" applyAlignment="1">
      <alignment vertical="center" wrapText="1"/>
    </xf>
    <xf numFmtId="0" fontId="8" fillId="0" borderId="1" xfId="0" applyFont="1" applyBorder="1" applyAlignment="1">
      <alignment vertical="center" wrapText="1"/>
    </xf>
    <xf numFmtId="0" fontId="9" fillId="0" borderId="1" xfId="4" applyFont="1" applyBorder="1" applyAlignment="1">
      <alignment horizontal="justify" vertical="center" wrapText="1"/>
    </xf>
    <xf numFmtId="0" fontId="0" fillId="0" borderId="1" xfId="0" applyBorder="1" applyAlignment="1">
      <alignment vertical="center" wrapText="1"/>
    </xf>
    <xf numFmtId="0" fontId="9" fillId="0" borderId="1" xfId="0" applyFont="1" applyBorder="1" applyAlignment="1">
      <alignment horizontal="center" vertical="center"/>
    </xf>
    <xf numFmtId="0" fontId="2" fillId="0" borderId="1" xfId="0" applyFont="1" applyBorder="1" applyAlignment="1">
      <alignment vertical="center" wrapText="1"/>
    </xf>
    <xf numFmtId="167" fontId="0" fillId="0" borderId="1" xfId="3" applyNumberFormat="1" applyFont="1" applyBorder="1" applyAlignment="1">
      <alignment vertical="center"/>
    </xf>
    <xf numFmtId="9" fontId="16" fillId="3" borderId="1" xfId="2" applyFont="1" applyFill="1" applyBorder="1" applyAlignment="1">
      <alignment horizontal="center" vertical="center"/>
    </xf>
    <xf numFmtId="0" fontId="8" fillId="0" borderId="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xf>
    <xf numFmtId="0" fontId="7" fillId="0" borderId="1" xfId="0" applyFont="1" applyFill="1" applyBorder="1" applyAlignment="1">
      <alignment horizontal="center" vertical="center"/>
    </xf>
    <xf numFmtId="15" fontId="7" fillId="0" borderId="1" xfId="0" applyNumberFormat="1" applyFont="1" applyFill="1" applyBorder="1" applyAlignment="1">
      <alignment horizontal="center" vertical="center"/>
    </xf>
    <xf numFmtId="0" fontId="8" fillId="0" borderId="1" xfId="0" applyFont="1" applyFill="1" applyBorder="1"/>
    <xf numFmtId="168" fontId="8" fillId="0" borderId="1" xfId="6" applyFont="1" applyFill="1" applyBorder="1" applyAlignment="1">
      <alignment vertical="center"/>
    </xf>
    <xf numFmtId="164" fontId="8" fillId="0" borderId="1" xfId="3" applyFont="1" applyFill="1" applyBorder="1" applyAlignment="1">
      <alignment horizontal="center" vertical="center"/>
    </xf>
    <xf numFmtId="0" fontId="8" fillId="0" borderId="1" xfId="0" applyFont="1" applyFill="1" applyBorder="1" applyAlignment="1">
      <alignmen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justify" vertical="center" wrapText="1"/>
    </xf>
    <xf numFmtId="0" fontId="9" fillId="4" borderId="1" xfId="0" applyFont="1" applyFill="1" applyBorder="1"/>
    <xf numFmtId="0" fontId="9" fillId="4" borderId="1" xfId="6" applyNumberFormat="1" applyFont="1" applyFill="1" applyBorder="1" applyAlignment="1">
      <alignment horizontal="center" vertical="center"/>
    </xf>
    <xf numFmtId="164" fontId="9" fillId="4" borderId="1" xfId="3" applyFont="1" applyFill="1" applyBorder="1" applyAlignment="1">
      <alignment vertical="center"/>
    </xf>
    <xf numFmtId="168" fontId="9" fillId="4" borderId="1" xfId="6" applyFont="1" applyFill="1" applyBorder="1" applyAlignment="1">
      <alignment vertical="center"/>
    </xf>
    <xf numFmtId="164" fontId="9" fillId="4" borderId="1" xfId="3" applyFont="1" applyFill="1" applyBorder="1" applyAlignment="1">
      <alignment horizontal="center" vertical="center"/>
    </xf>
    <xf numFmtId="44" fontId="9" fillId="0" borderId="1" xfId="1" applyFont="1" applyFill="1" applyBorder="1" applyAlignment="1">
      <alignment vertical="center"/>
    </xf>
    <xf numFmtId="0" fontId="9" fillId="4" borderId="1" xfId="0" applyFont="1" applyFill="1" applyBorder="1" applyAlignment="1">
      <alignment horizontal="justify" vertical="center"/>
    </xf>
    <xf numFmtId="0" fontId="9" fillId="4" borderId="1" xfId="0" applyFont="1" applyFill="1" applyBorder="1" applyAlignment="1">
      <alignment vertical="center" wrapText="1"/>
    </xf>
    <xf numFmtId="0" fontId="8" fillId="0" borderId="1" xfId="6" applyNumberFormat="1" applyFont="1" applyFill="1" applyBorder="1" applyAlignment="1">
      <alignment horizontal="center" vertical="center"/>
    </xf>
    <xf numFmtId="169" fontId="9" fillId="0" borderId="11" xfId="7" applyFont="1" applyFill="1" applyBorder="1" applyAlignment="1" applyProtection="1">
      <alignment horizontal="center" vertical="center"/>
      <protection locked="0"/>
    </xf>
    <xf numFmtId="164" fontId="9" fillId="0" borderId="1" xfId="3" applyFont="1" applyFill="1" applyBorder="1" applyAlignment="1">
      <alignment horizontal="center" vertical="center"/>
    </xf>
    <xf numFmtId="169" fontId="9" fillId="0" borderId="11" xfId="7" applyFont="1" applyFill="1" applyBorder="1" applyAlignment="1" applyProtection="1">
      <alignment horizontal="right" vertical="center"/>
      <protection locked="0"/>
    </xf>
    <xf numFmtId="0" fontId="8" fillId="0" borderId="1" xfId="0" applyFont="1" applyFill="1" applyBorder="1" applyAlignment="1">
      <alignment vertical="top" wrapText="1"/>
    </xf>
    <xf numFmtId="169" fontId="8" fillId="0" borderId="11" xfId="7" applyFont="1" applyFill="1" applyBorder="1" applyAlignment="1" applyProtection="1">
      <alignment horizontal="right" vertical="center"/>
      <protection locked="0"/>
    </xf>
    <xf numFmtId="0" fontId="13"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168" fontId="18" fillId="0" borderId="1" xfId="6" applyFont="1" applyFill="1" applyBorder="1" applyAlignment="1">
      <alignment vertical="center"/>
    </xf>
    <xf numFmtId="169" fontId="8" fillId="0" borderId="1" xfId="8" applyNumberFormat="1" applyFont="1" applyFill="1" applyBorder="1" applyAlignment="1">
      <alignment horizontal="center" vertical="center"/>
    </xf>
    <xf numFmtId="169" fontId="8" fillId="0" borderId="1" xfId="8" applyFont="1" applyFill="1" applyBorder="1" applyAlignment="1">
      <alignment horizontal="right" vertical="center"/>
    </xf>
    <xf numFmtId="0" fontId="9" fillId="0" borderId="1"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9"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6" fontId="0" fillId="0" borderId="1" xfId="0" applyNumberFormat="1" applyBorder="1" applyAlignment="1">
      <alignment horizontal="center" vertical="center"/>
    </xf>
    <xf numFmtId="0" fontId="0" fillId="0" borderId="1" xfId="0" applyBorder="1" applyAlignment="1">
      <alignment horizontal="center" vertical="top"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164" fontId="0" fillId="0" borderId="1" xfId="3" applyFont="1" applyFill="1" applyBorder="1" applyAlignment="1">
      <alignment vertical="center"/>
    </xf>
    <xf numFmtId="0" fontId="0" fillId="0" borderId="1" xfId="0" applyFill="1" applyBorder="1" applyAlignment="1">
      <alignment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6" fontId="0" fillId="0" borderId="1" xfId="0" applyNumberFormat="1" applyBorder="1" applyAlignment="1">
      <alignment vertical="center"/>
    </xf>
    <xf numFmtId="0" fontId="13" fillId="0" borderId="1" xfId="0" applyFont="1" applyFill="1" applyBorder="1" applyAlignment="1">
      <alignment vertical="center" wrapText="1"/>
    </xf>
    <xf numFmtId="6" fontId="0" fillId="0" borderId="1" xfId="0" applyNumberFormat="1" applyBorder="1" applyAlignment="1">
      <alignment horizontal="left" vertical="center"/>
    </xf>
    <xf numFmtId="0" fontId="2" fillId="5" borderId="2" xfId="0" applyFont="1" applyFill="1" applyBorder="1" applyAlignment="1">
      <alignment horizontal="center" vertical="center"/>
    </xf>
    <xf numFmtId="0" fontId="2" fillId="0" borderId="11" xfId="0" applyFont="1" applyBorder="1" applyAlignment="1">
      <alignment horizontal="center" vertical="center"/>
    </xf>
    <xf numFmtId="0" fontId="0" fillId="0" borderId="1" xfId="0" applyBorder="1" applyAlignment="1">
      <alignment vertical="center"/>
    </xf>
    <xf numFmtId="9" fontId="22" fillId="7" borderId="1" xfId="0" applyNumberFormat="1" applyFont="1" applyFill="1"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8" fillId="4" borderId="1" xfId="0" applyFont="1" applyFill="1" applyBorder="1" applyAlignment="1">
      <alignment horizontal="justify" vertical="center" wrapText="1"/>
    </xf>
    <xf numFmtId="0" fontId="2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26" fillId="0" borderId="1" xfId="3" applyFont="1" applyBorder="1" applyAlignment="1">
      <alignment horizontal="center" vertical="center"/>
    </xf>
    <xf numFmtId="9" fontId="0" fillId="6" borderId="1" xfId="2" applyFont="1" applyFill="1" applyBorder="1" applyAlignment="1">
      <alignment horizontal="center" vertical="center"/>
    </xf>
    <xf numFmtId="0" fontId="9" fillId="0" borderId="1" xfId="4"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Alignment="1">
      <alignment horizontal="center" vertical="center"/>
    </xf>
    <xf numFmtId="9" fontId="0" fillId="6" borderId="1" xfId="0" applyNumberFormat="1" applyFill="1" applyBorder="1" applyAlignment="1">
      <alignment horizontal="center" vertical="center"/>
    </xf>
    <xf numFmtId="0" fontId="26" fillId="0" borderId="1" xfId="0" applyFont="1" applyBorder="1"/>
    <xf numFmtId="0" fontId="26" fillId="0" borderId="0" xfId="0" applyFont="1" applyAlignment="1">
      <alignment horizontal="center" vertical="center"/>
    </xf>
    <xf numFmtId="0" fontId="26" fillId="2"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2" xfId="0" applyFont="1" applyBorder="1" applyAlignment="1">
      <alignment horizontal="center" vertical="center"/>
    </xf>
    <xf numFmtId="0" fontId="27" fillId="0" borderId="1" xfId="0" applyFont="1" applyBorder="1" applyAlignment="1">
      <alignment horizontal="center" vertical="center"/>
    </xf>
    <xf numFmtId="0" fontId="26" fillId="0" borderId="1" xfId="0" applyFont="1" applyBorder="1" applyAlignment="1">
      <alignment horizontal="center" vertical="center"/>
    </xf>
    <xf numFmtId="9" fontId="26" fillId="6" borderId="1" xfId="0" applyNumberFormat="1" applyFont="1" applyFill="1" applyBorder="1" applyAlignment="1">
      <alignment horizontal="center" vertical="center"/>
    </xf>
    <xf numFmtId="42" fontId="26" fillId="0" borderId="1" xfId="5" applyFont="1" applyBorder="1" applyAlignment="1">
      <alignment horizontal="center" vertical="center"/>
    </xf>
    <xf numFmtId="0" fontId="26" fillId="0" borderId="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9" fontId="26" fillId="8" borderId="1" xfId="0" applyNumberFormat="1" applyFont="1" applyFill="1" applyBorder="1" applyAlignment="1">
      <alignment horizontal="center" vertical="center"/>
    </xf>
    <xf numFmtId="9" fontId="26" fillId="9" borderId="1" xfId="0" applyNumberFormat="1" applyFont="1" applyFill="1" applyBorder="1" applyAlignment="1">
      <alignment horizontal="center" vertical="center"/>
    </xf>
    <xf numFmtId="0" fontId="26" fillId="0" borderId="0" xfId="0" applyFont="1"/>
    <xf numFmtId="0" fontId="27" fillId="0" borderId="2" xfId="0" applyFont="1" applyBorder="1" applyAlignment="1">
      <alignment horizontal="center"/>
    </xf>
    <xf numFmtId="0" fontId="27" fillId="0" borderId="1" xfId="0" applyFont="1" applyBorder="1" applyAlignment="1">
      <alignment horizontal="center"/>
    </xf>
    <xf numFmtId="0" fontId="27" fillId="0" borderId="3"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1" xfId="0" applyFont="1" applyBorder="1" applyAlignment="1">
      <alignment vertical="center"/>
    </xf>
    <xf numFmtId="0" fontId="27" fillId="0" borderId="1" xfId="0" applyFont="1" applyBorder="1"/>
    <xf numFmtId="164" fontId="26" fillId="0" borderId="1" xfId="3" applyFont="1" applyBorder="1" applyAlignment="1">
      <alignment vertical="center"/>
    </xf>
    <xf numFmtId="9" fontId="26" fillId="6" borderId="1" xfId="2" applyFont="1" applyFill="1" applyBorder="1" applyAlignment="1">
      <alignment horizontal="center" vertical="center"/>
    </xf>
    <xf numFmtId="0" fontId="7" fillId="0" borderId="0" xfId="0" applyFont="1"/>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1" xfId="0" applyFont="1" applyBorder="1"/>
    <xf numFmtId="0" fontId="7" fillId="0"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9" fontId="7" fillId="6" borderId="1" xfId="0" applyNumberFormat="1" applyFont="1" applyFill="1" applyBorder="1" applyAlignment="1">
      <alignment horizontal="center" vertical="center"/>
    </xf>
    <xf numFmtId="164" fontId="7" fillId="0" borderId="1" xfId="3" applyFont="1" applyBorder="1" applyAlignment="1">
      <alignment vertical="center"/>
    </xf>
    <xf numFmtId="0" fontId="23" fillId="0" borderId="1" xfId="0" applyFont="1" applyFill="1" applyBorder="1" applyAlignment="1">
      <alignment horizontal="justify" vertical="center"/>
    </xf>
    <xf numFmtId="0" fontId="7" fillId="0" borderId="1" xfId="0" applyFont="1" applyBorder="1" applyAlignment="1">
      <alignment horizontal="left" vertical="top" wrapText="1"/>
    </xf>
    <xf numFmtId="9" fontId="6" fillId="6" borderId="1" xfId="2" applyFont="1" applyFill="1" applyBorder="1" applyAlignment="1">
      <alignment horizontal="center" vertical="center"/>
    </xf>
    <xf numFmtId="164" fontId="26" fillId="0" borderId="1" xfId="3" applyFont="1" applyFill="1" applyBorder="1" applyAlignment="1">
      <alignment vertical="center"/>
    </xf>
    <xf numFmtId="164" fontId="26" fillId="0" borderId="1" xfId="3" applyFont="1" applyFill="1" applyBorder="1" applyAlignment="1">
      <alignment horizontal="right" vertical="center"/>
    </xf>
    <xf numFmtId="165" fontId="26" fillId="0" borderId="1" xfId="1" applyNumberFormat="1" applyFont="1" applyBorder="1" applyAlignment="1">
      <alignment horizontal="center" vertical="center"/>
    </xf>
    <xf numFmtId="0" fontId="26" fillId="0" borderId="1" xfId="0" applyFont="1" applyBorder="1" applyAlignment="1">
      <alignment wrapText="1"/>
    </xf>
    <xf numFmtId="165" fontId="26" fillId="0" borderId="1" xfId="1" applyNumberFormat="1" applyFont="1" applyFill="1" applyBorder="1" applyAlignment="1">
      <alignment horizontal="center" vertical="center"/>
    </xf>
    <xf numFmtId="44" fontId="26" fillId="0" borderId="1" xfId="1" applyFont="1" applyBorder="1" applyAlignment="1">
      <alignment horizontal="center" vertical="center"/>
    </xf>
    <xf numFmtId="0" fontId="26" fillId="0" borderId="1" xfId="0" applyFont="1" applyBorder="1" applyAlignment="1">
      <alignment horizontal="left" wrapText="1"/>
    </xf>
    <xf numFmtId="9" fontId="26" fillId="3" borderId="1" xfId="2" applyFont="1" applyFill="1" applyBorder="1" applyAlignment="1">
      <alignment horizontal="center" vertical="center"/>
    </xf>
    <xf numFmtId="0" fontId="9" fillId="0" borderId="1" xfId="4"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4" applyFont="1" applyBorder="1" applyAlignment="1">
      <alignment horizontal="center" vertical="center" wrapText="1"/>
    </xf>
    <xf numFmtId="0" fontId="8" fillId="0" borderId="13" xfId="0" applyFont="1" applyBorder="1" applyAlignment="1">
      <alignment horizontal="center" vertical="center" wrapText="1"/>
    </xf>
    <xf numFmtId="0" fontId="26" fillId="0" borderId="1" xfId="0" applyFont="1" applyBorder="1" applyAlignment="1">
      <alignment horizontal="center" vertical="center"/>
    </xf>
    <xf numFmtId="170" fontId="27" fillId="0" borderId="1" xfId="0" applyNumberFormat="1" applyFont="1" applyBorder="1" applyAlignment="1">
      <alignment horizontal="center" vertical="center"/>
    </xf>
    <xf numFmtId="0" fontId="27" fillId="0" borderId="0" xfId="0" applyFont="1" applyAlignment="1">
      <alignment horizontal="center" vertical="center"/>
    </xf>
    <xf numFmtId="164" fontId="26" fillId="0" borderId="1" xfId="3" applyFont="1" applyFill="1" applyBorder="1" applyAlignment="1">
      <alignment horizontal="center" vertical="center"/>
    </xf>
    <xf numFmtId="170" fontId="26" fillId="0" borderId="1" xfId="3" applyNumberFormat="1" applyFont="1" applyFill="1" applyBorder="1" applyAlignment="1">
      <alignment horizontal="center" vertical="center"/>
    </xf>
    <xf numFmtId="164" fontId="28" fillId="0" borderId="1" xfId="3" applyFont="1" applyFill="1" applyBorder="1" applyAlignment="1">
      <alignment horizontal="center" vertical="center"/>
    </xf>
    <xf numFmtId="170" fontId="28" fillId="0" borderId="1" xfId="3" applyNumberFormat="1" applyFont="1" applyFill="1" applyBorder="1" applyAlignment="1">
      <alignment horizontal="center" vertical="center"/>
    </xf>
    <xf numFmtId="0" fontId="28" fillId="0" borderId="1" xfId="0" applyFont="1" applyBorder="1" applyAlignment="1">
      <alignment horizontal="center" vertical="center" wrapText="1"/>
    </xf>
    <xf numFmtId="9" fontId="26" fillId="0" borderId="1" xfId="3" applyNumberFormat="1" applyFont="1" applyFill="1" applyBorder="1" applyAlignment="1">
      <alignment horizontal="center" vertical="center"/>
    </xf>
    <xf numFmtId="0" fontId="26" fillId="0" borderId="8" xfId="0" applyFont="1" applyBorder="1" applyAlignment="1">
      <alignment horizontal="center" vertical="center"/>
    </xf>
    <xf numFmtId="0" fontId="30" fillId="0" borderId="0" xfId="0" applyFont="1" applyAlignment="1">
      <alignment horizontal="center" vertical="center"/>
    </xf>
    <xf numFmtId="0" fontId="26" fillId="0" borderId="13" xfId="0" applyFont="1" applyBorder="1" applyAlignment="1">
      <alignment horizontal="center" vertical="center"/>
    </xf>
    <xf numFmtId="0" fontId="26" fillId="0" borderId="13" xfId="0" applyFont="1" applyBorder="1" applyAlignment="1">
      <alignment horizontal="center" vertical="center" wrapText="1"/>
    </xf>
    <xf numFmtId="164" fontId="26" fillId="0" borderId="13" xfId="3" applyFont="1" applyFill="1" applyBorder="1" applyAlignment="1">
      <alignment horizontal="center" vertical="center"/>
    </xf>
    <xf numFmtId="170" fontId="26" fillId="0" borderId="13" xfId="3" applyNumberFormat="1" applyFont="1" applyFill="1" applyBorder="1" applyAlignment="1">
      <alignment horizontal="center" vertical="center"/>
    </xf>
    <xf numFmtId="0" fontId="26" fillId="0" borderId="7" xfId="0" applyFont="1" applyBorder="1" applyAlignment="1">
      <alignment horizontal="center" vertical="center"/>
    </xf>
    <xf numFmtId="170" fontId="26" fillId="0" borderId="1" xfId="0" applyNumberFormat="1" applyFont="1" applyBorder="1" applyAlignment="1">
      <alignment horizontal="center" vertical="center"/>
    </xf>
    <xf numFmtId="0" fontId="26" fillId="4" borderId="0" xfId="0" applyFont="1" applyFill="1" applyAlignment="1">
      <alignment horizontal="center" vertical="center"/>
    </xf>
    <xf numFmtId="0" fontId="26"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15" fontId="7" fillId="4"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11" xfId="0" applyFont="1" applyFill="1" applyBorder="1" applyAlignment="1">
      <alignment horizontal="center" vertical="center"/>
    </xf>
    <xf numFmtId="167"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26" fillId="4" borderId="12" xfId="0" applyFont="1" applyFill="1" applyBorder="1" applyAlignment="1">
      <alignment horizontal="center" vertical="center"/>
    </xf>
    <xf numFmtId="0" fontId="20" fillId="4" borderId="1" xfId="0" applyFont="1" applyFill="1" applyBorder="1" applyAlignment="1">
      <alignment horizontal="center" vertical="center"/>
    </xf>
    <xf numFmtId="0" fontId="26" fillId="4" borderId="13" xfId="0" applyFont="1" applyFill="1" applyBorder="1" applyAlignment="1">
      <alignment horizontal="center" vertical="center"/>
    </xf>
    <xf numFmtId="0" fontId="27" fillId="4" borderId="2"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4" applyFont="1" applyFill="1" applyBorder="1" applyAlignment="1">
      <alignment horizontal="center" vertical="center" wrapText="1"/>
    </xf>
    <xf numFmtId="9" fontId="26" fillId="0" borderId="1" xfId="2" applyFont="1" applyBorder="1" applyAlignment="1">
      <alignment horizontal="center" vertical="center"/>
    </xf>
    <xf numFmtId="0" fontId="26" fillId="0" borderId="1" xfId="0" applyFont="1" applyFill="1" applyBorder="1" applyAlignment="1">
      <alignment horizontal="center" vertical="center"/>
    </xf>
    <xf numFmtId="9" fontId="26" fillId="0" borderId="1" xfId="0" applyNumberFormat="1" applyFont="1" applyBorder="1" applyAlignment="1">
      <alignment horizontal="center" vertical="center"/>
    </xf>
    <xf numFmtId="9" fontId="8" fillId="6" borderId="1" xfId="0" applyNumberFormat="1" applyFont="1" applyFill="1" applyBorder="1" applyAlignment="1">
      <alignment horizontal="center" vertical="center"/>
    </xf>
    <xf numFmtId="0" fontId="26" fillId="0" borderId="0" xfId="0" applyFont="1" applyFill="1"/>
    <xf numFmtId="0" fontId="26" fillId="0" borderId="1" xfId="0" applyFont="1" applyFill="1" applyBorder="1" applyAlignment="1">
      <alignment horizontal="center" vertical="center"/>
    </xf>
    <xf numFmtId="168" fontId="26" fillId="0" borderId="0" xfId="0" applyNumberFormat="1" applyFont="1" applyFill="1"/>
    <xf numFmtId="0" fontId="27" fillId="0" borderId="1" xfId="0" applyFont="1" applyFill="1" applyBorder="1" applyAlignment="1">
      <alignment horizontal="center" vertical="center"/>
    </xf>
    <xf numFmtId="0" fontId="27" fillId="0" borderId="2" xfId="0" applyFont="1" applyFill="1" applyBorder="1" applyAlignment="1">
      <alignment horizontal="center"/>
    </xf>
    <xf numFmtId="0" fontId="27" fillId="0" borderId="1" xfId="0" applyFont="1" applyFill="1" applyBorder="1" applyAlignment="1">
      <alignment horizontal="center"/>
    </xf>
    <xf numFmtId="0" fontId="27" fillId="0" borderId="3"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7" fillId="0" borderId="1" xfId="0" applyFont="1" applyFill="1" applyBorder="1"/>
    <xf numFmtId="0" fontId="26" fillId="0" borderId="0" xfId="0" applyFont="1" applyFill="1" applyAlignment="1">
      <alignment vertical="top" wrapText="1"/>
    </xf>
    <xf numFmtId="0" fontId="26" fillId="0" borderId="10" xfId="0" applyFont="1" applyFill="1" applyBorder="1" applyAlignment="1">
      <alignment horizontal="center" vertical="center" wrapText="1"/>
    </xf>
    <xf numFmtId="0" fontId="28" fillId="4" borderId="0" xfId="0" applyFont="1" applyFill="1"/>
    <xf numFmtId="169" fontId="26" fillId="0" borderId="0" xfId="8" applyFont="1" applyFill="1"/>
    <xf numFmtId="169" fontId="26" fillId="0" borderId="0" xfId="0" applyNumberFormat="1" applyFont="1" applyFill="1"/>
    <xf numFmtId="9" fontId="16" fillId="6" borderId="1" xfId="2" applyFont="1" applyFill="1" applyBorder="1" applyAlignment="1">
      <alignment horizontal="center" vertical="center"/>
    </xf>
    <xf numFmtId="14" fontId="8" fillId="0" borderId="1" xfId="0" applyNumberFormat="1" applyFont="1" applyBorder="1" applyAlignment="1">
      <alignment horizontal="center" vertical="center"/>
    </xf>
    <xf numFmtId="164" fontId="26" fillId="0" borderId="0" xfId="0" applyNumberFormat="1" applyFont="1" applyAlignment="1">
      <alignment horizontal="center" vertical="center"/>
    </xf>
    <xf numFmtId="0" fontId="28" fillId="4" borderId="1" xfId="0" applyFont="1" applyFill="1" applyBorder="1" applyAlignment="1">
      <alignment horizontal="center" vertical="center" wrapText="1"/>
    </xf>
    <xf numFmtId="0" fontId="26" fillId="0" borderId="0" xfId="0" applyFont="1" applyAlignment="1">
      <alignment horizontal="center" vertical="center" wrapText="1"/>
    </xf>
    <xf numFmtId="42" fontId="26" fillId="0" borderId="1" xfId="1" applyNumberFormat="1" applyFont="1" applyBorder="1" applyAlignment="1">
      <alignment horizontal="center" vertical="center"/>
    </xf>
    <xf numFmtId="14" fontId="9" fillId="0" borderId="1" xfId="0" applyNumberFormat="1" applyFont="1" applyBorder="1" applyAlignment="1">
      <alignment horizontal="center" vertical="center"/>
    </xf>
  </cellXfs>
  <cellStyles count="9">
    <cellStyle name="Millares 2" xfId="8"/>
    <cellStyle name="Millares 2 2 3" xfId="7"/>
    <cellStyle name="Moneda" xfId="1" builtinId="4"/>
    <cellStyle name="Moneda [0]" xfId="5" builtinId="7"/>
    <cellStyle name="Moneda [0] 2" xfId="3"/>
    <cellStyle name="Moneda 2" xfId="6"/>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8206" y="22861"/>
          <a:ext cx="904874" cy="89344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28575</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675" y="0"/>
          <a:ext cx="706120" cy="74676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600710</xdr:colOff>
      <xdr:row>0</xdr:row>
      <xdr:rowOff>38100</xdr:rowOff>
    </xdr:from>
    <xdr:to>
      <xdr:col>4</xdr:col>
      <xdr:colOff>150495</xdr:colOff>
      <xdr:row>4</xdr:row>
      <xdr:rowOff>0</xdr:rowOff>
    </xdr:to>
    <xdr:pic>
      <xdr:nvPicPr>
        <xdr:cNvPr id="2" name="Imagen 1">
          <a:extLst>
            <a:ext uri="{FF2B5EF4-FFF2-40B4-BE49-F238E27FC236}">
              <a16:creationId xmlns:a16="http://schemas.microsoft.com/office/drawing/2014/main" id="{9E334F4C-080B-483C-9DEA-5B1919D055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450" y="38100"/>
          <a:ext cx="738505" cy="7086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0904" y="22861"/>
          <a:ext cx="757555" cy="75247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2" name="Imagen 1">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167640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4</xdr:row>
      <xdr:rowOff>25612</xdr:rowOff>
    </xdr:to>
    <xdr:pic>
      <xdr:nvPicPr>
        <xdr:cNvPr id="2" name="Imagen 1">
          <a:extLst>
            <a:ext uri="{FF2B5EF4-FFF2-40B4-BE49-F238E27FC236}">
              <a16:creationId xmlns:a16="http://schemas.microsoft.com/office/drawing/2014/main" id="{51C644D8-1174-453A-BAE3-D1F455601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1073" y="31327"/>
          <a:ext cx="706754" cy="7181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129541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6249" y="31326"/>
          <a:ext cx="922867" cy="9477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31326"/>
          <a:ext cx="922867" cy="93260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3691" y="0"/>
          <a:ext cx="904874" cy="89344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9870" y="0"/>
          <a:ext cx="706120" cy="7600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1506" y="38100"/>
          <a:ext cx="815339" cy="8458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2.%20Administrativa%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3.%20TIC%20-%20Plan%20de%20Accio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1.%20Turismo%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4.%20Agricultura%20-%20Plan%20de%20Ac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8.%20Famili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3.%20Hacienda%20-%20Plan%20de%20A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5.%20Aguas%20e%20Infraestructura%20-%20Plan%20de%20Accion%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9.%20Interior%20-%20%20Plan%20de%20Accion%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4.%20Juridica%20y%20contratacion%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2.%20Planeacion%20-%20Plan%20de%20A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0.%20Salud%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cell r="P8">
            <v>0</v>
          </cell>
          <cell r="Q8">
            <v>11540000</v>
          </cell>
          <cell r="R8">
            <v>11886200</v>
          </cell>
          <cell r="S8">
            <v>12242786</v>
          </cell>
        </row>
        <row r="9">
          <cell r="I9">
            <v>0</v>
          </cell>
          <cell r="J9">
            <v>1</v>
          </cell>
          <cell r="K9">
            <v>1</v>
          </cell>
          <cell r="L9">
            <v>1</v>
          </cell>
          <cell r="P9">
            <v>0</v>
          </cell>
          <cell r="Q9">
            <v>11540000</v>
          </cell>
          <cell r="R9">
            <v>11886200</v>
          </cell>
          <cell r="S9">
            <v>12242786</v>
          </cell>
        </row>
        <row r="10">
          <cell r="I10">
            <v>0</v>
          </cell>
          <cell r="J10">
            <v>1</v>
          </cell>
          <cell r="K10">
            <v>1</v>
          </cell>
          <cell r="L10">
            <v>1</v>
          </cell>
          <cell r="P10">
            <v>0</v>
          </cell>
          <cell r="Q10">
            <v>11540000</v>
          </cell>
          <cell r="R10">
            <v>11886200</v>
          </cell>
          <cell r="S10">
            <v>12242786</v>
          </cell>
        </row>
        <row r="11">
          <cell r="I11">
            <v>0</v>
          </cell>
          <cell r="J11">
            <v>1</v>
          </cell>
          <cell r="K11">
            <v>1</v>
          </cell>
          <cell r="L11">
            <v>1</v>
          </cell>
          <cell r="P11">
            <v>0</v>
          </cell>
          <cell r="Q11">
            <v>11540000</v>
          </cell>
          <cell r="R11">
            <v>11886200</v>
          </cell>
          <cell r="S11">
            <v>12242786</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0</v>
          </cell>
          <cell r="R13">
            <v>0</v>
          </cell>
          <cell r="S13">
            <v>0</v>
          </cell>
        </row>
        <row r="14">
          <cell r="I14">
            <v>0</v>
          </cell>
          <cell r="J14">
            <v>1</v>
          </cell>
          <cell r="K14">
            <v>0</v>
          </cell>
          <cell r="L14">
            <v>0</v>
          </cell>
          <cell r="P14">
            <v>0</v>
          </cell>
          <cell r="Q14" t="str">
            <v>$ 28.500.000</v>
          </cell>
          <cell r="R14" t="str">
            <v>$ 48.255.000</v>
          </cell>
          <cell r="S14" t="str">
            <v>$58.398.000</v>
          </cell>
        </row>
        <row r="15">
          <cell r="I15">
            <v>0</v>
          </cell>
          <cell r="J15">
            <v>1</v>
          </cell>
          <cell r="K15">
            <v>2</v>
          </cell>
          <cell r="L15">
            <v>1</v>
          </cell>
          <cell r="P15"/>
          <cell r="Q15"/>
          <cell r="R15"/>
          <cell r="S15"/>
        </row>
        <row r="16">
          <cell r="I16">
            <v>0</v>
          </cell>
          <cell r="J16">
            <v>1</v>
          </cell>
          <cell r="K16">
            <v>1</v>
          </cell>
          <cell r="L16">
            <v>1</v>
          </cell>
          <cell r="P16"/>
          <cell r="Q16"/>
          <cell r="R16"/>
          <cell r="S16"/>
        </row>
        <row r="17">
          <cell r="I17">
            <v>0</v>
          </cell>
          <cell r="J17">
            <v>2</v>
          </cell>
          <cell r="K17">
            <v>2</v>
          </cell>
          <cell r="L17">
            <v>2</v>
          </cell>
          <cell r="P17">
            <v>0</v>
          </cell>
          <cell r="Q17">
            <v>0</v>
          </cell>
          <cell r="R17">
            <v>0</v>
          </cell>
          <cell r="S17">
            <v>0</v>
          </cell>
        </row>
        <row r="18">
          <cell r="I18">
            <v>0</v>
          </cell>
          <cell r="J18">
            <v>4</v>
          </cell>
          <cell r="K18">
            <v>4</v>
          </cell>
          <cell r="L18">
            <v>4</v>
          </cell>
          <cell r="P18">
            <v>0</v>
          </cell>
          <cell r="Q18">
            <v>0</v>
          </cell>
          <cell r="R18">
            <v>0</v>
          </cell>
          <cell r="S18">
            <v>0</v>
          </cell>
        </row>
        <row r="19">
          <cell r="I19">
            <v>0</v>
          </cell>
          <cell r="J19">
            <v>1</v>
          </cell>
          <cell r="K19">
            <v>1</v>
          </cell>
          <cell r="L19">
            <v>1</v>
          </cell>
          <cell r="P19">
            <v>0</v>
          </cell>
          <cell r="Q19">
            <v>23080000</v>
          </cell>
          <cell r="R19">
            <v>23772400</v>
          </cell>
          <cell r="S19">
            <v>24485572</v>
          </cell>
        </row>
        <row r="20">
          <cell r="I20">
            <v>0</v>
          </cell>
          <cell r="P20">
            <v>0</v>
          </cell>
          <cell r="Q20">
            <v>11540000</v>
          </cell>
          <cell r="R20">
            <v>11886200</v>
          </cell>
          <cell r="S20">
            <v>12242786</v>
          </cell>
        </row>
        <row r="21">
          <cell r="I21">
            <v>0</v>
          </cell>
          <cell r="J21">
            <v>1</v>
          </cell>
          <cell r="K21">
            <v>1</v>
          </cell>
          <cell r="L21">
            <v>1</v>
          </cell>
          <cell r="P21">
            <v>0</v>
          </cell>
          <cell r="Q21">
            <v>0</v>
          </cell>
          <cell r="R21">
            <v>0</v>
          </cell>
          <cell r="S21">
            <v>0</v>
          </cell>
        </row>
        <row r="22">
          <cell r="I22">
            <v>0</v>
          </cell>
          <cell r="J22">
            <v>1</v>
          </cell>
          <cell r="K22">
            <v>1</v>
          </cell>
          <cell r="L22">
            <v>1</v>
          </cell>
          <cell r="P22">
            <v>0</v>
          </cell>
          <cell r="Q22">
            <v>0</v>
          </cell>
          <cell r="R22">
            <v>0</v>
          </cell>
          <cell r="S22">
            <v>0</v>
          </cell>
        </row>
        <row r="23">
          <cell r="I23">
            <v>0</v>
          </cell>
          <cell r="J23">
            <v>1</v>
          </cell>
          <cell r="K23">
            <v>1</v>
          </cell>
          <cell r="L23">
            <v>1</v>
          </cell>
          <cell r="P23">
            <v>0</v>
          </cell>
          <cell r="Q23">
            <v>0</v>
          </cell>
          <cell r="R23">
            <v>0</v>
          </cell>
          <cell r="S23">
            <v>0</v>
          </cell>
        </row>
        <row r="24">
          <cell r="I24">
            <v>17</v>
          </cell>
          <cell r="J24">
            <v>17</v>
          </cell>
          <cell r="K24">
            <v>17</v>
          </cell>
          <cell r="L24">
            <v>17</v>
          </cell>
          <cell r="P24">
            <v>0</v>
          </cell>
          <cell r="Q24">
            <v>11540000</v>
          </cell>
          <cell r="R24">
            <v>11886200</v>
          </cell>
          <cell r="S24">
            <v>12242786</v>
          </cell>
        </row>
        <row r="25">
          <cell r="I25">
            <v>0</v>
          </cell>
          <cell r="J25">
            <v>17</v>
          </cell>
          <cell r="K25">
            <v>17</v>
          </cell>
          <cell r="L25">
            <v>17</v>
          </cell>
          <cell r="P25">
            <v>0</v>
          </cell>
          <cell r="Q25">
            <v>11540000</v>
          </cell>
          <cell r="R25">
            <v>11886200</v>
          </cell>
          <cell r="S25">
            <v>12242786</v>
          </cell>
        </row>
        <row r="26">
          <cell r="I26">
            <v>0</v>
          </cell>
          <cell r="J26">
            <v>1</v>
          </cell>
          <cell r="K26">
            <v>0</v>
          </cell>
          <cell r="L26">
            <v>0</v>
          </cell>
          <cell r="P26">
            <v>30000000</v>
          </cell>
          <cell r="Q26">
            <v>40000000</v>
          </cell>
          <cell r="R26">
            <v>60000000</v>
          </cell>
          <cell r="S26">
            <v>93000000</v>
          </cell>
        </row>
        <row r="27">
          <cell r="I27">
            <v>0</v>
          </cell>
          <cell r="J27">
            <v>4</v>
          </cell>
          <cell r="K27">
            <v>4</v>
          </cell>
          <cell r="L27">
            <v>4</v>
          </cell>
          <cell r="P27"/>
          <cell r="Q27"/>
          <cell r="R27"/>
          <cell r="S27"/>
        </row>
        <row r="28">
          <cell r="I28">
            <v>0</v>
          </cell>
          <cell r="J28">
            <v>2</v>
          </cell>
          <cell r="K28">
            <v>2</v>
          </cell>
          <cell r="L28">
            <v>2</v>
          </cell>
          <cell r="P28"/>
          <cell r="Q28"/>
          <cell r="R28"/>
          <cell r="S28"/>
        </row>
        <row r="29">
          <cell r="I29">
            <v>0</v>
          </cell>
          <cell r="J29">
            <v>1</v>
          </cell>
          <cell r="K29">
            <v>1</v>
          </cell>
          <cell r="L29">
            <v>1</v>
          </cell>
          <cell r="P29">
            <v>0</v>
          </cell>
          <cell r="Q29">
            <v>33600000</v>
          </cell>
          <cell r="R29">
            <v>34608000</v>
          </cell>
          <cell r="S29">
            <v>35646240</v>
          </cell>
        </row>
        <row r="30">
          <cell r="I30">
            <v>0</v>
          </cell>
          <cell r="J30">
            <v>1</v>
          </cell>
          <cell r="K30">
            <v>1</v>
          </cell>
          <cell r="L30">
            <v>1</v>
          </cell>
          <cell r="P30">
            <v>0</v>
          </cell>
          <cell r="Q30">
            <v>2800000</v>
          </cell>
          <cell r="R30">
            <v>2884000</v>
          </cell>
          <cell r="S30">
            <v>2970520</v>
          </cell>
        </row>
        <row r="31">
          <cell r="I31">
            <v>0</v>
          </cell>
          <cell r="J31">
            <v>1</v>
          </cell>
          <cell r="K31">
            <v>1</v>
          </cell>
          <cell r="L31">
            <v>1</v>
          </cell>
          <cell r="P31">
            <v>0</v>
          </cell>
          <cell r="Q31">
            <v>2800000</v>
          </cell>
          <cell r="R31">
            <v>2884000</v>
          </cell>
          <cell r="S31">
            <v>2970520</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cell r="S10" t="str">
            <v>$58.398.000</v>
          </cell>
        </row>
        <row r="11">
          <cell r="I11">
            <v>0</v>
          </cell>
          <cell r="J11">
            <v>1</v>
          </cell>
          <cell r="K11">
            <v>2</v>
          </cell>
          <cell r="L11">
            <v>1</v>
          </cell>
          <cell r="P11">
            <v>0</v>
          </cell>
          <cell r="Q11">
            <v>0</v>
          </cell>
          <cell r="R11">
            <v>0</v>
          </cell>
          <cell r="S11">
            <v>0</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cell r="S14">
            <v>2970520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1</v>
          </cell>
          <cell r="L8">
            <v>1</v>
          </cell>
          <cell r="P8">
            <v>0</v>
          </cell>
          <cell r="Q8">
            <v>33000000</v>
          </cell>
          <cell r="R8">
            <v>33000000</v>
          </cell>
          <cell r="S8">
            <v>33000000</v>
          </cell>
        </row>
        <row r="9">
          <cell r="I9">
            <v>0</v>
          </cell>
          <cell r="J9">
            <v>1</v>
          </cell>
          <cell r="K9">
            <v>1</v>
          </cell>
          <cell r="L9">
            <v>1</v>
          </cell>
          <cell r="P9">
            <v>0</v>
          </cell>
          <cell r="Q9">
            <v>33000000</v>
          </cell>
          <cell r="R9">
            <v>33000000</v>
          </cell>
          <cell r="S9">
            <v>33000000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L8">
            <v>30</v>
          </cell>
          <cell r="P8">
            <v>195850000</v>
          </cell>
          <cell r="Q8">
            <v>226000000</v>
          </cell>
          <cell r="R8">
            <v>254663620</v>
          </cell>
          <cell r="S8">
            <v>407382303</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S8">
            <v>16000000</v>
          </cell>
        </row>
        <row r="9">
          <cell r="S9">
            <v>120000000</v>
          </cell>
        </row>
        <row r="10">
          <cell r="S10">
            <v>215000000</v>
          </cell>
        </row>
        <row r="11">
          <cell r="S11">
            <v>256000000</v>
          </cell>
        </row>
        <row r="12">
          <cell r="S12">
            <v>94000000</v>
          </cell>
        </row>
        <row r="13">
          <cell r="S13">
            <v>3698402997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P8">
            <v>0</v>
          </cell>
          <cell r="Q8">
            <v>0</v>
          </cell>
          <cell r="R8">
            <v>0</v>
          </cell>
          <cell r="S8">
            <v>0</v>
          </cell>
        </row>
        <row r="9">
          <cell r="P9">
            <v>0</v>
          </cell>
          <cell r="Q9">
            <v>671000000</v>
          </cell>
          <cell r="R9">
            <v>704000000</v>
          </cell>
          <cell r="S9">
            <v>739200000</v>
          </cell>
        </row>
        <row r="10">
          <cell r="P10">
            <v>0</v>
          </cell>
          <cell r="Q10">
            <v>135000000</v>
          </cell>
          <cell r="R10">
            <v>141750000</v>
          </cell>
          <cell r="S10">
            <v>148837500</v>
          </cell>
        </row>
        <row r="11">
          <cell r="P11">
            <v>0</v>
          </cell>
          <cell r="Q11">
            <v>50000000</v>
          </cell>
          <cell r="R11">
            <v>52500000</v>
          </cell>
          <cell r="S11">
            <v>55125000</v>
          </cell>
        </row>
        <row r="12">
          <cell r="P12">
            <v>0</v>
          </cell>
          <cell r="Q12">
            <v>0</v>
          </cell>
          <cell r="R12">
            <v>0</v>
          </cell>
          <cell r="S12">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0</v>
          </cell>
          <cell r="L8">
            <v>0</v>
          </cell>
          <cell r="P8">
            <v>0</v>
          </cell>
        </row>
        <row r="9">
          <cell r="I9">
            <v>0</v>
          </cell>
          <cell r="J9">
            <v>0</v>
          </cell>
          <cell r="K9">
            <v>2</v>
          </cell>
          <cell r="L9">
            <v>2</v>
          </cell>
          <cell r="P9">
            <v>0</v>
          </cell>
        </row>
        <row r="10">
          <cell r="I10">
            <v>0</v>
          </cell>
          <cell r="J10">
            <v>1</v>
          </cell>
          <cell r="K10">
            <v>1</v>
          </cell>
          <cell r="L10">
            <v>1</v>
          </cell>
          <cell r="P10">
            <v>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P8">
            <v>0</v>
          </cell>
        </row>
        <row r="9">
          <cell r="S9">
            <v>25200000</v>
          </cell>
        </row>
        <row r="11">
          <cell r="P11">
            <v>5000000</v>
          </cell>
          <cell r="Q11">
            <v>5600000</v>
          </cell>
          <cell r="R11">
            <v>6000000</v>
          </cell>
          <cell r="S11">
            <v>6500000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J8">
            <v>4</v>
          </cell>
          <cell r="K8">
            <v>4</v>
          </cell>
          <cell r="L8">
            <v>4</v>
          </cell>
          <cell r="P8">
            <v>122870000</v>
          </cell>
          <cell r="Q8">
            <v>126556100</v>
          </cell>
          <cell r="S8">
            <v>134263366.49000001</v>
          </cell>
        </row>
        <row r="11">
          <cell r="P11">
            <v>0</v>
          </cell>
          <cell r="Q11">
            <v>0</v>
          </cell>
          <cell r="R11">
            <v>0</v>
          </cell>
          <cell r="S11">
            <v>0</v>
          </cell>
        </row>
        <row r="13">
          <cell r="S13">
            <v>37131500</v>
          </cell>
        </row>
        <row r="17">
          <cell r="I17">
            <v>0</v>
          </cell>
          <cell r="J17">
            <v>1</v>
          </cell>
          <cell r="K17">
            <v>1</v>
          </cell>
          <cell r="L17">
            <v>1</v>
          </cell>
          <cell r="P17">
            <v>1500000</v>
          </cell>
          <cell r="Q17">
            <v>2200000</v>
          </cell>
          <cell r="S17">
            <v>1000000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P8">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1.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2.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0"/>
  <sheetViews>
    <sheetView topLeftCell="K1" workbookViewId="0">
      <selection activeCell="R9" sqref="R9"/>
    </sheetView>
  </sheetViews>
  <sheetFormatPr baseColWidth="10" defaultRowHeight="14.4" x14ac:dyDescent="0.3"/>
  <cols>
    <col min="1" max="1" width="1.88671875" customWidth="1"/>
    <col min="2" max="2" width="5.88671875" customWidth="1"/>
    <col min="3" max="3" width="28.88671875" customWidth="1"/>
    <col min="4" max="4" width="34.88671875" customWidth="1"/>
    <col min="5" max="5" width="31"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21.33203125" bestFit="1" customWidth="1"/>
    <col min="19" max="19" width="18.33203125" bestFit="1" customWidth="1"/>
    <col min="20" max="20" width="11.33203125" bestFit="1" customWidth="1"/>
    <col min="21" max="29" width="14" customWidth="1"/>
    <col min="30" max="30" width="27.88671875" customWidth="1"/>
    <col min="31" max="31" width="28.44140625" customWidth="1"/>
  </cols>
  <sheetData>
    <row r="1" spans="2:31" ht="15.6" x14ac:dyDescent="0.3">
      <c r="E1" s="56"/>
      <c r="F1" s="57" t="s">
        <v>0</v>
      </c>
      <c r="G1" s="57"/>
      <c r="H1" s="57"/>
      <c r="I1" s="57"/>
      <c r="J1" s="57"/>
      <c r="K1" s="57"/>
      <c r="L1" s="57"/>
      <c r="M1" s="57"/>
      <c r="N1" s="57"/>
      <c r="O1" s="57"/>
      <c r="P1" s="57"/>
      <c r="Q1" s="57"/>
      <c r="R1" s="57"/>
      <c r="S1" s="57"/>
      <c r="T1" s="57"/>
      <c r="U1" s="1" t="s">
        <v>1</v>
      </c>
      <c r="V1" s="1" t="s">
        <v>2</v>
      </c>
    </row>
    <row r="2" spans="2:31" x14ac:dyDescent="0.3">
      <c r="E2" s="56"/>
      <c r="F2" s="58" t="s">
        <v>3</v>
      </c>
      <c r="G2" s="58"/>
      <c r="H2" s="58"/>
      <c r="I2" s="58"/>
      <c r="J2" s="58"/>
      <c r="K2" s="58"/>
      <c r="L2" s="58"/>
      <c r="M2" s="58"/>
      <c r="N2" s="58"/>
      <c r="O2" s="58"/>
      <c r="P2" s="58"/>
      <c r="Q2" s="58"/>
      <c r="R2" s="58"/>
      <c r="S2" s="58"/>
      <c r="T2" s="58"/>
      <c r="U2" s="2" t="s">
        <v>4</v>
      </c>
      <c r="V2" s="3">
        <v>1</v>
      </c>
    </row>
    <row r="3" spans="2:31" x14ac:dyDescent="0.3">
      <c r="E3" s="56"/>
      <c r="F3" s="58"/>
      <c r="G3" s="58"/>
      <c r="H3" s="58"/>
      <c r="I3" s="58"/>
      <c r="J3" s="58"/>
      <c r="K3" s="58"/>
      <c r="L3" s="58"/>
      <c r="M3" s="58"/>
      <c r="N3" s="58"/>
      <c r="O3" s="58"/>
      <c r="P3" s="58"/>
      <c r="Q3" s="58"/>
      <c r="R3" s="58"/>
      <c r="S3" s="58"/>
      <c r="T3" s="58"/>
      <c r="U3" s="2" t="s">
        <v>5</v>
      </c>
      <c r="V3" s="4">
        <v>44651</v>
      </c>
    </row>
    <row r="4" spans="2:31" x14ac:dyDescent="0.3">
      <c r="E4" s="56"/>
      <c r="F4" s="58"/>
      <c r="G4" s="58"/>
      <c r="H4" s="58"/>
      <c r="I4" s="58"/>
      <c r="J4" s="58"/>
      <c r="K4" s="58"/>
      <c r="L4" s="58"/>
      <c r="M4" s="58"/>
      <c r="N4" s="58"/>
      <c r="O4" s="58"/>
      <c r="P4" s="58"/>
      <c r="Q4" s="58"/>
      <c r="R4" s="58"/>
      <c r="S4" s="58"/>
      <c r="T4" s="58"/>
      <c r="U4" s="2" t="s">
        <v>6</v>
      </c>
      <c r="V4" s="5" t="s">
        <v>7</v>
      </c>
    </row>
    <row r="6" spans="2:31" x14ac:dyDescent="0.3">
      <c r="B6" s="46" t="s">
        <v>8</v>
      </c>
      <c r="C6" s="46" t="s">
        <v>9</v>
      </c>
      <c r="D6" s="46" t="s">
        <v>10</v>
      </c>
      <c r="E6" s="46" t="s">
        <v>11</v>
      </c>
      <c r="F6" s="46" t="s">
        <v>12</v>
      </c>
      <c r="G6" s="46" t="s">
        <v>13</v>
      </c>
      <c r="H6" s="46" t="s">
        <v>14</v>
      </c>
      <c r="I6" s="47" t="s">
        <v>15</v>
      </c>
      <c r="J6" s="47"/>
      <c r="K6" s="48"/>
      <c r="L6" s="48"/>
      <c r="M6" s="48"/>
      <c r="N6" s="48"/>
      <c r="O6" s="48"/>
      <c r="P6" s="48"/>
      <c r="Q6" s="7"/>
      <c r="R6" s="49" t="s">
        <v>16</v>
      </c>
      <c r="S6" s="50"/>
      <c r="T6" s="50"/>
      <c r="U6" s="50"/>
      <c r="V6" s="50"/>
      <c r="W6" s="50"/>
      <c r="X6" s="50"/>
      <c r="Y6" s="50"/>
      <c r="Z6" s="50"/>
      <c r="AA6" s="50"/>
      <c r="AB6" s="50"/>
      <c r="AC6" s="47"/>
      <c r="AD6" s="46" t="s">
        <v>17</v>
      </c>
      <c r="AE6" s="46" t="s">
        <v>18</v>
      </c>
    </row>
    <row r="7" spans="2:31" x14ac:dyDescent="0.3">
      <c r="B7" s="46"/>
      <c r="C7" s="46"/>
      <c r="D7" s="46"/>
      <c r="E7" s="46"/>
      <c r="F7" s="46"/>
      <c r="G7" s="46"/>
      <c r="H7" s="46"/>
      <c r="I7" s="51">
        <v>2020</v>
      </c>
      <c r="J7" s="52"/>
      <c r="K7" s="51">
        <v>2021</v>
      </c>
      <c r="L7" s="52"/>
      <c r="M7" s="53">
        <v>2022</v>
      </c>
      <c r="N7" s="54"/>
      <c r="O7" s="8" t="s">
        <v>21</v>
      </c>
      <c r="P7" s="46">
        <v>2023</v>
      </c>
      <c r="Q7" s="46"/>
      <c r="R7" s="53" t="s">
        <v>19</v>
      </c>
      <c r="S7" s="55"/>
      <c r="T7" s="54"/>
      <c r="U7" s="46">
        <v>2020</v>
      </c>
      <c r="V7" s="46"/>
      <c r="W7" s="46">
        <v>2021</v>
      </c>
      <c r="X7" s="46"/>
      <c r="Y7" s="46">
        <v>2022</v>
      </c>
      <c r="Z7" s="46"/>
      <c r="AA7" s="9" t="s">
        <v>21</v>
      </c>
      <c r="AB7" s="46">
        <v>2023</v>
      </c>
      <c r="AC7" s="46"/>
      <c r="AD7" s="46"/>
      <c r="AE7" s="46"/>
    </row>
    <row r="8" spans="2:31" x14ac:dyDescent="0.3">
      <c r="B8" s="46"/>
      <c r="C8" s="46"/>
      <c r="D8" s="46"/>
      <c r="E8" s="46"/>
      <c r="F8" s="46"/>
      <c r="G8" s="46"/>
      <c r="H8" s="46"/>
      <c r="I8" s="9" t="s">
        <v>20</v>
      </c>
      <c r="J8" s="9" t="s">
        <v>21</v>
      </c>
      <c r="K8" s="9" t="s">
        <v>20</v>
      </c>
      <c r="L8" s="9" t="s">
        <v>21</v>
      </c>
      <c r="M8" s="9" t="s">
        <v>20</v>
      </c>
      <c r="N8" s="9" t="s">
        <v>21</v>
      </c>
      <c r="O8" s="9"/>
      <c r="P8" s="9" t="s">
        <v>20</v>
      </c>
      <c r="Q8" s="9" t="s">
        <v>21</v>
      </c>
      <c r="R8" s="10" t="s">
        <v>22</v>
      </c>
      <c r="S8" s="11" t="s">
        <v>23</v>
      </c>
      <c r="T8" s="11" t="s">
        <v>24</v>
      </c>
      <c r="U8" s="9" t="s">
        <v>20</v>
      </c>
      <c r="V8" s="9" t="s">
        <v>21</v>
      </c>
      <c r="W8" s="9" t="s">
        <v>20</v>
      </c>
      <c r="X8" s="9" t="s">
        <v>21</v>
      </c>
      <c r="Y8" s="9" t="s">
        <v>20</v>
      </c>
      <c r="Z8" s="9" t="s">
        <v>21</v>
      </c>
      <c r="AA8" s="9"/>
      <c r="AB8" s="9" t="s">
        <v>20</v>
      </c>
      <c r="AC8" s="9" t="s">
        <v>21</v>
      </c>
      <c r="AD8" s="46"/>
      <c r="AE8" s="46"/>
    </row>
    <row r="9" spans="2:31" ht="144" x14ac:dyDescent="0.3">
      <c r="B9" s="12">
        <v>1</v>
      </c>
      <c r="C9" s="13" t="s">
        <v>25</v>
      </c>
      <c r="D9" s="13" t="s">
        <v>404</v>
      </c>
      <c r="E9" s="13" t="s">
        <v>404</v>
      </c>
      <c r="F9" s="13" t="s">
        <v>264</v>
      </c>
      <c r="G9" s="126" t="s">
        <v>29</v>
      </c>
      <c r="H9" s="13" t="s">
        <v>264</v>
      </c>
      <c r="I9" s="14">
        <f>+'[11]PLAN DE ACCION'!I8</f>
        <v>0</v>
      </c>
      <c r="J9" s="14"/>
      <c r="K9" s="14">
        <f>+'[11]PLAN DE ACCION'!J8</f>
        <v>1</v>
      </c>
      <c r="L9" s="14">
        <v>1</v>
      </c>
      <c r="M9" s="14">
        <f>+'[11]PLAN DE ACCION'!K8</f>
        <v>1</v>
      </c>
      <c r="N9" s="14">
        <v>0.75</v>
      </c>
      <c r="O9" s="128">
        <v>0.86</v>
      </c>
      <c r="P9" s="14">
        <f>+'[11]PLAN DE ACCION'!L8</f>
        <v>1</v>
      </c>
      <c r="Q9" s="15"/>
      <c r="R9" s="133"/>
      <c r="S9" s="15"/>
      <c r="T9" s="12" t="s">
        <v>31</v>
      </c>
      <c r="U9" s="16">
        <f>+'[11]PLAN DE ACCION'!P8</f>
        <v>0</v>
      </c>
      <c r="V9" s="16"/>
      <c r="W9" s="16">
        <f>+'[11]PLAN DE ACCION'!Q8</f>
        <v>33000000</v>
      </c>
      <c r="X9" s="16">
        <f>+'[11]PLAN DE ACCION'!R8</f>
        <v>33000000</v>
      </c>
      <c r="Y9" s="16">
        <f>+'[11]PLAN DE ACCION'!R8</f>
        <v>33000000</v>
      </c>
      <c r="Z9" s="16">
        <v>28250500</v>
      </c>
      <c r="AA9" s="128">
        <f>Z9/Y9</f>
        <v>0.8560757575757576</v>
      </c>
      <c r="AB9" s="16">
        <f>+'[11]PLAN DE ACCION'!S8</f>
        <v>33000000</v>
      </c>
      <c r="AC9" s="16"/>
      <c r="AD9" s="38" t="s">
        <v>405</v>
      </c>
      <c r="AE9" s="30" t="s">
        <v>406</v>
      </c>
    </row>
    <row r="10" spans="2:31" ht="100.8" x14ac:dyDescent="0.3">
      <c r="B10" s="12">
        <v>2</v>
      </c>
      <c r="C10" s="13" t="s">
        <v>25</v>
      </c>
      <c r="D10" s="13" t="s">
        <v>407</v>
      </c>
      <c r="E10" s="13" t="s">
        <v>408</v>
      </c>
      <c r="F10" s="13" t="s">
        <v>409</v>
      </c>
      <c r="G10" s="126" t="s">
        <v>29</v>
      </c>
      <c r="H10" s="13" t="s">
        <v>410</v>
      </c>
      <c r="I10" s="14">
        <f>+'[11]PLAN DE ACCION'!I9</f>
        <v>0</v>
      </c>
      <c r="J10" s="14"/>
      <c r="K10" s="14">
        <f>+'[11]PLAN DE ACCION'!J9</f>
        <v>1</v>
      </c>
      <c r="L10" s="14">
        <v>1</v>
      </c>
      <c r="M10" s="14">
        <f>+'[11]PLAN DE ACCION'!K9</f>
        <v>1</v>
      </c>
      <c r="N10" s="14">
        <v>0.75</v>
      </c>
      <c r="O10" s="128">
        <v>0.85</v>
      </c>
      <c r="P10" s="14">
        <f>+'[11]PLAN DE ACCION'!L9</f>
        <v>1</v>
      </c>
      <c r="Q10" s="15"/>
      <c r="R10" s="15"/>
      <c r="S10" s="15"/>
      <c r="T10" s="12" t="s">
        <v>31</v>
      </c>
      <c r="U10" s="16">
        <f>+'[11]PLAN DE ACCION'!P9</f>
        <v>0</v>
      </c>
      <c r="V10" s="16"/>
      <c r="W10" s="16">
        <f>+'[11]PLAN DE ACCION'!Q9</f>
        <v>33000000</v>
      </c>
      <c r="X10" s="16">
        <f>+'[11]PLAN DE ACCION'!R9</f>
        <v>33000000</v>
      </c>
      <c r="Y10" s="16">
        <f>+'[11]PLAN DE ACCION'!R9</f>
        <v>33000000</v>
      </c>
      <c r="Z10" s="16">
        <v>21250000</v>
      </c>
      <c r="AA10" s="128">
        <v>0.85</v>
      </c>
      <c r="AB10" s="16">
        <f>+'[11]PLAN DE ACCION'!S9</f>
        <v>33000000</v>
      </c>
      <c r="AC10" s="16"/>
      <c r="AD10" s="38" t="s">
        <v>405</v>
      </c>
      <c r="AE10" s="30" t="s">
        <v>411</v>
      </c>
    </row>
  </sheetData>
  <mergeCells count="23">
    <mergeCell ref="W7:X7"/>
    <mergeCell ref="Y7:Z7"/>
    <mergeCell ref="AB7:AC7"/>
    <mergeCell ref="I6:P6"/>
    <mergeCell ref="R6:AC6"/>
    <mergeCell ref="AD6:AD8"/>
    <mergeCell ref="AE6:AE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
  <sheetViews>
    <sheetView zoomScale="80" zoomScaleNormal="80" workbookViewId="0">
      <selection activeCell="N14" sqref="N14"/>
    </sheetView>
  </sheetViews>
  <sheetFormatPr baseColWidth="10" defaultRowHeight="13.8" x14ac:dyDescent="0.3"/>
  <cols>
    <col min="1" max="1" width="1.88671875" style="134" customWidth="1"/>
    <col min="2" max="2" width="5.88671875" style="134" customWidth="1"/>
    <col min="3" max="3" width="28.88671875" style="134" customWidth="1"/>
    <col min="4" max="4" width="24.33203125" style="134" customWidth="1"/>
    <col min="5" max="5" width="27" style="134" customWidth="1"/>
    <col min="6" max="6" width="14.5546875" style="134" customWidth="1"/>
    <col min="7" max="8" width="16.109375" style="134" customWidth="1"/>
    <col min="9" max="9" width="8.6640625" style="134" customWidth="1"/>
    <col min="10" max="10" width="9.88671875" style="134" customWidth="1"/>
    <col min="11" max="11" width="8.33203125" style="134" customWidth="1"/>
    <col min="12" max="12" width="10.109375" style="134" customWidth="1"/>
    <col min="13" max="13" width="8.109375" style="134" customWidth="1"/>
    <col min="14" max="15" width="9.44140625" style="134" customWidth="1"/>
    <col min="16" max="16" width="7.44140625" style="134" customWidth="1"/>
    <col min="17" max="17" width="9.6640625" style="134" customWidth="1"/>
    <col min="18" max="18" width="22.109375" style="134" bestFit="1" customWidth="1"/>
    <col min="19" max="19" width="19.33203125" style="134" bestFit="1" customWidth="1"/>
    <col min="20" max="20" width="12.109375" style="134" bestFit="1" customWidth="1"/>
    <col min="21" max="22" width="14" style="134" customWidth="1"/>
    <col min="23" max="23" width="15" style="134" bestFit="1" customWidth="1"/>
    <col min="24" max="24" width="14" style="134" customWidth="1"/>
    <col min="25" max="25" width="15" style="134" bestFit="1" customWidth="1"/>
    <col min="26" max="26" width="17.88671875" style="134" bestFit="1" customWidth="1"/>
    <col min="27" max="27" width="15" style="134" bestFit="1" customWidth="1"/>
    <col min="28" max="28" width="14" style="134" customWidth="1"/>
    <col min="29" max="29" width="26" style="134" bestFit="1" customWidth="1"/>
    <col min="30" max="30" width="28.44140625" style="134" customWidth="1"/>
    <col min="31" max="16384" width="11.5546875" style="134"/>
  </cols>
  <sheetData>
    <row r="1" spans="2:30" ht="19.95" customHeight="1" x14ac:dyDescent="0.3">
      <c r="E1" s="135"/>
      <c r="F1" s="57" t="s">
        <v>0</v>
      </c>
      <c r="G1" s="57"/>
      <c r="H1" s="57"/>
      <c r="I1" s="57"/>
      <c r="J1" s="57"/>
      <c r="K1" s="57"/>
      <c r="L1" s="57"/>
      <c r="M1" s="57"/>
      <c r="N1" s="57"/>
      <c r="O1" s="57"/>
      <c r="P1" s="57"/>
      <c r="Q1" s="57"/>
      <c r="R1" s="57"/>
      <c r="S1" s="57"/>
      <c r="T1" s="57"/>
      <c r="U1" s="1" t="s">
        <v>1</v>
      </c>
      <c r="V1" s="1" t="s">
        <v>2</v>
      </c>
    </row>
    <row r="2" spans="2:30" ht="19.95" customHeight="1" x14ac:dyDescent="0.3">
      <c r="E2" s="135"/>
      <c r="F2" s="58" t="s">
        <v>3</v>
      </c>
      <c r="G2" s="58"/>
      <c r="H2" s="58"/>
      <c r="I2" s="58"/>
      <c r="J2" s="58"/>
      <c r="K2" s="58"/>
      <c r="L2" s="58"/>
      <c r="M2" s="58"/>
      <c r="N2" s="58"/>
      <c r="O2" s="58"/>
      <c r="P2" s="58"/>
      <c r="Q2" s="58"/>
      <c r="R2" s="58"/>
      <c r="S2" s="58"/>
      <c r="T2" s="58"/>
      <c r="U2" s="5" t="s">
        <v>4</v>
      </c>
      <c r="V2" s="3">
        <v>1</v>
      </c>
    </row>
    <row r="3" spans="2:30" ht="19.95" customHeight="1" x14ac:dyDescent="0.3">
      <c r="E3" s="135"/>
      <c r="F3" s="58"/>
      <c r="G3" s="58"/>
      <c r="H3" s="58"/>
      <c r="I3" s="58"/>
      <c r="J3" s="58"/>
      <c r="K3" s="58"/>
      <c r="L3" s="58"/>
      <c r="M3" s="58"/>
      <c r="N3" s="58"/>
      <c r="O3" s="58"/>
      <c r="P3" s="58"/>
      <c r="Q3" s="58"/>
      <c r="R3" s="58"/>
      <c r="S3" s="58"/>
      <c r="T3" s="58"/>
      <c r="U3" s="5" t="s">
        <v>5</v>
      </c>
      <c r="V3" s="4">
        <v>44834</v>
      </c>
    </row>
    <row r="4" spans="2:30" ht="19.95" customHeight="1" x14ac:dyDescent="0.3">
      <c r="E4" s="135"/>
      <c r="F4" s="58"/>
      <c r="G4" s="58"/>
      <c r="H4" s="58"/>
      <c r="I4" s="58"/>
      <c r="J4" s="58"/>
      <c r="K4" s="58"/>
      <c r="L4" s="58"/>
      <c r="M4" s="58"/>
      <c r="N4" s="58"/>
      <c r="O4" s="58"/>
      <c r="P4" s="58"/>
      <c r="Q4" s="58"/>
      <c r="R4" s="58"/>
      <c r="S4" s="58"/>
      <c r="T4" s="58"/>
      <c r="U4" s="5" t="s">
        <v>6</v>
      </c>
      <c r="V4" s="5" t="s">
        <v>7</v>
      </c>
    </row>
    <row r="6" spans="2:30" x14ac:dyDescent="0.3">
      <c r="B6" s="136" t="s">
        <v>8</v>
      </c>
      <c r="C6" s="136" t="s">
        <v>9</v>
      </c>
      <c r="D6" s="136" t="s">
        <v>10</v>
      </c>
      <c r="E6" s="136" t="s">
        <v>11</v>
      </c>
      <c r="F6" s="136" t="s">
        <v>12</v>
      </c>
      <c r="G6" s="136" t="s">
        <v>13</v>
      </c>
      <c r="H6" s="136" t="s">
        <v>14</v>
      </c>
      <c r="I6" s="137" t="s">
        <v>15</v>
      </c>
      <c r="J6" s="137"/>
      <c r="K6" s="136"/>
      <c r="L6" s="136"/>
      <c r="M6" s="136"/>
      <c r="N6" s="136"/>
      <c r="O6" s="136"/>
      <c r="P6" s="136"/>
      <c r="Q6" s="138"/>
      <c r="R6" s="139" t="s">
        <v>16</v>
      </c>
      <c r="S6" s="140"/>
      <c r="T6" s="140"/>
      <c r="U6" s="140"/>
      <c r="V6" s="140"/>
      <c r="W6" s="140"/>
      <c r="X6" s="140"/>
      <c r="Y6" s="140"/>
      <c r="Z6" s="140"/>
      <c r="AA6" s="140"/>
      <c r="AB6" s="137"/>
      <c r="AC6" s="136" t="s">
        <v>17</v>
      </c>
      <c r="AD6" s="136" t="s">
        <v>18</v>
      </c>
    </row>
    <row r="7" spans="2:30" x14ac:dyDescent="0.3">
      <c r="B7" s="136"/>
      <c r="C7" s="136"/>
      <c r="D7" s="136"/>
      <c r="E7" s="136"/>
      <c r="F7" s="136"/>
      <c r="G7" s="136"/>
      <c r="H7" s="136"/>
      <c r="I7" s="141">
        <v>2020</v>
      </c>
      <c r="J7" s="142"/>
      <c r="K7" s="141">
        <v>2021</v>
      </c>
      <c r="L7" s="142"/>
      <c r="M7" s="139">
        <v>2022</v>
      </c>
      <c r="N7" s="137"/>
      <c r="O7" s="143"/>
      <c r="P7" s="136">
        <v>2023</v>
      </c>
      <c r="Q7" s="136"/>
      <c r="R7" s="139" t="s">
        <v>19</v>
      </c>
      <c r="S7" s="140"/>
      <c r="T7" s="137"/>
      <c r="U7" s="136">
        <v>2020</v>
      </c>
      <c r="V7" s="136"/>
      <c r="W7" s="136">
        <v>2021</v>
      </c>
      <c r="X7" s="136"/>
      <c r="Y7" s="136">
        <v>2022</v>
      </c>
      <c r="Z7" s="136"/>
      <c r="AA7" s="136">
        <v>2023</v>
      </c>
      <c r="AB7" s="136"/>
      <c r="AC7" s="136"/>
      <c r="AD7" s="136"/>
    </row>
    <row r="8" spans="2:30" x14ac:dyDescent="0.3">
      <c r="B8" s="136"/>
      <c r="C8" s="136"/>
      <c r="D8" s="136"/>
      <c r="E8" s="136"/>
      <c r="F8" s="136"/>
      <c r="G8" s="136"/>
      <c r="H8" s="136"/>
      <c r="I8" s="144" t="s">
        <v>20</v>
      </c>
      <c r="J8" s="144" t="s">
        <v>21</v>
      </c>
      <c r="K8" s="144" t="s">
        <v>20</v>
      </c>
      <c r="L8" s="144" t="s">
        <v>21</v>
      </c>
      <c r="M8" s="144" t="s">
        <v>20</v>
      </c>
      <c r="N8" s="144" t="s">
        <v>21</v>
      </c>
      <c r="O8" s="144"/>
      <c r="P8" s="144" t="s">
        <v>20</v>
      </c>
      <c r="Q8" s="144" t="s">
        <v>21</v>
      </c>
      <c r="R8" s="144" t="s">
        <v>22</v>
      </c>
      <c r="S8" s="144" t="s">
        <v>23</v>
      </c>
      <c r="T8" s="144" t="s">
        <v>24</v>
      </c>
      <c r="U8" s="144" t="s">
        <v>20</v>
      </c>
      <c r="V8" s="144" t="s">
        <v>21</v>
      </c>
      <c r="W8" s="144" t="s">
        <v>20</v>
      </c>
      <c r="X8" s="144" t="s">
        <v>21</v>
      </c>
      <c r="Y8" s="144" t="s">
        <v>20</v>
      </c>
      <c r="Z8" s="144" t="s">
        <v>21</v>
      </c>
      <c r="AA8" s="144" t="s">
        <v>20</v>
      </c>
      <c r="AB8" s="144" t="s">
        <v>21</v>
      </c>
      <c r="AC8" s="136"/>
      <c r="AD8" s="136"/>
    </row>
    <row r="9" spans="2:30" ht="57" x14ac:dyDescent="0.3">
      <c r="B9" s="96">
        <v>1</v>
      </c>
      <c r="C9" s="103" t="s">
        <v>25</v>
      </c>
      <c r="D9" s="243" t="s">
        <v>198</v>
      </c>
      <c r="E9" s="243" t="s">
        <v>199</v>
      </c>
      <c r="F9" s="103" t="s">
        <v>200</v>
      </c>
      <c r="G9" s="96" t="s">
        <v>29</v>
      </c>
      <c r="H9" s="103" t="s">
        <v>201</v>
      </c>
      <c r="I9" s="145">
        <v>1</v>
      </c>
      <c r="J9" s="145"/>
      <c r="K9" s="145">
        <v>1</v>
      </c>
      <c r="L9" s="145"/>
      <c r="M9" s="145">
        <v>1</v>
      </c>
      <c r="N9" s="145">
        <v>1</v>
      </c>
      <c r="O9" s="162">
        <v>1</v>
      </c>
      <c r="P9" s="145">
        <v>1</v>
      </c>
      <c r="Q9" s="145"/>
      <c r="R9" s="96"/>
      <c r="S9" s="96" t="s">
        <v>31</v>
      </c>
      <c r="T9" s="96"/>
      <c r="U9" s="127">
        <f>+'[4]PLAN DE ACCION'!P8</f>
        <v>0</v>
      </c>
      <c r="V9" s="145"/>
      <c r="W9" s="127">
        <f>+'[4]PLAN DE ACCION'!Q8</f>
        <v>0</v>
      </c>
      <c r="X9" s="145"/>
      <c r="Y9" s="127">
        <f>+'[4]PLAN DE ACCION'!R8</f>
        <v>0</v>
      </c>
      <c r="Z9" s="145"/>
      <c r="AA9" s="127">
        <f>+'[4]PLAN DE ACCION'!S8</f>
        <v>0</v>
      </c>
      <c r="AB9" s="145"/>
      <c r="AC9" s="96" t="s">
        <v>202</v>
      </c>
      <c r="AD9" s="145" t="s">
        <v>203</v>
      </c>
    </row>
    <row r="10" spans="2:30" ht="68.400000000000006" x14ac:dyDescent="0.3">
      <c r="B10" s="18">
        <v>2</v>
      </c>
      <c r="C10" s="99" t="s">
        <v>25</v>
      </c>
      <c r="D10" s="244" t="s">
        <v>204</v>
      </c>
      <c r="E10" s="244" t="s">
        <v>205</v>
      </c>
      <c r="F10" s="99" t="s">
        <v>206</v>
      </c>
      <c r="G10" s="18" t="s">
        <v>29</v>
      </c>
      <c r="H10" s="103" t="s">
        <v>207</v>
      </c>
      <c r="I10" s="245">
        <v>1</v>
      </c>
      <c r="J10" s="145"/>
      <c r="K10" s="245">
        <v>1</v>
      </c>
      <c r="L10" s="145"/>
      <c r="M10" s="245">
        <v>1</v>
      </c>
      <c r="N10" s="245">
        <v>1</v>
      </c>
      <c r="O10" s="162">
        <v>1</v>
      </c>
      <c r="P10" s="245">
        <v>1</v>
      </c>
      <c r="Q10" s="145"/>
      <c r="R10" s="18"/>
      <c r="S10" s="18"/>
      <c r="T10" s="18" t="s">
        <v>31</v>
      </c>
      <c r="U10" s="127">
        <f>+'[4]PLAN DE ACCION'!P9</f>
        <v>0</v>
      </c>
      <c r="V10" s="145"/>
      <c r="W10" s="127">
        <f>+'[4]PLAN DE ACCION'!Q9</f>
        <v>671000000</v>
      </c>
      <c r="X10" s="145"/>
      <c r="Y10" s="127">
        <f>+'[4]PLAN DE ACCION'!R9</f>
        <v>704000000</v>
      </c>
      <c r="Z10" s="127">
        <v>1449268665</v>
      </c>
      <c r="AA10" s="127">
        <f>+'[4]PLAN DE ACCION'!S9</f>
        <v>739200000</v>
      </c>
      <c r="AB10" s="145"/>
      <c r="AC10" s="104" t="s">
        <v>202</v>
      </c>
      <c r="AD10" s="145" t="s">
        <v>208</v>
      </c>
    </row>
    <row r="11" spans="2:30" ht="45.6" x14ac:dyDescent="0.3">
      <c r="B11" s="18">
        <v>3</v>
      </c>
      <c r="C11" s="99" t="s">
        <v>25</v>
      </c>
      <c r="D11" s="244" t="s">
        <v>209</v>
      </c>
      <c r="E11" s="244" t="s">
        <v>210</v>
      </c>
      <c r="F11" s="99" t="s">
        <v>211</v>
      </c>
      <c r="G11" s="18" t="s">
        <v>29</v>
      </c>
      <c r="H11" s="103" t="s">
        <v>212</v>
      </c>
      <c r="I11" s="145">
        <v>0</v>
      </c>
      <c r="J11" s="145"/>
      <c r="K11" s="145">
        <v>3</v>
      </c>
      <c r="L11" s="145"/>
      <c r="M11" s="145">
        <v>3</v>
      </c>
      <c r="N11" s="145">
        <v>3</v>
      </c>
      <c r="O11" s="162">
        <v>1</v>
      </c>
      <c r="P11" s="145">
        <v>3</v>
      </c>
      <c r="Q11" s="145"/>
      <c r="R11" s="18"/>
      <c r="S11" s="18"/>
      <c r="T11" s="18" t="s">
        <v>31</v>
      </c>
      <c r="U11" s="127">
        <f>+'[4]PLAN DE ACCION'!P10</f>
        <v>0</v>
      </c>
      <c r="V11" s="145"/>
      <c r="W11" s="127">
        <f>+'[4]PLAN DE ACCION'!Q10</f>
        <v>135000000</v>
      </c>
      <c r="X11" s="145"/>
      <c r="Y11" s="127">
        <f>+'[4]PLAN DE ACCION'!R10</f>
        <v>141750000</v>
      </c>
      <c r="Z11" s="127">
        <v>459670999</v>
      </c>
      <c r="AA11" s="127">
        <f>+'[4]PLAN DE ACCION'!S10</f>
        <v>148837500</v>
      </c>
      <c r="AB11" s="145"/>
      <c r="AC11" s="104" t="s">
        <v>202</v>
      </c>
      <c r="AD11" s="145"/>
    </row>
    <row r="12" spans="2:30" ht="34.200000000000003" x14ac:dyDescent="0.3">
      <c r="B12" s="18">
        <v>4</v>
      </c>
      <c r="C12" s="99" t="s">
        <v>25</v>
      </c>
      <c r="D12" s="129" t="s">
        <v>209</v>
      </c>
      <c r="E12" s="129" t="s">
        <v>213</v>
      </c>
      <c r="F12" s="99" t="s">
        <v>214</v>
      </c>
      <c r="G12" s="246" t="s">
        <v>38</v>
      </c>
      <c r="H12" s="103" t="s">
        <v>215</v>
      </c>
      <c r="I12" s="245">
        <v>0.2</v>
      </c>
      <c r="J12" s="145"/>
      <c r="K12" s="245">
        <v>0.3</v>
      </c>
      <c r="L12" s="145"/>
      <c r="M12" s="245">
        <v>0.3</v>
      </c>
      <c r="N12" s="247">
        <v>0.55000000000000004</v>
      </c>
      <c r="O12" s="162">
        <v>1</v>
      </c>
      <c r="P12" s="245">
        <v>0.35</v>
      </c>
      <c r="Q12" s="145"/>
      <c r="R12" s="246"/>
      <c r="S12" s="246"/>
      <c r="T12" s="246" t="s">
        <v>31</v>
      </c>
      <c r="U12" s="127">
        <f>+'[4]PLAN DE ACCION'!P11</f>
        <v>0</v>
      </c>
      <c r="V12" s="145"/>
      <c r="W12" s="127">
        <f>+'[4]PLAN DE ACCION'!Q11</f>
        <v>50000000</v>
      </c>
      <c r="X12" s="145"/>
      <c r="Y12" s="127">
        <f>+'[4]PLAN DE ACCION'!R11</f>
        <v>52500000</v>
      </c>
      <c r="Z12" s="127">
        <v>11611975050.870001</v>
      </c>
      <c r="AA12" s="127">
        <f>+'[4]PLAN DE ACCION'!S11</f>
        <v>55125000</v>
      </c>
      <c r="AB12" s="145"/>
      <c r="AC12" s="104" t="s">
        <v>202</v>
      </c>
      <c r="AD12" s="145"/>
    </row>
    <row r="13" spans="2:30" ht="68.400000000000006" x14ac:dyDescent="0.3">
      <c r="B13" s="18">
        <v>5</v>
      </c>
      <c r="C13" s="108" t="s">
        <v>147</v>
      </c>
      <c r="D13" s="108" t="s">
        <v>216</v>
      </c>
      <c r="E13" s="108" t="s">
        <v>217</v>
      </c>
      <c r="F13" s="108" t="s">
        <v>218</v>
      </c>
      <c r="G13" s="18" t="s">
        <v>29</v>
      </c>
      <c r="H13" s="108" t="s">
        <v>219</v>
      </c>
      <c r="I13" s="145">
        <v>0</v>
      </c>
      <c r="J13" s="145"/>
      <c r="K13" s="145">
        <v>1</v>
      </c>
      <c r="L13" s="145"/>
      <c r="M13" s="145">
        <v>1</v>
      </c>
      <c r="N13" s="145">
        <v>1</v>
      </c>
      <c r="O13" s="162">
        <v>1</v>
      </c>
      <c r="P13" s="145">
        <v>1</v>
      </c>
      <c r="Q13" s="145"/>
      <c r="R13" s="18"/>
      <c r="S13" s="18" t="s">
        <v>31</v>
      </c>
      <c r="T13" s="18"/>
      <c r="U13" s="127">
        <f>+'[4]PLAN DE ACCION'!P12</f>
        <v>0</v>
      </c>
      <c r="V13" s="145"/>
      <c r="W13" s="127">
        <f>+'[4]PLAN DE ACCION'!Q12</f>
        <v>0</v>
      </c>
      <c r="X13" s="145"/>
      <c r="Y13" s="127">
        <f>+'[4]PLAN DE ACCION'!R12</f>
        <v>0</v>
      </c>
      <c r="Z13" s="145"/>
      <c r="AA13" s="127">
        <f>+'[4]PLAN DE ACCION'!S12</f>
        <v>0</v>
      </c>
      <c r="AB13" s="145"/>
      <c r="AC13" s="108" t="s">
        <v>220</v>
      </c>
      <c r="AD13" s="145" t="s">
        <v>221</v>
      </c>
    </row>
  </sheetData>
  <mergeCells count="23">
    <mergeCell ref="W7:X7"/>
    <mergeCell ref="Y7:Z7"/>
    <mergeCell ref="AA7:AB7"/>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23"/>
  <sheetViews>
    <sheetView topLeftCell="D1" zoomScale="80" zoomScaleNormal="80" workbookViewId="0">
      <pane xSplit="3" ySplit="8" topLeftCell="G14" activePane="bottomRight" state="frozen"/>
      <selection pane="topRight"/>
      <selection pane="bottomLeft"/>
      <selection pane="bottomRight" activeCell="R14" sqref="R14"/>
    </sheetView>
  </sheetViews>
  <sheetFormatPr baseColWidth="10" defaultColWidth="11.44140625" defaultRowHeight="13.8" x14ac:dyDescent="0.25"/>
  <cols>
    <col min="1" max="1" width="1.88671875" style="249" customWidth="1"/>
    <col min="2" max="2" width="5.88671875" style="249" customWidth="1"/>
    <col min="3" max="3" width="28.88671875" style="249" customWidth="1"/>
    <col min="4" max="4" width="24.6640625" style="249" customWidth="1"/>
    <col min="5" max="5" width="32.5546875" style="249" customWidth="1"/>
    <col min="6" max="6" width="14.5546875" style="249" customWidth="1"/>
    <col min="7" max="7" width="13.88671875" style="249" bestFit="1" customWidth="1"/>
    <col min="8" max="8" width="16.109375" style="249" customWidth="1"/>
    <col min="9" max="9" width="8.6640625" style="249" customWidth="1"/>
    <col min="10" max="10" width="9.88671875" style="249" customWidth="1"/>
    <col min="11" max="11" width="8.33203125" style="249" customWidth="1"/>
    <col min="12" max="12" width="10.109375" style="249" customWidth="1"/>
    <col min="13" max="13" width="8.109375" style="249" customWidth="1"/>
    <col min="14" max="15" width="9.44140625" style="249" customWidth="1"/>
    <col min="16" max="16" width="7.44140625" style="249" customWidth="1"/>
    <col min="17" max="17" width="9.6640625" style="249" customWidth="1"/>
    <col min="18" max="18" width="21.33203125" style="249" bestFit="1" customWidth="1"/>
    <col min="19" max="19" width="18.33203125" style="249" bestFit="1" customWidth="1"/>
    <col min="20" max="20" width="11.33203125" style="249" bestFit="1" customWidth="1"/>
    <col min="21" max="22" width="14" style="249" customWidth="1"/>
    <col min="23" max="23" width="27.6640625" style="249" customWidth="1"/>
    <col min="24" max="24" width="22.5546875" style="249" bestFit="1" customWidth="1"/>
    <col min="25" max="25" width="18.6640625" style="249" bestFit="1" customWidth="1"/>
    <col min="26" max="26" width="20.88671875" style="249" customWidth="1"/>
    <col min="27" max="27" width="18.6640625" style="249" bestFit="1" customWidth="1"/>
    <col min="28" max="28" width="14" style="249" customWidth="1"/>
    <col min="29" max="30" width="27.88671875" style="249" customWidth="1"/>
    <col min="31" max="31" width="80.5546875" style="249" customWidth="1"/>
    <col min="32" max="32" width="25.6640625" style="249" customWidth="1"/>
    <col min="33" max="16384" width="11.44140625" style="249"/>
  </cols>
  <sheetData>
    <row r="1" spans="2:32" s="249" customFormat="1" ht="15.6" x14ac:dyDescent="0.25">
      <c r="E1" s="250"/>
      <c r="F1" s="63" t="s">
        <v>0</v>
      </c>
      <c r="G1" s="63"/>
      <c r="H1" s="63"/>
      <c r="I1" s="63"/>
      <c r="J1" s="63"/>
      <c r="K1" s="63"/>
      <c r="L1" s="63"/>
      <c r="M1" s="63"/>
      <c r="N1" s="63"/>
      <c r="O1" s="63"/>
      <c r="P1" s="63"/>
      <c r="Q1" s="63"/>
      <c r="R1" s="63"/>
      <c r="S1" s="63"/>
      <c r="T1" s="63"/>
      <c r="U1" s="64" t="s">
        <v>1</v>
      </c>
      <c r="V1" s="64" t="s">
        <v>2</v>
      </c>
    </row>
    <row r="2" spans="2:32" s="249" customFormat="1" x14ac:dyDescent="0.25">
      <c r="E2" s="250"/>
      <c r="F2" s="65" t="s">
        <v>3</v>
      </c>
      <c r="G2" s="65"/>
      <c r="H2" s="65"/>
      <c r="I2" s="65"/>
      <c r="J2" s="65"/>
      <c r="K2" s="65"/>
      <c r="L2" s="65"/>
      <c r="M2" s="65"/>
      <c r="N2" s="65"/>
      <c r="O2" s="65"/>
      <c r="P2" s="65"/>
      <c r="Q2" s="65"/>
      <c r="R2" s="65"/>
      <c r="S2" s="65"/>
      <c r="T2" s="65"/>
      <c r="U2" s="66" t="s">
        <v>4</v>
      </c>
      <c r="V2" s="67">
        <v>1</v>
      </c>
    </row>
    <row r="3" spans="2:32" s="249" customFormat="1" x14ac:dyDescent="0.25">
      <c r="E3" s="250"/>
      <c r="F3" s="65"/>
      <c r="G3" s="65"/>
      <c r="H3" s="65"/>
      <c r="I3" s="65"/>
      <c r="J3" s="65"/>
      <c r="K3" s="65"/>
      <c r="L3" s="65"/>
      <c r="M3" s="65"/>
      <c r="N3" s="65"/>
      <c r="O3" s="65"/>
      <c r="P3" s="65"/>
      <c r="Q3" s="65"/>
      <c r="R3" s="65"/>
      <c r="S3" s="65"/>
      <c r="T3" s="65"/>
      <c r="U3" s="66" t="s">
        <v>5</v>
      </c>
      <c r="V3" s="68">
        <v>44651</v>
      </c>
    </row>
    <row r="4" spans="2:32" s="249" customFormat="1" x14ac:dyDescent="0.25">
      <c r="E4" s="250"/>
      <c r="F4" s="65"/>
      <c r="G4" s="65"/>
      <c r="H4" s="65"/>
      <c r="I4" s="65"/>
      <c r="J4" s="65"/>
      <c r="K4" s="65"/>
      <c r="L4" s="65"/>
      <c r="M4" s="65"/>
      <c r="N4" s="65"/>
      <c r="O4" s="65"/>
      <c r="P4" s="65"/>
      <c r="Q4" s="65"/>
      <c r="R4" s="65"/>
      <c r="S4" s="65"/>
      <c r="T4" s="65"/>
      <c r="U4" s="66" t="s">
        <v>6</v>
      </c>
      <c r="V4" s="64" t="s">
        <v>7</v>
      </c>
    </row>
    <row r="5" spans="2:32" s="249" customFormat="1" x14ac:dyDescent="0.25">
      <c r="X5" s="251"/>
    </row>
    <row r="6" spans="2:32" s="249" customFormat="1" x14ac:dyDescent="0.25">
      <c r="B6" s="252" t="s">
        <v>8</v>
      </c>
      <c r="C6" s="252" t="s">
        <v>9</v>
      </c>
      <c r="D6" s="252" t="s">
        <v>10</v>
      </c>
      <c r="E6" s="252" t="s">
        <v>11</v>
      </c>
      <c r="F6" s="252" t="s">
        <v>12</v>
      </c>
      <c r="G6" s="252" t="s">
        <v>13</v>
      </c>
      <c r="H6" s="252" t="s">
        <v>14</v>
      </c>
      <c r="I6" s="253" t="s">
        <v>15</v>
      </c>
      <c r="J6" s="253"/>
      <c r="K6" s="254"/>
      <c r="L6" s="254"/>
      <c r="M6" s="254"/>
      <c r="N6" s="254"/>
      <c r="O6" s="254"/>
      <c r="P6" s="254"/>
      <c r="Q6" s="255"/>
      <c r="R6" s="256" t="s">
        <v>16</v>
      </c>
      <c r="S6" s="257"/>
      <c r="T6" s="257"/>
      <c r="U6" s="257"/>
      <c r="V6" s="257"/>
      <c r="W6" s="257"/>
      <c r="X6" s="257"/>
      <c r="Y6" s="257"/>
      <c r="Z6" s="257"/>
      <c r="AA6" s="257"/>
      <c r="AB6" s="253"/>
      <c r="AC6" s="252" t="s">
        <v>17</v>
      </c>
      <c r="AD6" s="252" t="s">
        <v>165</v>
      </c>
      <c r="AE6" s="252" t="s">
        <v>166</v>
      </c>
    </row>
    <row r="7" spans="2:32" s="249" customFormat="1" x14ac:dyDescent="0.25">
      <c r="B7" s="252"/>
      <c r="C7" s="252"/>
      <c r="D7" s="252"/>
      <c r="E7" s="252"/>
      <c r="F7" s="252"/>
      <c r="G7" s="252"/>
      <c r="H7" s="252"/>
      <c r="I7" s="258">
        <v>2020</v>
      </c>
      <c r="J7" s="259"/>
      <c r="K7" s="258">
        <v>2021</v>
      </c>
      <c r="L7" s="259"/>
      <c r="M7" s="260">
        <v>2022</v>
      </c>
      <c r="N7" s="261"/>
      <c r="O7" s="262"/>
      <c r="P7" s="252">
        <v>2023</v>
      </c>
      <c r="Q7" s="252"/>
      <c r="R7" s="260" t="s">
        <v>19</v>
      </c>
      <c r="S7" s="263"/>
      <c r="T7" s="261"/>
      <c r="U7" s="252">
        <v>2020</v>
      </c>
      <c r="V7" s="252"/>
      <c r="W7" s="252">
        <v>2021</v>
      </c>
      <c r="X7" s="252"/>
      <c r="Y7" s="252">
        <v>2022</v>
      </c>
      <c r="Z7" s="252"/>
      <c r="AA7" s="252">
        <v>2023</v>
      </c>
      <c r="AB7" s="252"/>
      <c r="AC7" s="252"/>
      <c r="AD7" s="252"/>
      <c r="AE7" s="252"/>
    </row>
    <row r="8" spans="2:32" s="249" customFormat="1" x14ac:dyDescent="0.25">
      <c r="B8" s="252"/>
      <c r="C8" s="252"/>
      <c r="D8" s="252"/>
      <c r="E8" s="252"/>
      <c r="F8" s="252"/>
      <c r="G8" s="252"/>
      <c r="H8" s="252"/>
      <c r="I8" s="264" t="s">
        <v>20</v>
      </c>
      <c r="J8" s="264" t="s">
        <v>21</v>
      </c>
      <c r="K8" s="264" t="s">
        <v>20</v>
      </c>
      <c r="L8" s="264" t="s">
        <v>21</v>
      </c>
      <c r="M8" s="264" t="s">
        <v>20</v>
      </c>
      <c r="N8" s="264" t="s">
        <v>21</v>
      </c>
      <c r="O8" s="264"/>
      <c r="P8" s="264" t="s">
        <v>20</v>
      </c>
      <c r="Q8" s="264" t="s">
        <v>21</v>
      </c>
      <c r="R8" s="265" t="s">
        <v>22</v>
      </c>
      <c r="S8" s="266" t="s">
        <v>23</v>
      </c>
      <c r="T8" s="266" t="s">
        <v>24</v>
      </c>
      <c r="U8" s="264" t="s">
        <v>20</v>
      </c>
      <c r="V8" s="264" t="s">
        <v>21</v>
      </c>
      <c r="W8" s="264" t="s">
        <v>20</v>
      </c>
      <c r="X8" s="264" t="s">
        <v>21</v>
      </c>
      <c r="Y8" s="264" t="s">
        <v>20</v>
      </c>
      <c r="Z8" s="264" t="s">
        <v>21</v>
      </c>
      <c r="AA8" s="264" t="s">
        <v>20</v>
      </c>
      <c r="AB8" s="264" t="s">
        <v>21</v>
      </c>
      <c r="AC8" s="252"/>
      <c r="AD8" s="252"/>
      <c r="AE8" s="252"/>
    </row>
    <row r="9" spans="2:32" s="249" customFormat="1" ht="170.25" customHeight="1" x14ac:dyDescent="0.25">
      <c r="B9" s="18">
        <v>1</v>
      </c>
      <c r="C9" s="19" t="s">
        <v>25</v>
      </c>
      <c r="D9" s="21" t="s">
        <v>167</v>
      </c>
      <c r="E9" s="21" t="s">
        <v>168</v>
      </c>
      <c r="F9" s="19" t="s">
        <v>169</v>
      </c>
      <c r="G9" s="18" t="s">
        <v>29</v>
      </c>
      <c r="H9" s="19" t="s">
        <v>170</v>
      </c>
      <c r="I9" s="18">
        <v>0</v>
      </c>
      <c r="J9" s="69"/>
      <c r="K9" s="18">
        <v>20</v>
      </c>
      <c r="L9" s="69"/>
      <c r="M9" s="18">
        <v>20</v>
      </c>
      <c r="N9" s="18">
        <v>12</v>
      </c>
      <c r="O9" s="248">
        <v>1</v>
      </c>
      <c r="P9" s="18">
        <v>20</v>
      </c>
      <c r="Q9" s="69"/>
      <c r="R9" s="69"/>
      <c r="S9" s="69"/>
      <c r="T9" s="18" t="s">
        <v>31</v>
      </c>
      <c r="U9" s="23">
        <v>0</v>
      </c>
      <c r="V9" s="69"/>
      <c r="W9" s="70">
        <f>16000000-2800000</f>
        <v>13200000</v>
      </c>
      <c r="X9" s="26">
        <f>6600000+3091667+3091667</f>
        <v>12783334</v>
      </c>
      <c r="Y9" s="71">
        <v>16000000</v>
      </c>
      <c r="Z9" s="26">
        <v>14425000</v>
      </c>
      <c r="AA9" s="23">
        <f>+'[3]PLAN DE ACCION'!S8</f>
        <v>16000000</v>
      </c>
      <c r="AB9" s="69"/>
      <c r="AC9" s="29" t="s">
        <v>171</v>
      </c>
      <c r="AD9" s="29" t="s">
        <v>172</v>
      </c>
      <c r="AE9" s="72" t="s">
        <v>173</v>
      </c>
      <c r="AF9" s="267"/>
    </row>
    <row r="10" spans="2:32" s="269" customFormat="1" ht="149.25" customHeight="1" x14ac:dyDescent="0.25">
      <c r="B10" s="73">
        <v>2</v>
      </c>
      <c r="C10" s="74" t="s">
        <v>25</v>
      </c>
      <c r="D10" s="74" t="s">
        <v>174</v>
      </c>
      <c r="E10" s="74" t="s">
        <v>175</v>
      </c>
      <c r="F10" s="74" t="s">
        <v>176</v>
      </c>
      <c r="G10" s="73" t="s">
        <v>29</v>
      </c>
      <c r="H10" s="74" t="s">
        <v>177</v>
      </c>
      <c r="I10" s="73">
        <v>0</v>
      </c>
      <c r="J10" s="75"/>
      <c r="K10" s="76">
        <v>1</v>
      </c>
      <c r="L10" s="75"/>
      <c r="M10" s="76">
        <v>1</v>
      </c>
      <c r="N10" s="73">
        <v>0.3</v>
      </c>
      <c r="O10" s="248">
        <v>0.82</v>
      </c>
      <c r="P10" s="76">
        <v>1</v>
      </c>
      <c r="Q10" s="75"/>
      <c r="R10" s="75"/>
      <c r="S10" s="75"/>
      <c r="T10" s="73" t="s">
        <v>31</v>
      </c>
      <c r="U10" s="77">
        <v>0</v>
      </c>
      <c r="V10" s="75"/>
      <c r="W10" s="78">
        <v>47000000</v>
      </c>
      <c r="X10" s="78"/>
      <c r="Y10" s="79">
        <v>91300000</v>
      </c>
      <c r="Z10" s="80">
        <v>90300000</v>
      </c>
      <c r="AA10" s="77">
        <f>+'[3]PLAN DE ACCION'!S9</f>
        <v>120000000</v>
      </c>
      <c r="AB10" s="75"/>
      <c r="AC10" s="81" t="s">
        <v>171</v>
      </c>
      <c r="AD10" s="81" t="s">
        <v>178</v>
      </c>
      <c r="AE10" s="82" t="s">
        <v>179</v>
      </c>
      <c r="AF10" s="268"/>
    </row>
    <row r="11" spans="2:32" s="249" customFormat="1" ht="231" customHeight="1" x14ac:dyDescent="0.25">
      <c r="B11" s="18">
        <v>3</v>
      </c>
      <c r="C11" s="19" t="s">
        <v>25</v>
      </c>
      <c r="D11" s="20" t="s">
        <v>180</v>
      </c>
      <c r="E11" s="20" t="s">
        <v>181</v>
      </c>
      <c r="F11" s="19" t="s">
        <v>176</v>
      </c>
      <c r="G11" s="18" t="s">
        <v>29</v>
      </c>
      <c r="H11" s="19" t="s">
        <v>177</v>
      </c>
      <c r="I11" s="18">
        <v>0</v>
      </c>
      <c r="J11" s="69"/>
      <c r="K11" s="83">
        <v>1</v>
      </c>
      <c r="L11" s="69"/>
      <c r="M11" s="83">
        <v>1</v>
      </c>
      <c r="N11" s="18">
        <v>0.5</v>
      </c>
      <c r="O11" s="248">
        <v>1</v>
      </c>
      <c r="P11" s="83">
        <v>1</v>
      </c>
      <c r="Q11" s="69"/>
      <c r="R11" s="69"/>
      <c r="S11" s="69"/>
      <c r="T11" s="18" t="s">
        <v>31</v>
      </c>
      <c r="U11" s="23">
        <v>0</v>
      </c>
      <c r="V11" s="69"/>
      <c r="W11" s="70">
        <v>90000000</v>
      </c>
      <c r="X11" s="70">
        <v>88287800</v>
      </c>
      <c r="Y11" s="71">
        <v>90000000</v>
      </c>
      <c r="Z11" s="84">
        <v>68126000</v>
      </c>
      <c r="AA11" s="23">
        <f>+'[3]PLAN DE ACCION'!S10</f>
        <v>215000000</v>
      </c>
      <c r="AB11" s="69"/>
      <c r="AC11" s="29" t="s">
        <v>171</v>
      </c>
      <c r="AD11" s="29" t="s">
        <v>182</v>
      </c>
      <c r="AE11" s="72" t="s">
        <v>183</v>
      </c>
      <c r="AF11" s="268"/>
    </row>
    <row r="12" spans="2:32" s="249" customFormat="1" ht="204" customHeight="1" x14ac:dyDescent="0.25">
      <c r="B12" s="18">
        <v>4</v>
      </c>
      <c r="C12" s="19" t="s">
        <v>25</v>
      </c>
      <c r="D12" s="20" t="s">
        <v>184</v>
      </c>
      <c r="E12" s="20" t="s">
        <v>185</v>
      </c>
      <c r="F12" s="19" t="s">
        <v>186</v>
      </c>
      <c r="G12" s="18" t="s">
        <v>29</v>
      </c>
      <c r="H12" s="19" t="s">
        <v>177</v>
      </c>
      <c r="I12" s="18">
        <v>0</v>
      </c>
      <c r="J12" s="69"/>
      <c r="K12" s="83">
        <v>1</v>
      </c>
      <c r="L12" s="69"/>
      <c r="M12" s="83">
        <v>1</v>
      </c>
      <c r="N12" s="18">
        <v>0.5</v>
      </c>
      <c r="O12" s="248">
        <v>1</v>
      </c>
      <c r="P12" s="83">
        <v>1</v>
      </c>
      <c r="Q12" s="69"/>
      <c r="R12" s="69"/>
      <c r="S12" s="69"/>
      <c r="T12" s="18" t="s">
        <v>31</v>
      </c>
      <c r="U12" s="23">
        <v>0</v>
      </c>
      <c r="V12" s="69"/>
      <c r="W12" s="70">
        <f>25000000+427488389</f>
        <v>452488389</v>
      </c>
      <c r="X12" s="70">
        <v>451488011</v>
      </c>
      <c r="Y12" s="85">
        <f>237787900+327776044</f>
        <v>565563944</v>
      </c>
      <c r="Z12" s="86">
        <v>238795672</v>
      </c>
      <c r="AA12" s="23">
        <f>+'[3]PLAN DE ACCION'!S11</f>
        <v>256000000</v>
      </c>
      <c r="AB12" s="23" t="s">
        <v>187</v>
      </c>
      <c r="AC12" s="29" t="s">
        <v>171</v>
      </c>
      <c r="AD12" s="29" t="s">
        <v>188</v>
      </c>
      <c r="AE12" s="87" t="s">
        <v>189</v>
      </c>
      <c r="AF12" s="268"/>
    </row>
    <row r="13" spans="2:32" s="249" customFormat="1" ht="247.5" customHeight="1" x14ac:dyDescent="0.25">
      <c r="B13" s="18">
        <v>5</v>
      </c>
      <c r="C13" s="19" t="s">
        <v>25</v>
      </c>
      <c r="D13" s="20" t="s">
        <v>190</v>
      </c>
      <c r="E13" s="20" t="s">
        <v>191</v>
      </c>
      <c r="F13" s="20" t="s">
        <v>186</v>
      </c>
      <c r="G13" s="18" t="s">
        <v>29</v>
      </c>
      <c r="H13" s="19" t="s">
        <v>177</v>
      </c>
      <c r="I13" s="18">
        <v>0</v>
      </c>
      <c r="J13" s="69"/>
      <c r="K13" s="83">
        <v>1</v>
      </c>
      <c r="L13" s="69"/>
      <c r="M13" s="83">
        <v>1</v>
      </c>
      <c r="N13" s="18">
        <v>0.5</v>
      </c>
      <c r="O13" s="248">
        <v>1</v>
      </c>
      <c r="P13" s="83">
        <v>1</v>
      </c>
      <c r="Q13" s="69"/>
      <c r="R13" s="69"/>
      <c r="S13" s="69"/>
      <c r="T13" s="18" t="s">
        <v>31</v>
      </c>
      <c r="U13" s="23">
        <v>0</v>
      </c>
      <c r="V13" s="69"/>
      <c r="W13" s="70">
        <f>98000000-13200000</f>
        <v>84800000</v>
      </c>
      <c r="X13" s="70">
        <v>93951500</v>
      </c>
      <c r="Y13" s="71">
        <f>198310000-16000000+33196187</f>
        <v>215506187</v>
      </c>
      <c r="Z13" s="88">
        <v>55815000</v>
      </c>
      <c r="AA13" s="23">
        <f>+'[3]PLAN DE ACCION'!S12</f>
        <v>94000000</v>
      </c>
      <c r="AB13" s="69"/>
      <c r="AC13" s="29" t="s">
        <v>171</v>
      </c>
      <c r="AD13" s="89" t="s">
        <v>192</v>
      </c>
      <c r="AE13" s="90" t="s">
        <v>193</v>
      </c>
      <c r="AF13" s="268"/>
    </row>
    <row r="14" spans="2:32" s="249" customFormat="1" ht="300.75" customHeight="1" x14ac:dyDescent="0.25">
      <c r="B14" s="18">
        <v>6</v>
      </c>
      <c r="C14" s="19" t="s">
        <v>25</v>
      </c>
      <c r="D14" s="20" t="s">
        <v>194</v>
      </c>
      <c r="E14" s="20" t="s">
        <v>195</v>
      </c>
      <c r="F14" s="20" t="s">
        <v>186</v>
      </c>
      <c r="G14" s="18" t="s">
        <v>29</v>
      </c>
      <c r="H14" s="19" t="s">
        <v>177</v>
      </c>
      <c r="I14" s="18">
        <v>0</v>
      </c>
      <c r="J14" s="69"/>
      <c r="K14" s="83">
        <v>1</v>
      </c>
      <c r="L14" s="69"/>
      <c r="M14" s="83">
        <v>1</v>
      </c>
      <c r="N14" s="18">
        <v>0.5</v>
      </c>
      <c r="O14" s="248">
        <v>1</v>
      </c>
      <c r="P14" s="83">
        <v>1</v>
      </c>
      <c r="Q14" s="69"/>
      <c r="R14" s="69"/>
      <c r="S14" s="69"/>
      <c r="T14" s="18" t="s">
        <v>31</v>
      </c>
      <c r="U14" s="23">
        <v>0</v>
      </c>
      <c r="V14" s="69"/>
      <c r="W14" s="91">
        <f>3526539574+1094950670.01</f>
        <v>4621490244.0100002</v>
      </c>
      <c r="X14" s="91">
        <v>3361086793.25</v>
      </c>
      <c r="Y14" s="92">
        <v>6044277761.5699997</v>
      </c>
      <c r="Z14" s="93">
        <v>3030559526.6800003</v>
      </c>
      <c r="AA14" s="23">
        <f>+'[3]PLAN DE ACCION'!S13</f>
        <v>3698402997</v>
      </c>
      <c r="AB14" s="69"/>
      <c r="AC14" s="29" t="s">
        <v>171</v>
      </c>
      <c r="AD14" s="29" t="s">
        <v>196</v>
      </c>
      <c r="AE14" s="94" t="s">
        <v>197</v>
      </c>
      <c r="AF14" s="268"/>
    </row>
    <row r="15" spans="2:32" s="249" customFormat="1" ht="15" x14ac:dyDescent="0.25">
      <c r="AE15" s="95"/>
    </row>
    <row r="19" spans="24:30" s="249" customFormat="1" x14ac:dyDescent="0.25">
      <c r="X19" s="270"/>
      <c r="AD19" s="270"/>
    </row>
    <row r="20" spans="24:30" s="249" customFormat="1" x14ac:dyDescent="0.25">
      <c r="X20" s="270"/>
      <c r="Z20" s="270"/>
      <c r="AD20" s="270"/>
    </row>
    <row r="21" spans="24:30" s="249" customFormat="1" x14ac:dyDescent="0.25">
      <c r="AD21" s="270"/>
    </row>
    <row r="22" spans="24:30" s="249" customFormat="1" x14ac:dyDescent="0.25">
      <c r="X22" s="271"/>
    </row>
    <row r="23" spans="24:30" s="249" customFormat="1" x14ac:dyDescent="0.25">
      <c r="AD23" s="271"/>
    </row>
  </sheetData>
  <mergeCells count="25">
    <mergeCell ref="U7:V7"/>
    <mergeCell ref="W7:X7"/>
    <mergeCell ref="Y7:Z7"/>
    <mergeCell ref="AA7:AB7"/>
    <mergeCell ref="AF10:AF14"/>
    <mergeCell ref="I6:P6"/>
    <mergeCell ref="R6:AB6"/>
    <mergeCell ref="AC6:AC8"/>
    <mergeCell ref="AD6:AD8"/>
    <mergeCell ref="AE6:AE8"/>
    <mergeCell ref="I7:J7"/>
    <mergeCell ref="K7:L7"/>
    <mergeCell ref="M7:N7"/>
    <mergeCell ref="P7:Q7"/>
    <mergeCell ref="R7:T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
  <sheetViews>
    <sheetView topLeftCell="I1" workbookViewId="0">
      <selection activeCell="N14" sqref="N14"/>
    </sheetView>
  </sheetViews>
  <sheetFormatPr baseColWidth="10" defaultRowHeight="14.4" x14ac:dyDescent="0.3"/>
  <cols>
    <col min="2" max="2" width="21" bestFit="1" customWidth="1"/>
    <col min="3" max="3" width="14.88671875" customWidth="1"/>
    <col min="4" max="4" width="17.33203125" customWidth="1"/>
    <col min="5" max="5" width="15.44140625" customWidth="1"/>
    <col min="22" max="22" width="21.6640625" customWidth="1"/>
    <col min="23" max="23" width="19.5546875" customWidth="1"/>
    <col min="24" max="24" width="15.33203125" customWidth="1"/>
    <col min="25" max="25" width="20" customWidth="1"/>
  </cols>
  <sheetData>
    <row r="1" spans="1:30" ht="15.6" x14ac:dyDescent="0.3">
      <c r="D1" s="56"/>
      <c r="E1" s="57" t="s">
        <v>0</v>
      </c>
      <c r="F1" s="57"/>
      <c r="G1" s="57"/>
      <c r="H1" s="57"/>
      <c r="I1" s="57"/>
      <c r="J1" s="57"/>
      <c r="K1" s="57"/>
      <c r="L1" s="57"/>
      <c r="M1" s="57"/>
      <c r="N1" s="57"/>
      <c r="O1" s="57"/>
      <c r="P1" s="57"/>
      <c r="Q1" s="57"/>
      <c r="R1" s="57"/>
      <c r="S1" s="57"/>
      <c r="T1" s="1" t="s">
        <v>1</v>
      </c>
      <c r="U1" s="1" t="s">
        <v>2</v>
      </c>
    </row>
    <row r="2" spans="1:30" x14ac:dyDescent="0.3">
      <c r="D2" s="56"/>
      <c r="E2" s="58" t="s">
        <v>3</v>
      </c>
      <c r="F2" s="58"/>
      <c r="G2" s="58"/>
      <c r="H2" s="58"/>
      <c r="I2" s="58"/>
      <c r="J2" s="58"/>
      <c r="K2" s="58"/>
      <c r="L2" s="58"/>
      <c r="M2" s="58"/>
      <c r="N2" s="58"/>
      <c r="O2" s="58"/>
      <c r="P2" s="58"/>
      <c r="Q2" s="58"/>
      <c r="R2" s="58"/>
      <c r="S2" s="58"/>
      <c r="T2" s="2" t="s">
        <v>4</v>
      </c>
      <c r="U2" s="3">
        <v>1</v>
      </c>
    </row>
    <row r="3" spans="1:30" x14ac:dyDescent="0.3">
      <c r="D3" s="56"/>
      <c r="E3" s="58"/>
      <c r="F3" s="58"/>
      <c r="G3" s="58"/>
      <c r="H3" s="58"/>
      <c r="I3" s="58"/>
      <c r="J3" s="58"/>
      <c r="K3" s="58"/>
      <c r="L3" s="58"/>
      <c r="M3" s="58"/>
      <c r="N3" s="58"/>
      <c r="O3" s="58"/>
      <c r="P3" s="58"/>
      <c r="Q3" s="58"/>
      <c r="R3" s="58"/>
      <c r="S3" s="58"/>
      <c r="T3" s="2" t="s">
        <v>5</v>
      </c>
      <c r="U3" s="4">
        <v>44651</v>
      </c>
    </row>
    <row r="4" spans="1:30" x14ac:dyDescent="0.3">
      <c r="D4" s="56"/>
      <c r="E4" s="58"/>
      <c r="F4" s="58"/>
      <c r="G4" s="58"/>
      <c r="H4" s="58"/>
      <c r="I4" s="58"/>
      <c r="J4" s="58"/>
      <c r="K4" s="58"/>
      <c r="L4" s="58"/>
      <c r="M4" s="58"/>
      <c r="N4" s="58"/>
      <c r="O4" s="58"/>
      <c r="P4" s="58"/>
      <c r="Q4" s="58"/>
      <c r="R4" s="58"/>
      <c r="S4" s="58"/>
      <c r="T4" s="2" t="s">
        <v>6</v>
      </c>
      <c r="U4" s="5" t="s">
        <v>7</v>
      </c>
    </row>
    <row r="5" spans="1:30" x14ac:dyDescent="0.3">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1"/>
    </row>
    <row r="6" spans="1:30" x14ac:dyDescent="0.3">
      <c r="A6" s="46" t="s">
        <v>8</v>
      </c>
      <c r="B6" s="46" t="s">
        <v>9</v>
      </c>
      <c r="C6" s="46" t="s">
        <v>10</v>
      </c>
      <c r="D6" s="46" t="s">
        <v>11</v>
      </c>
      <c r="E6" s="46" t="s">
        <v>12</v>
      </c>
      <c r="F6" s="62" t="s">
        <v>13</v>
      </c>
      <c r="G6" s="46" t="s">
        <v>14</v>
      </c>
      <c r="H6" s="47" t="s">
        <v>15</v>
      </c>
      <c r="I6" s="47"/>
      <c r="J6" s="48"/>
      <c r="K6" s="48"/>
      <c r="L6" s="48"/>
      <c r="M6" s="48"/>
      <c r="N6" s="48"/>
      <c r="O6" s="48"/>
      <c r="P6" s="6"/>
      <c r="Q6" s="49" t="s">
        <v>16</v>
      </c>
      <c r="R6" s="50"/>
      <c r="S6" s="50"/>
      <c r="T6" s="50"/>
      <c r="U6" s="50"/>
      <c r="V6" s="50"/>
      <c r="W6" s="50"/>
      <c r="X6" s="50"/>
      <c r="Y6" s="50"/>
      <c r="Z6" s="50"/>
      <c r="AA6" s="50"/>
      <c r="AB6" s="47"/>
      <c r="AC6" s="46" t="s">
        <v>17</v>
      </c>
      <c r="AD6" s="46" t="s">
        <v>18</v>
      </c>
    </row>
    <row r="7" spans="1:30" x14ac:dyDescent="0.3">
      <c r="A7" s="46"/>
      <c r="B7" s="46"/>
      <c r="C7" s="46"/>
      <c r="D7" s="46"/>
      <c r="E7" s="46"/>
      <c r="F7" s="62"/>
      <c r="G7" s="46"/>
      <c r="H7" s="51">
        <v>2020</v>
      </c>
      <c r="I7" s="52"/>
      <c r="J7" s="51">
        <v>2021</v>
      </c>
      <c r="K7" s="52"/>
      <c r="L7" s="53">
        <v>2022</v>
      </c>
      <c r="M7" s="54"/>
      <c r="N7" s="8"/>
      <c r="O7" s="46">
        <v>2023</v>
      </c>
      <c r="P7" s="46"/>
      <c r="Q7" s="53" t="s">
        <v>19</v>
      </c>
      <c r="R7" s="55"/>
      <c r="S7" s="54"/>
      <c r="T7" s="46">
        <v>2020</v>
      </c>
      <c r="U7" s="46"/>
      <c r="V7" s="46">
        <v>2021</v>
      </c>
      <c r="W7" s="46"/>
      <c r="X7" s="46">
        <v>2022</v>
      </c>
      <c r="Y7" s="46"/>
      <c r="Z7" s="9"/>
      <c r="AA7" s="46">
        <v>2023</v>
      </c>
      <c r="AB7" s="46"/>
      <c r="AC7" s="46"/>
      <c r="AD7" s="46"/>
    </row>
    <row r="8" spans="1:30" ht="60" customHeight="1" x14ac:dyDescent="0.3">
      <c r="A8" s="46"/>
      <c r="B8" s="46"/>
      <c r="C8" s="46"/>
      <c r="D8" s="46"/>
      <c r="E8" s="46"/>
      <c r="F8" s="62"/>
      <c r="G8" s="46"/>
      <c r="H8" s="9" t="s">
        <v>20</v>
      </c>
      <c r="I8" s="9" t="s">
        <v>21</v>
      </c>
      <c r="J8" s="9" t="s">
        <v>20</v>
      </c>
      <c r="K8" s="9" t="s">
        <v>21</v>
      </c>
      <c r="L8" s="9" t="s">
        <v>20</v>
      </c>
      <c r="M8" s="9" t="s">
        <v>21</v>
      </c>
      <c r="N8" s="9" t="s">
        <v>21</v>
      </c>
      <c r="O8" s="9" t="s">
        <v>20</v>
      </c>
      <c r="P8" s="9" t="s">
        <v>21</v>
      </c>
      <c r="Q8" s="42" t="s">
        <v>157</v>
      </c>
      <c r="R8" s="11" t="s">
        <v>23</v>
      </c>
      <c r="S8" s="11" t="s">
        <v>24</v>
      </c>
      <c r="T8" s="9" t="s">
        <v>20</v>
      </c>
      <c r="U8" s="9" t="s">
        <v>21</v>
      </c>
      <c r="V8" s="9" t="s">
        <v>20</v>
      </c>
      <c r="W8" s="9" t="s">
        <v>21</v>
      </c>
      <c r="X8" s="9" t="s">
        <v>20</v>
      </c>
      <c r="Y8" s="9" t="s">
        <v>21</v>
      </c>
      <c r="Z8" s="9"/>
      <c r="AA8" s="9" t="s">
        <v>20</v>
      </c>
      <c r="AB8" s="9" t="s">
        <v>21</v>
      </c>
      <c r="AC8" s="46"/>
      <c r="AD8" s="46"/>
    </row>
    <row r="9" spans="1:30" ht="125.4" x14ac:dyDescent="0.3">
      <c r="A9" s="12">
        <v>1</v>
      </c>
      <c r="B9" s="13" t="s">
        <v>158</v>
      </c>
      <c r="C9" s="39" t="s">
        <v>159</v>
      </c>
      <c r="D9" s="39" t="s">
        <v>160</v>
      </c>
      <c r="E9" s="13" t="s">
        <v>161</v>
      </c>
      <c r="F9" s="12" t="s">
        <v>29</v>
      </c>
      <c r="G9" s="32" t="s">
        <v>162</v>
      </c>
      <c r="H9" s="14">
        <v>0</v>
      </c>
      <c r="I9" s="14"/>
      <c r="J9" s="14">
        <v>50</v>
      </c>
      <c r="K9" s="14">
        <v>69</v>
      </c>
      <c r="L9" s="14">
        <v>50</v>
      </c>
      <c r="M9" s="14">
        <v>38</v>
      </c>
      <c r="N9" s="272">
        <v>1</v>
      </c>
      <c r="O9" s="14" t="s">
        <v>163</v>
      </c>
      <c r="P9" s="14"/>
      <c r="Q9" s="15"/>
      <c r="R9" s="14" t="s">
        <v>31</v>
      </c>
      <c r="S9" s="15"/>
      <c r="T9" s="16">
        <v>0</v>
      </c>
      <c r="U9" s="16"/>
      <c r="V9" s="43">
        <v>133944000</v>
      </c>
      <c r="W9" s="43">
        <v>133944000</v>
      </c>
      <c r="X9" s="43">
        <v>144996000</v>
      </c>
      <c r="Y9" s="16">
        <v>36249000</v>
      </c>
      <c r="Z9" s="44">
        <v>1</v>
      </c>
      <c r="AA9" s="16">
        <v>0</v>
      </c>
      <c r="AB9" s="16"/>
      <c r="AC9" s="45" t="s">
        <v>164</v>
      </c>
      <c r="AD9" s="15"/>
    </row>
  </sheetData>
  <mergeCells count="24">
    <mergeCell ref="D1:D4"/>
    <mergeCell ref="E1:S1"/>
    <mergeCell ref="E2:S4"/>
    <mergeCell ref="A5:AD5"/>
    <mergeCell ref="A6:A8"/>
    <mergeCell ref="B6:B8"/>
    <mergeCell ref="C6:C8"/>
    <mergeCell ref="D6:D8"/>
    <mergeCell ref="E6:E8"/>
    <mergeCell ref="F6:F8"/>
    <mergeCell ref="AC6:AC8"/>
    <mergeCell ref="AD6:AD8"/>
    <mergeCell ref="H7:I7"/>
    <mergeCell ref="J7:K7"/>
    <mergeCell ref="L7:M7"/>
    <mergeCell ref="O7:P7"/>
    <mergeCell ref="Q7:S7"/>
    <mergeCell ref="T7:U7"/>
    <mergeCell ref="V7:W7"/>
    <mergeCell ref="X7:Y7"/>
    <mergeCell ref="AA7:AB7"/>
    <mergeCell ref="G6:G8"/>
    <mergeCell ref="H6:O6"/>
    <mergeCell ref="Q6:AB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32"/>
  <sheetViews>
    <sheetView zoomScale="80" zoomScaleNormal="80" workbookViewId="0">
      <selection activeCell="D9" sqref="D9"/>
    </sheetView>
  </sheetViews>
  <sheetFormatPr baseColWidth="10" defaultRowHeight="13.8" x14ac:dyDescent="0.3"/>
  <cols>
    <col min="1" max="1" width="1.88671875" style="134" customWidth="1"/>
    <col min="2" max="2" width="5.88671875" style="134" customWidth="1"/>
    <col min="3" max="3" width="28.88671875" style="134" customWidth="1"/>
    <col min="4" max="4" width="40.33203125" style="134" customWidth="1"/>
    <col min="5" max="5" width="29.44140625" style="134" customWidth="1"/>
    <col min="6" max="6" width="14.5546875" style="134" customWidth="1"/>
    <col min="7" max="8" width="16.109375" style="134" customWidth="1"/>
    <col min="9" max="9" width="8.6640625" style="134" customWidth="1"/>
    <col min="10" max="10" width="9.88671875" style="134" customWidth="1"/>
    <col min="11" max="11" width="8.33203125" style="134" customWidth="1"/>
    <col min="12" max="12" width="10.109375" style="134" customWidth="1"/>
    <col min="13" max="13" width="8.109375" style="134" customWidth="1"/>
    <col min="14" max="15" width="9.44140625" style="134" customWidth="1"/>
    <col min="16" max="16" width="7.44140625" style="134" customWidth="1"/>
    <col min="17" max="17" width="9.6640625" style="134" customWidth="1"/>
    <col min="18" max="18" width="22.109375" style="134" bestFit="1" customWidth="1"/>
    <col min="19" max="19" width="19.33203125" style="134" bestFit="1" customWidth="1"/>
    <col min="20" max="20" width="12.109375" style="134" bestFit="1" customWidth="1"/>
    <col min="21" max="25" width="14" style="134" customWidth="1"/>
    <col min="26" max="26" width="15.77734375" style="134" bestFit="1" customWidth="1"/>
    <col min="27" max="28" width="14" style="134" customWidth="1"/>
    <col min="29" max="29" width="27.88671875" style="134" customWidth="1"/>
    <col min="30" max="30" width="28.44140625" style="134" customWidth="1"/>
    <col min="31" max="31" width="24.88671875" style="134" customWidth="1"/>
    <col min="32" max="16384" width="11.5546875" style="134"/>
  </cols>
  <sheetData>
    <row r="1" spans="2:31" ht="18" customHeight="1" x14ac:dyDescent="0.3">
      <c r="E1" s="135"/>
      <c r="F1" s="57" t="s">
        <v>0</v>
      </c>
      <c r="G1" s="57"/>
      <c r="H1" s="57"/>
      <c r="I1" s="57"/>
      <c r="J1" s="57"/>
      <c r="K1" s="57"/>
      <c r="L1" s="57"/>
      <c r="M1" s="57"/>
      <c r="N1" s="57"/>
      <c r="O1" s="57"/>
      <c r="P1" s="57"/>
      <c r="Q1" s="57"/>
      <c r="R1" s="57"/>
      <c r="S1" s="57"/>
      <c r="T1" s="57"/>
      <c r="U1" s="1" t="s">
        <v>1</v>
      </c>
      <c r="V1" s="1" t="s">
        <v>2</v>
      </c>
    </row>
    <row r="2" spans="2:31" ht="17.399999999999999" customHeight="1" x14ac:dyDescent="0.3">
      <c r="E2" s="135"/>
      <c r="F2" s="58" t="s">
        <v>3</v>
      </c>
      <c r="G2" s="58"/>
      <c r="H2" s="58"/>
      <c r="I2" s="58"/>
      <c r="J2" s="58"/>
      <c r="K2" s="58"/>
      <c r="L2" s="58"/>
      <c r="M2" s="58"/>
      <c r="N2" s="58"/>
      <c r="O2" s="58"/>
      <c r="P2" s="58"/>
      <c r="Q2" s="58"/>
      <c r="R2" s="58"/>
      <c r="S2" s="58"/>
      <c r="T2" s="58"/>
      <c r="U2" s="5" t="s">
        <v>4</v>
      </c>
      <c r="V2" s="3">
        <v>1</v>
      </c>
    </row>
    <row r="3" spans="2:31" ht="17.399999999999999" customHeight="1" x14ac:dyDescent="0.3">
      <c r="E3" s="135"/>
      <c r="F3" s="58"/>
      <c r="G3" s="58"/>
      <c r="H3" s="58"/>
      <c r="I3" s="58"/>
      <c r="J3" s="58"/>
      <c r="K3" s="58"/>
      <c r="L3" s="58"/>
      <c r="M3" s="58"/>
      <c r="N3" s="58"/>
      <c r="O3" s="58"/>
      <c r="P3" s="58"/>
      <c r="Q3" s="58"/>
      <c r="R3" s="58"/>
      <c r="S3" s="58"/>
      <c r="T3" s="58"/>
      <c r="U3" s="5" t="s">
        <v>5</v>
      </c>
      <c r="V3" s="4">
        <v>44651</v>
      </c>
      <c r="Z3" s="274">
        <f>(Y9/4)*3</f>
        <v>8914650</v>
      </c>
    </row>
    <row r="4" spans="2:31" x14ac:dyDescent="0.3">
      <c r="E4" s="135"/>
      <c r="F4" s="58"/>
      <c r="G4" s="58"/>
      <c r="H4" s="58"/>
      <c r="I4" s="58"/>
      <c r="J4" s="58"/>
      <c r="K4" s="58"/>
      <c r="L4" s="58"/>
      <c r="M4" s="58"/>
      <c r="N4" s="58"/>
      <c r="O4" s="58"/>
      <c r="P4" s="58"/>
      <c r="Q4" s="58"/>
      <c r="R4" s="58"/>
      <c r="S4" s="58"/>
      <c r="T4" s="58"/>
      <c r="U4" s="5" t="s">
        <v>6</v>
      </c>
      <c r="V4" s="5" t="s">
        <v>7</v>
      </c>
    </row>
    <row r="6" spans="2:31" x14ac:dyDescent="0.3">
      <c r="B6" s="136" t="s">
        <v>8</v>
      </c>
      <c r="C6" s="136" t="s">
        <v>9</v>
      </c>
      <c r="D6" s="136" t="s">
        <v>10</v>
      </c>
      <c r="E6" s="136" t="s">
        <v>11</v>
      </c>
      <c r="F6" s="136" t="s">
        <v>12</v>
      </c>
      <c r="G6" s="136" t="s">
        <v>13</v>
      </c>
      <c r="H6" s="136" t="s">
        <v>14</v>
      </c>
      <c r="I6" s="137" t="s">
        <v>15</v>
      </c>
      <c r="J6" s="137"/>
      <c r="K6" s="136"/>
      <c r="L6" s="136"/>
      <c r="M6" s="136"/>
      <c r="N6" s="136"/>
      <c r="O6" s="136"/>
      <c r="P6" s="136"/>
      <c r="Q6" s="138"/>
      <c r="R6" s="139" t="s">
        <v>16</v>
      </c>
      <c r="S6" s="140"/>
      <c r="T6" s="140"/>
      <c r="U6" s="140"/>
      <c r="V6" s="140"/>
      <c r="W6" s="140"/>
      <c r="X6" s="140"/>
      <c r="Y6" s="140"/>
      <c r="Z6" s="140"/>
      <c r="AA6" s="140"/>
      <c r="AB6" s="137"/>
      <c r="AC6" s="136" t="s">
        <v>17</v>
      </c>
      <c r="AD6" s="136" t="s">
        <v>18</v>
      </c>
    </row>
    <row r="7" spans="2:31" x14ac:dyDescent="0.3">
      <c r="B7" s="136"/>
      <c r="C7" s="136"/>
      <c r="D7" s="136"/>
      <c r="E7" s="136"/>
      <c r="F7" s="136"/>
      <c r="G7" s="136"/>
      <c r="H7" s="136"/>
      <c r="I7" s="141">
        <v>2020</v>
      </c>
      <c r="J7" s="142"/>
      <c r="K7" s="141">
        <v>2021</v>
      </c>
      <c r="L7" s="142"/>
      <c r="M7" s="139">
        <v>2022</v>
      </c>
      <c r="N7" s="137"/>
      <c r="O7" s="143"/>
      <c r="P7" s="136">
        <v>2023</v>
      </c>
      <c r="Q7" s="136"/>
      <c r="R7" s="139" t="s">
        <v>19</v>
      </c>
      <c r="S7" s="140"/>
      <c r="T7" s="137"/>
      <c r="U7" s="136">
        <v>2020</v>
      </c>
      <c r="V7" s="136"/>
      <c r="W7" s="136">
        <v>2021</v>
      </c>
      <c r="X7" s="136"/>
      <c r="Y7" s="136">
        <v>2022</v>
      </c>
      <c r="Z7" s="136"/>
      <c r="AA7" s="136">
        <v>2023</v>
      </c>
      <c r="AB7" s="136"/>
      <c r="AC7" s="136"/>
      <c r="AD7" s="136"/>
    </row>
    <row r="8" spans="2:31" x14ac:dyDescent="0.3">
      <c r="B8" s="136"/>
      <c r="C8" s="136"/>
      <c r="D8" s="136"/>
      <c r="E8" s="136"/>
      <c r="F8" s="136"/>
      <c r="G8" s="136"/>
      <c r="H8" s="136"/>
      <c r="I8" s="144" t="s">
        <v>20</v>
      </c>
      <c r="J8" s="144" t="s">
        <v>21</v>
      </c>
      <c r="K8" s="144" t="s">
        <v>20</v>
      </c>
      <c r="L8" s="144" t="s">
        <v>21</v>
      </c>
      <c r="M8" s="144" t="s">
        <v>20</v>
      </c>
      <c r="N8" s="144" t="s">
        <v>21</v>
      </c>
      <c r="O8" s="144"/>
      <c r="P8" s="144" t="s">
        <v>20</v>
      </c>
      <c r="Q8" s="144" t="s">
        <v>21</v>
      </c>
      <c r="R8" s="144" t="s">
        <v>22</v>
      </c>
      <c r="S8" s="144" t="s">
        <v>23</v>
      </c>
      <c r="T8" s="144" t="s">
        <v>24</v>
      </c>
      <c r="U8" s="144" t="s">
        <v>20</v>
      </c>
      <c r="V8" s="144" t="s">
        <v>21</v>
      </c>
      <c r="W8" s="144" t="s">
        <v>20</v>
      </c>
      <c r="X8" s="144" t="s">
        <v>21</v>
      </c>
      <c r="Y8" s="144" t="s">
        <v>20</v>
      </c>
      <c r="Z8" s="144" t="s">
        <v>21</v>
      </c>
      <c r="AA8" s="144" t="s">
        <v>20</v>
      </c>
      <c r="AB8" s="144" t="s">
        <v>21</v>
      </c>
      <c r="AC8" s="136"/>
      <c r="AD8" s="136"/>
    </row>
    <row r="9" spans="2:31" ht="136.80000000000001" x14ac:dyDescent="0.3">
      <c r="B9" s="12">
        <v>1</v>
      </c>
      <c r="C9" s="126" t="s">
        <v>25</v>
      </c>
      <c r="D9" s="123" t="s">
        <v>52</v>
      </c>
      <c r="E9" s="123" t="s">
        <v>53</v>
      </c>
      <c r="F9" s="123" t="s">
        <v>54</v>
      </c>
      <c r="G9" s="12" t="s">
        <v>29</v>
      </c>
      <c r="H9" s="126" t="s">
        <v>55</v>
      </c>
      <c r="I9" s="145">
        <f>++'[1]PLAN DE ACCION'!I8</f>
        <v>4</v>
      </c>
      <c r="J9" s="145"/>
      <c r="K9" s="145">
        <f>+'[1]PLAN DE ACCION'!J8</f>
        <v>4</v>
      </c>
      <c r="L9" s="145"/>
      <c r="M9" s="145">
        <f>+'[1]PLAN DE ACCION'!K8</f>
        <v>4</v>
      </c>
      <c r="N9" s="145">
        <v>3</v>
      </c>
      <c r="O9" s="146">
        <v>1</v>
      </c>
      <c r="P9" s="145">
        <f>+'[1]PLAN DE ACCION'!L8</f>
        <v>4</v>
      </c>
      <c r="Q9" s="145"/>
      <c r="R9" s="12"/>
      <c r="S9" s="12"/>
      <c r="T9" s="12" t="s">
        <v>31</v>
      </c>
      <c r="U9" s="127">
        <f>+'[1]PLAN DE ACCION'!P8</f>
        <v>0</v>
      </c>
      <c r="V9" s="145"/>
      <c r="W9" s="127">
        <f>+'[1]PLAN DE ACCION'!Q8</f>
        <v>11540000</v>
      </c>
      <c r="X9" s="145"/>
      <c r="Y9" s="127">
        <f>+'[1]PLAN DE ACCION'!R8</f>
        <v>11886200</v>
      </c>
      <c r="Z9" s="277">
        <v>8914650</v>
      </c>
      <c r="AA9" s="127">
        <f>+'[1]PLAN DE ACCION'!S8</f>
        <v>12242786</v>
      </c>
      <c r="AB9" s="145"/>
      <c r="AC9" s="273" t="s">
        <v>56</v>
      </c>
      <c r="AD9" s="148" t="s">
        <v>424</v>
      </c>
    </row>
    <row r="10" spans="2:31" ht="96.6" x14ac:dyDescent="0.3">
      <c r="B10" s="12">
        <v>2</v>
      </c>
      <c r="C10" s="126" t="s">
        <v>25</v>
      </c>
      <c r="D10" s="126" t="s">
        <v>57</v>
      </c>
      <c r="E10" s="123" t="s">
        <v>58</v>
      </c>
      <c r="F10" s="126" t="s">
        <v>59</v>
      </c>
      <c r="G10" s="12" t="s">
        <v>29</v>
      </c>
      <c r="H10" s="126" t="s">
        <v>60</v>
      </c>
      <c r="I10" s="145">
        <f>++'[1]PLAN DE ACCION'!I9</f>
        <v>0</v>
      </c>
      <c r="J10" s="145"/>
      <c r="K10" s="145">
        <f>+'[1]PLAN DE ACCION'!J9</f>
        <v>1</v>
      </c>
      <c r="L10" s="145"/>
      <c r="M10" s="145">
        <f>+'[1]PLAN DE ACCION'!K9</f>
        <v>1</v>
      </c>
      <c r="N10" s="145">
        <v>1</v>
      </c>
      <c r="O10" s="146">
        <v>1</v>
      </c>
      <c r="P10" s="145">
        <f>+'[1]PLAN DE ACCION'!L9</f>
        <v>1</v>
      </c>
      <c r="Q10" s="145"/>
      <c r="R10" s="12"/>
      <c r="S10" s="12"/>
      <c r="T10" s="12" t="s">
        <v>31</v>
      </c>
      <c r="U10" s="127">
        <f>+'[1]PLAN DE ACCION'!P9</f>
        <v>0</v>
      </c>
      <c r="V10" s="145"/>
      <c r="W10" s="127">
        <f>+'[1]PLAN DE ACCION'!Q9</f>
        <v>11540000</v>
      </c>
      <c r="X10" s="145"/>
      <c r="Y10" s="127">
        <f>+'[1]PLAN DE ACCION'!R9</f>
        <v>11886200</v>
      </c>
      <c r="Z10" s="277">
        <v>8914650</v>
      </c>
      <c r="AA10" s="127">
        <f>+'[1]PLAN DE ACCION'!S9</f>
        <v>12242786</v>
      </c>
      <c r="AB10" s="145"/>
      <c r="AC10" s="273" t="s">
        <v>56</v>
      </c>
      <c r="AD10" s="205" t="s">
        <v>425</v>
      </c>
    </row>
    <row r="11" spans="2:31" ht="82.8" x14ac:dyDescent="0.3">
      <c r="B11" s="12">
        <v>3</v>
      </c>
      <c r="C11" s="126" t="s">
        <v>25</v>
      </c>
      <c r="D11" s="123" t="s">
        <v>61</v>
      </c>
      <c r="E11" s="123" t="s">
        <v>62</v>
      </c>
      <c r="F11" s="126" t="s">
        <v>63</v>
      </c>
      <c r="G11" s="12" t="s">
        <v>29</v>
      </c>
      <c r="H11" s="126" t="s">
        <v>64</v>
      </c>
      <c r="I11" s="145">
        <f>++'[1]PLAN DE ACCION'!I10</f>
        <v>0</v>
      </c>
      <c r="J11" s="145"/>
      <c r="K11" s="145">
        <f>+'[1]PLAN DE ACCION'!J10</f>
        <v>1</v>
      </c>
      <c r="L11" s="145"/>
      <c r="M11" s="145">
        <f>+'[1]PLAN DE ACCION'!K10</f>
        <v>1</v>
      </c>
      <c r="N11" s="145">
        <v>1</v>
      </c>
      <c r="O11" s="146">
        <v>1</v>
      </c>
      <c r="P11" s="145">
        <f>+'[1]PLAN DE ACCION'!L10</f>
        <v>1</v>
      </c>
      <c r="Q11" s="145"/>
      <c r="R11" s="12"/>
      <c r="S11" s="12"/>
      <c r="T11" s="12" t="s">
        <v>31</v>
      </c>
      <c r="U11" s="127">
        <f>+'[1]PLAN DE ACCION'!P10</f>
        <v>0</v>
      </c>
      <c r="V11" s="145"/>
      <c r="W11" s="127">
        <f>+'[1]PLAN DE ACCION'!Q10</f>
        <v>11540000</v>
      </c>
      <c r="X11" s="145"/>
      <c r="Y11" s="127">
        <f>+'[1]PLAN DE ACCION'!R10</f>
        <v>11886200</v>
      </c>
      <c r="Z11" s="277">
        <v>8914650</v>
      </c>
      <c r="AA11" s="127">
        <f>+'[1]PLAN DE ACCION'!S10</f>
        <v>12242786</v>
      </c>
      <c r="AB11" s="145"/>
      <c r="AC11" s="273" t="s">
        <v>56</v>
      </c>
      <c r="AD11" s="148" t="s">
        <v>426</v>
      </c>
    </row>
    <row r="12" spans="2:31" ht="69" x14ac:dyDescent="0.3">
      <c r="B12" s="12">
        <v>4</v>
      </c>
      <c r="C12" s="126" t="s">
        <v>25</v>
      </c>
      <c r="D12" s="126" t="s">
        <v>65</v>
      </c>
      <c r="E12" s="126" t="s">
        <v>66</v>
      </c>
      <c r="F12" s="126" t="s">
        <v>67</v>
      </c>
      <c r="G12" s="12" t="s">
        <v>29</v>
      </c>
      <c r="H12" s="126" t="s">
        <v>68</v>
      </c>
      <c r="I12" s="145">
        <f>++'[1]PLAN DE ACCION'!I11</f>
        <v>0</v>
      </c>
      <c r="J12" s="145"/>
      <c r="K12" s="145">
        <f>+'[1]PLAN DE ACCION'!J11</f>
        <v>1</v>
      </c>
      <c r="L12" s="145"/>
      <c r="M12" s="145">
        <f>+'[1]PLAN DE ACCION'!K11</f>
        <v>1</v>
      </c>
      <c r="N12" s="145">
        <v>1</v>
      </c>
      <c r="O12" s="146">
        <v>1</v>
      </c>
      <c r="P12" s="145">
        <f>+'[1]PLAN DE ACCION'!L11</f>
        <v>1</v>
      </c>
      <c r="Q12" s="145"/>
      <c r="R12" s="12"/>
      <c r="S12" s="12"/>
      <c r="T12" s="12" t="s">
        <v>31</v>
      </c>
      <c r="U12" s="127">
        <f>+'[1]PLAN DE ACCION'!P11</f>
        <v>0</v>
      </c>
      <c r="V12" s="145"/>
      <c r="W12" s="127">
        <f>+'[1]PLAN DE ACCION'!Q11</f>
        <v>11540000</v>
      </c>
      <c r="X12" s="145"/>
      <c r="Y12" s="127">
        <f>+'[1]PLAN DE ACCION'!R11</f>
        <v>11886200</v>
      </c>
      <c r="Z12" s="277">
        <v>8914650</v>
      </c>
      <c r="AA12" s="127">
        <f>+'[1]PLAN DE ACCION'!S11</f>
        <v>12242786</v>
      </c>
      <c r="AB12" s="145"/>
      <c r="AC12" s="273" t="s">
        <v>56</v>
      </c>
      <c r="AD12" s="148" t="s">
        <v>427</v>
      </c>
    </row>
    <row r="13" spans="2:31" ht="55.2" x14ac:dyDescent="0.3">
      <c r="B13" s="12">
        <v>5</v>
      </c>
      <c r="C13" s="124" t="s">
        <v>25</v>
      </c>
      <c r="D13" s="35" t="s">
        <v>69</v>
      </c>
      <c r="E13" s="35" t="s">
        <v>70</v>
      </c>
      <c r="F13" s="35" t="s">
        <v>71</v>
      </c>
      <c r="G13" s="12" t="s">
        <v>29</v>
      </c>
      <c r="H13" s="124" t="s">
        <v>72</v>
      </c>
      <c r="I13" s="145">
        <f>++'[1]PLAN DE ACCION'!I12</f>
        <v>0</v>
      </c>
      <c r="J13" s="145"/>
      <c r="K13" s="145">
        <f>+'[1]PLAN DE ACCION'!J12</f>
        <v>1</v>
      </c>
      <c r="L13" s="145"/>
      <c r="M13" s="145">
        <f>+'[1]PLAN DE ACCION'!K12</f>
        <v>1</v>
      </c>
      <c r="N13" s="145">
        <v>1</v>
      </c>
      <c r="O13" s="146">
        <v>1</v>
      </c>
      <c r="P13" s="145">
        <f>+'[1]PLAN DE ACCION'!L12</f>
        <v>1</v>
      </c>
      <c r="Q13" s="145"/>
      <c r="R13" s="12" t="s">
        <v>31</v>
      </c>
      <c r="S13" s="12"/>
      <c r="T13" s="12"/>
      <c r="U13" s="127">
        <f>+'[1]PLAN DE ACCION'!P12</f>
        <v>0</v>
      </c>
      <c r="V13" s="145"/>
      <c r="W13" s="127">
        <f>+'[1]PLAN DE ACCION'!Q12</f>
        <v>0</v>
      </c>
      <c r="X13" s="145"/>
      <c r="Y13" s="127">
        <f>+'[1]PLAN DE ACCION'!R12</f>
        <v>0</v>
      </c>
      <c r="Z13" s="277"/>
      <c r="AA13" s="127">
        <f>+'[1]PLAN DE ACCION'!S12</f>
        <v>0</v>
      </c>
      <c r="AB13" s="145"/>
      <c r="AC13" s="35" t="s">
        <v>73</v>
      </c>
      <c r="AD13" s="275" t="s">
        <v>428</v>
      </c>
      <c r="AE13" s="276"/>
    </row>
    <row r="14" spans="2:31" ht="55.2" x14ac:dyDescent="0.3">
      <c r="B14" s="12">
        <v>6</v>
      </c>
      <c r="C14" s="124" t="s">
        <v>25</v>
      </c>
      <c r="D14" s="35" t="s">
        <v>74</v>
      </c>
      <c r="E14" s="35" t="s">
        <v>75</v>
      </c>
      <c r="F14" s="35" t="s">
        <v>76</v>
      </c>
      <c r="G14" s="12" t="s">
        <v>29</v>
      </c>
      <c r="H14" s="124" t="s">
        <v>77</v>
      </c>
      <c r="I14" s="145">
        <f>++'[1]PLAN DE ACCION'!I13</f>
        <v>0</v>
      </c>
      <c r="J14" s="145"/>
      <c r="K14" s="145">
        <f>+'[1]PLAN DE ACCION'!J13</f>
        <v>1</v>
      </c>
      <c r="L14" s="145"/>
      <c r="M14" s="145">
        <f>+'[1]PLAN DE ACCION'!K13</f>
        <v>1</v>
      </c>
      <c r="N14" s="145">
        <v>1</v>
      </c>
      <c r="O14" s="146">
        <v>1</v>
      </c>
      <c r="P14" s="145">
        <f>+'[1]PLAN DE ACCION'!L13</f>
        <v>1</v>
      </c>
      <c r="Q14" s="145"/>
      <c r="R14" s="12" t="s">
        <v>31</v>
      </c>
      <c r="S14" s="12"/>
      <c r="T14" s="12"/>
      <c r="U14" s="127">
        <f>+'[1]PLAN DE ACCION'!P13</f>
        <v>0</v>
      </c>
      <c r="V14" s="145"/>
      <c r="W14" s="127">
        <f>+'[1]PLAN DE ACCION'!Q13</f>
        <v>0</v>
      </c>
      <c r="X14" s="145"/>
      <c r="Y14" s="127">
        <f>+'[1]PLAN DE ACCION'!R13</f>
        <v>0</v>
      </c>
      <c r="Z14" s="277"/>
      <c r="AA14" s="127">
        <f>+'[1]PLAN DE ACCION'!S13</f>
        <v>0</v>
      </c>
      <c r="AB14" s="145"/>
      <c r="AC14" s="35" t="s">
        <v>78</v>
      </c>
      <c r="AD14" s="276" t="s">
        <v>429</v>
      </c>
    </row>
    <row r="15" spans="2:31" ht="82.8" x14ac:dyDescent="0.3">
      <c r="B15" s="12">
        <v>7</v>
      </c>
      <c r="C15" s="124" t="s">
        <v>79</v>
      </c>
      <c r="D15" s="35" t="s">
        <v>80</v>
      </c>
      <c r="E15" s="35" t="s">
        <v>81</v>
      </c>
      <c r="F15" s="35" t="s">
        <v>82</v>
      </c>
      <c r="G15" s="35" t="s">
        <v>29</v>
      </c>
      <c r="H15" s="126" t="s">
        <v>83</v>
      </c>
      <c r="I15" s="145">
        <f>++'[1]PLAN DE ACCION'!I14</f>
        <v>0</v>
      </c>
      <c r="J15" s="145"/>
      <c r="K15" s="145">
        <f>+'[1]PLAN DE ACCION'!J14</f>
        <v>1</v>
      </c>
      <c r="L15" s="145"/>
      <c r="M15" s="145">
        <f>+'[1]PLAN DE ACCION'!K14</f>
        <v>0</v>
      </c>
      <c r="N15" s="145">
        <v>3</v>
      </c>
      <c r="O15" s="146">
        <v>1</v>
      </c>
      <c r="P15" s="145">
        <f>+'[1]PLAN DE ACCION'!L14</f>
        <v>0</v>
      </c>
      <c r="Q15" s="145"/>
      <c r="R15" s="12"/>
      <c r="S15" s="12"/>
      <c r="T15" s="12" t="s">
        <v>31</v>
      </c>
      <c r="U15" s="127">
        <f>+'[1]PLAN DE ACCION'!P14</f>
        <v>0</v>
      </c>
      <c r="V15" s="145"/>
      <c r="W15" s="127" t="str">
        <f>+'[1]PLAN DE ACCION'!Q14</f>
        <v>$ 28.500.000</v>
      </c>
      <c r="X15" s="145"/>
      <c r="Y15" s="127" t="str">
        <f>+'[1]PLAN DE ACCION'!R14</f>
        <v>$ 48.255.000</v>
      </c>
      <c r="Z15" s="277">
        <v>36191250</v>
      </c>
      <c r="AA15" s="127" t="str">
        <f>+'[1]PLAN DE ACCION'!S14</f>
        <v>$58.398.000</v>
      </c>
      <c r="AB15" s="145"/>
      <c r="AC15" s="35" t="s">
        <v>84</v>
      </c>
      <c r="AD15" s="148" t="s">
        <v>430</v>
      </c>
    </row>
    <row r="16" spans="2:31" ht="82.8" x14ac:dyDescent="0.3">
      <c r="B16" s="12">
        <v>8</v>
      </c>
      <c r="C16" s="124" t="s">
        <v>79</v>
      </c>
      <c r="D16" s="35" t="s">
        <v>85</v>
      </c>
      <c r="E16" s="12" t="s">
        <v>86</v>
      </c>
      <c r="F16" s="35" t="s">
        <v>87</v>
      </c>
      <c r="G16" s="35" t="s">
        <v>38</v>
      </c>
      <c r="H16" s="124" t="s">
        <v>87</v>
      </c>
      <c r="I16" s="145">
        <f>++'[1]PLAN DE ACCION'!I15</f>
        <v>0</v>
      </c>
      <c r="J16" s="145"/>
      <c r="K16" s="145">
        <f>+'[1]PLAN DE ACCION'!J15</f>
        <v>1</v>
      </c>
      <c r="L16" s="145"/>
      <c r="M16" s="145">
        <f>+'[1]PLAN DE ACCION'!K15</f>
        <v>2</v>
      </c>
      <c r="N16" s="145">
        <v>2</v>
      </c>
      <c r="O16" s="146">
        <v>1</v>
      </c>
      <c r="P16" s="145">
        <f>+'[1]PLAN DE ACCION'!L15</f>
        <v>1</v>
      </c>
      <c r="Q16" s="145"/>
      <c r="R16" s="12"/>
      <c r="S16" s="12"/>
      <c r="T16" s="12" t="s">
        <v>31</v>
      </c>
      <c r="U16" s="127">
        <f>+'[1]PLAN DE ACCION'!P15</f>
        <v>0</v>
      </c>
      <c r="V16" s="145"/>
      <c r="W16" s="127">
        <f>+'[1]PLAN DE ACCION'!Q15</f>
        <v>0</v>
      </c>
      <c r="X16" s="145"/>
      <c r="Y16" s="127">
        <f>+'[1]PLAN DE ACCION'!R15</f>
        <v>0</v>
      </c>
      <c r="Z16" s="277"/>
      <c r="AA16" s="127">
        <f>+'[1]PLAN DE ACCION'!S15</f>
        <v>0</v>
      </c>
      <c r="AB16" s="145"/>
      <c r="AC16" s="35" t="s">
        <v>88</v>
      </c>
      <c r="AD16" s="148" t="s">
        <v>431</v>
      </c>
      <c r="AE16" s="276"/>
    </row>
    <row r="17" spans="2:31" ht="69" x14ac:dyDescent="0.3">
      <c r="B17" s="12">
        <v>9</v>
      </c>
      <c r="C17" s="124" t="s">
        <v>79</v>
      </c>
      <c r="D17" s="126" t="s">
        <v>89</v>
      </c>
      <c r="E17" s="126" t="s">
        <v>90</v>
      </c>
      <c r="F17" s="126" t="s">
        <v>91</v>
      </c>
      <c r="G17" s="12" t="s">
        <v>29</v>
      </c>
      <c r="H17" s="124" t="s">
        <v>92</v>
      </c>
      <c r="I17" s="145">
        <f>++'[1]PLAN DE ACCION'!I16</f>
        <v>0</v>
      </c>
      <c r="J17" s="145"/>
      <c r="K17" s="145">
        <f>+'[1]PLAN DE ACCION'!J16</f>
        <v>1</v>
      </c>
      <c r="L17" s="145"/>
      <c r="M17" s="145">
        <f>+'[1]PLAN DE ACCION'!K16</f>
        <v>1</v>
      </c>
      <c r="N17" s="145">
        <v>1</v>
      </c>
      <c r="O17" s="146">
        <v>1</v>
      </c>
      <c r="P17" s="145">
        <f>+'[1]PLAN DE ACCION'!L16</f>
        <v>1</v>
      </c>
      <c r="Q17" s="145"/>
      <c r="R17" s="12"/>
      <c r="S17" s="12"/>
      <c r="T17" s="12" t="s">
        <v>31</v>
      </c>
      <c r="U17" s="127">
        <f>+'[1]PLAN DE ACCION'!P16</f>
        <v>0</v>
      </c>
      <c r="V17" s="145"/>
      <c r="W17" s="127">
        <f>+'[1]PLAN DE ACCION'!Q16</f>
        <v>0</v>
      </c>
      <c r="X17" s="145"/>
      <c r="Y17" s="127">
        <f>+'[1]PLAN DE ACCION'!R16</f>
        <v>0</v>
      </c>
      <c r="Z17" s="277"/>
      <c r="AA17" s="127">
        <f>+'[1]PLAN DE ACCION'!S16</f>
        <v>0</v>
      </c>
      <c r="AB17" s="145"/>
      <c r="AC17" s="35" t="s">
        <v>84</v>
      </c>
      <c r="AD17" s="148" t="s">
        <v>432</v>
      </c>
      <c r="AE17" s="276"/>
    </row>
    <row r="18" spans="2:31" ht="114" x14ac:dyDescent="0.3">
      <c r="B18" s="12">
        <v>10</v>
      </c>
      <c r="C18" s="124" t="s">
        <v>79</v>
      </c>
      <c r="D18" s="126" t="s">
        <v>93</v>
      </c>
      <c r="E18" s="126" t="s">
        <v>94</v>
      </c>
      <c r="F18" s="123" t="s">
        <v>95</v>
      </c>
      <c r="G18" s="12" t="s">
        <v>29</v>
      </c>
      <c r="H18" s="123" t="s">
        <v>96</v>
      </c>
      <c r="I18" s="145">
        <f>++'[1]PLAN DE ACCION'!I17</f>
        <v>0</v>
      </c>
      <c r="J18" s="145"/>
      <c r="K18" s="145">
        <f>+'[1]PLAN DE ACCION'!J17</f>
        <v>2</v>
      </c>
      <c r="L18" s="145"/>
      <c r="M18" s="145">
        <f>+'[1]PLAN DE ACCION'!K17</f>
        <v>2</v>
      </c>
      <c r="N18" s="145">
        <v>2</v>
      </c>
      <c r="O18" s="146">
        <v>1</v>
      </c>
      <c r="P18" s="145">
        <f>+'[1]PLAN DE ACCION'!L17</f>
        <v>2</v>
      </c>
      <c r="Q18" s="145"/>
      <c r="R18" s="12" t="s">
        <v>31</v>
      </c>
      <c r="S18" s="12"/>
      <c r="T18" s="12"/>
      <c r="U18" s="127">
        <f>+'[1]PLAN DE ACCION'!P17</f>
        <v>0</v>
      </c>
      <c r="V18" s="145"/>
      <c r="W18" s="127">
        <f>+'[1]PLAN DE ACCION'!Q17</f>
        <v>0</v>
      </c>
      <c r="X18" s="145"/>
      <c r="Y18" s="127">
        <f>+'[1]PLAN DE ACCION'!R17</f>
        <v>0</v>
      </c>
      <c r="Z18" s="277"/>
      <c r="AA18" s="127">
        <f>+'[1]PLAN DE ACCION'!S17</f>
        <v>0</v>
      </c>
      <c r="AB18" s="145"/>
      <c r="AC18" s="126" t="s">
        <v>97</v>
      </c>
      <c r="AD18" s="148" t="s">
        <v>433</v>
      </c>
      <c r="AE18" s="276"/>
    </row>
    <row r="19" spans="2:31" ht="82.8" x14ac:dyDescent="0.3">
      <c r="B19" s="12">
        <v>11</v>
      </c>
      <c r="C19" s="124" t="s">
        <v>25</v>
      </c>
      <c r="D19" s="126" t="s">
        <v>98</v>
      </c>
      <c r="E19" s="126" t="s">
        <v>99</v>
      </c>
      <c r="F19" s="194" t="s">
        <v>100</v>
      </c>
      <c r="G19" s="12" t="s">
        <v>29</v>
      </c>
      <c r="H19" s="194" t="s">
        <v>101</v>
      </c>
      <c r="I19" s="145">
        <f>++'[1]PLAN DE ACCION'!I18</f>
        <v>0</v>
      </c>
      <c r="J19" s="145"/>
      <c r="K19" s="145">
        <f>+'[1]PLAN DE ACCION'!J18</f>
        <v>4</v>
      </c>
      <c r="L19" s="145"/>
      <c r="M19" s="145">
        <f>+'[1]PLAN DE ACCION'!K18</f>
        <v>4</v>
      </c>
      <c r="N19" s="145">
        <v>4</v>
      </c>
      <c r="O19" s="146">
        <v>1</v>
      </c>
      <c r="P19" s="145">
        <f>+'[1]PLAN DE ACCION'!L18</f>
        <v>4</v>
      </c>
      <c r="Q19" s="145"/>
      <c r="R19" s="12"/>
      <c r="S19" s="12" t="s">
        <v>31</v>
      </c>
      <c r="T19" s="12"/>
      <c r="U19" s="127">
        <f>+'[1]PLAN DE ACCION'!P18</f>
        <v>0</v>
      </c>
      <c r="V19" s="145"/>
      <c r="W19" s="127">
        <f>+'[1]PLAN DE ACCION'!Q18</f>
        <v>0</v>
      </c>
      <c r="X19" s="145"/>
      <c r="Y19" s="127">
        <f>+'[1]PLAN DE ACCION'!R18</f>
        <v>0</v>
      </c>
      <c r="Z19" s="277"/>
      <c r="AA19" s="127">
        <f>+'[1]PLAN DE ACCION'!S18</f>
        <v>0</v>
      </c>
      <c r="AB19" s="145"/>
      <c r="AC19" s="126" t="s">
        <v>97</v>
      </c>
      <c r="AD19" s="148" t="s">
        <v>434</v>
      </c>
      <c r="AE19" s="276"/>
    </row>
    <row r="20" spans="2:31" ht="34.200000000000003" x14ac:dyDescent="0.3">
      <c r="B20" s="12">
        <v>12</v>
      </c>
      <c r="C20" s="124" t="s">
        <v>102</v>
      </c>
      <c r="D20" s="35" t="s">
        <v>103</v>
      </c>
      <c r="E20" s="35" t="s">
        <v>104</v>
      </c>
      <c r="F20" s="35" t="s">
        <v>105</v>
      </c>
      <c r="G20" s="12" t="s">
        <v>29</v>
      </c>
      <c r="H20" s="124" t="s">
        <v>106</v>
      </c>
      <c r="I20" s="145">
        <f>++'[1]PLAN DE ACCION'!I19</f>
        <v>0</v>
      </c>
      <c r="J20" s="145"/>
      <c r="K20" s="145">
        <f>+'[1]PLAN DE ACCION'!J19</f>
        <v>1</v>
      </c>
      <c r="L20" s="145"/>
      <c r="M20" s="145">
        <f>+'[1]PLAN DE ACCION'!K19</f>
        <v>1</v>
      </c>
      <c r="N20" s="145"/>
      <c r="O20" s="146">
        <v>1</v>
      </c>
      <c r="P20" s="145">
        <f>+'[1]PLAN DE ACCION'!L19</f>
        <v>1</v>
      </c>
      <c r="Q20" s="145"/>
      <c r="R20" s="12"/>
      <c r="S20" s="12"/>
      <c r="T20" s="12" t="s">
        <v>31</v>
      </c>
      <c r="U20" s="127">
        <f>+'[1]PLAN DE ACCION'!P19</f>
        <v>0</v>
      </c>
      <c r="V20" s="145"/>
      <c r="W20" s="127">
        <f>+'[1]PLAN DE ACCION'!Q19</f>
        <v>23080000</v>
      </c>
      <c r="X20" s="145"/>
      <c r="Y20" s="127">
        <f>+'[1]PLAN DE ACCION'!R19</f>
        <v>23772400</v>
      </c>
      <c r="Z20" s="277">
        <v>17829300</v>
      </c>
      <c r="AA20" s="127">
        <f>+'[1]PLAN DE ACCION'!S19</f>
        <v>24485572</v>
      </c>
      <c r="AB20" s="145"/>
      <c r="AC20" s="35" t="s">
        <v>107</v>
      </c>
      <c r="AD20" s="148" t="s">
        <v>435</v>
      </c>
    </row>
    <row r="21" spans="2:31" ht="91.2" x14ac:dyDescent="0.3">
      <c r="B21" s="12">
        <v>13</v>
      </c>
      <c r="C21" s="124" t="s">
        <v>102</v>
      </c>
      <c r="D21" s="35" t="s">
        <v>108</v>
      </c>
      <c r="E21" s="35" t="s">
        <v>109</v>
      </c>
      <c r="F21" s="126" t="s">
        <v>110</v>
      </c>
      <c r="G21" s="12" t="s">
        <v>29</v>
      </c>
      <c r="H21" s="124" t="s">
        <v>77</v>
      </c>
      <c r="I21" s="145">
        <f>++'[1]PLAN DE ACCION'!I20</f>
        <v>0</v>
      </c>
      <c r="J21" s="145"/>
      <c r="K21" s="145">
        <v>2</v>
      </c>
      <c r="L21" s="145"/>
      <c r="M21" s="145">
        <v>2</v>
      </c>
      <c r="N21" s="145">
        <v>2</v>
      </c>
      <c r="O21" s="146">
        <v>1</v>
      </c>
      <c r="P21" s="145">
        <v>2</v>
      </c>
      <c r="Q21" s="145"/>
      <c r="R21" s="12"/>
      <c r="S21" s="12"/>
      <c r="T21" s="12" t="s">
        <v>31</v>
      </c>
      <c r="U21" s="127">
        <f>+'[1]PLAN DE ACCION'!P20</f>
        <v>0</v>
      </c>
      <c r="V21" s="145"/>
      <c r="W21" s="127">
        <f>+'[1]PLAN DE ACCION'!Q20</f>
        <v>11540000</v>
      </c>
      <c r="X21" s="145"/>
      <c r="Y21" s="127">
        <f>+'[1]PLAN DE ACCION'!R20</f>
        <v>11886200</v>
      </c>
      <c r="Z21" s="277">
        <v>8914650</v>
      </c>
      <c r="AA21" s="127">
        <f>+'[1]PLAN DE ACCION'!S20</f>
        <v>12242786</v>
      </c>
      <c r="AB21" s="145"/>
      <c r="AC21" s="12" t="s">
        <v>111</v>
      </c>
      <c r="AD21" s="148" t="s">
        <v>436</v>
      </c>
      <c r="AE21" s="276"/>
    </row>
    <row r="22" spans="2:31" ht="69" x14ac:dyDescent="0.3">
      <c r="B22" s="12">
        <v>14</v>
      </c>
      <c r="C22" s="124" t="s">
        <v>102</v>
      </c>
      <c r="D22" s="35" t="s">
        <v>112</v>
      </c>
      <c r="E22" s="35" t="s">
        <v>113</v>
      </c>
      <c r="F22" s="35" t="s">
        <v>114</v>
      </c>
      <c r="G22" s="12" t="s">
        <v>38</v>
      </c>
      <c r="H22" s="124" t="s">
        <v>115</v>
      </c>
      <c r="I22" s="145">
        <f>++'[1]PLAN DE ACCION'!I21</f>
        <v>0</v>
      </c>
      <c r="J22" s="145"/>
      <c r="K22" s="145">
        <f>+'[1]PLAN DE ACCION'!J21</f>
        <v>1</v>
      </c>
      <c r="L22" s="145"/>
      <c r="M22" s="145">
        <f>+'[1]PLAN DE ACCION'!K21</f>
        <v>1</v>
      </c>
      <c r="N22" s="145">
        <v>1</v>
      </c>
      <c r="O22" s="146">
        <v>1</v>
      </c>
      <c r="P22" s="145">
        <f>+'[1]PLAN DE ACCION'!L21</f>
        <v>1</v>
      </c>
      <c r="Q22" s="145"/>
      <c r="R22" s="12"/>
      <c r="S22" s="12" t="s">
        <v>31</v>
      </c>
      <c r="T22" s="12"/>
      <c r="U22" s="127">
        <f>+'[1]PLAN DE ACCION'!P21</f>
        <v>0</v>
      </c>
      <c r="V22" s="145"/>
      <c r="W22" s="127">
        <f>+'[1]PLAN DE ACCION'!Q21</f>
        <v>0</v>
      </c>
      <c r="X22" s="145"/>
      <c r="Y22" s="127">
        <f>+'[1]PLAN DE ACCION'!R21</f>
        <v>0</v>
      </c>
      <c r="Z22" s="277"/>
      <c r="AA22" s="127">
        <f>+'[1]PLAN DE ACCION'!S21</f>
        <v>0</v>
      </c>
      <c r="AB22" s="145"/>
      <c r="AC22" s="12" t="s">
        <v>111</v>
      </c>
      <c r="AD22" s="148" t="s">
        <v>437</v>
      </c>
      <c r="AE22" s="276"/>
    </row>
    <row r="23" spans="2:31" ht="69" x14ac:dyDescent="0.3">
      <c r="B23" s="12">
        <v>15</v>
      </c>
      <c r="C23" s="124" t="s">
        <v>102</v>
      </c>
      <c r="D23" s="126" t="s">
        <v>116</v>
      </c>
      <c r="E23" s="126" t="s">
        <v>117</v>
      </c>
      <c r="F23" s="126" t="s">
        <v>118</v>
      </c>
      <c r="G23" s="12" t="s">
        <v>29</v>
      </c>
      <c r="H23" s="194" t="s">
        <v>119</v>
      </c>
      <c r="I23" s="145">
        <f>++'[1]PLAN DE ACCION'!I22</f>
        <v>0</v>
      </c>
      <c r="J23" s="145"/>
      <c r="K23" s="145">
        <f>+'[1]PLAN DE ACCION'!J22</f>
        <v>1</v>
      </c>
      <c r="L23" s="145"/>
      <c r="M23" s="145">
        <f>+'[1]PLAN DE ACCION'!K22</f>
        <v>1</v>
      </c>
      <c r="N23" s="145">
        <v>1</v>
      </c>
      <c r="O23" s="146">
        <v>0.8</v>
      </c>
      <c r="P23" s="145">
        <f>+'[1]PLAN DE ACCION'!L22</f>
        <v>1</v>
      </c>
      <c r="Q23" s="145"/>
      <c r="R23" s="12"/>
      <c r="S23" s="12" t="s">
        <v>31</v>
      </c>
      <c r="T23" s="12"/>
      <c r="U23" s="127">
        <f>+'[1]PLAN DE ACCION'!P22</f>
        <v>0</v>
      </c>
      <c r="V23" s="145"/>
      <c r="W23" s="127">
        <f>+'[1]PLAN DE ACCION'!Q22</f>
        <v>0</v>
      </c>
      <c r="X23" s="145"/>
      <c r="Y23" s="127">
        <f>+'[1]PLAN DE ACCION'!R22</f>
        <v>0</v>
      </c>
      <c r="Z23" s="277"/>
      <c r="AA23" s="127">
        <f>+'[1]PLAN DE ACCION'!S22</f>
        <v>0</v>
      </c>
      <c r="AB23" s="145"/>
      <c r="AC23" s="12" t="s">
        <v>111</v>
      </c>
      <c r="AD23" s="148" t="s">
        <v>438</v>
      </c>
      <c r="AE23" s="276"/>
    </row>
    <row r="24" spans="2:31" ht="45.6" x14ac:dyDescent="0.3">
      <c r="B24" s="12">
        <v>16</v>
      </c>
      <c r="C24" s="124" t="s">
        <v>102</v>
      </c>
      <c r="D24" s="126" t="s">
        <v>120</v>
      </c>
      <c r="E24" s="126" t="s">
        <v>121</v>
      </c>
      <c r="F24" s="126" t="s">
        <v>122</v>
      </c>
      <c r="G24" s="12" t="s">
        <v>29</v>
      </c>
      <c r="H24" s="194" t="s">
        <v>123</v>
      </c>
      <c r="I24" s="145">
        <f>++'[1]PLAN DE ACCION'!I23</f>
        <v>0</v>
      </c>
      <c r="J24" s="145"/>
      <c r="K24" s="145">
        <f>+'[1]PLAN DE ACCION'!J23</f>
        <v>1</v>
      </c>
      <c r="L24" s="145"/>
      <c r="M24" s="145">
        <f>+'[1]PLAN DE ACCION'!K23</f>
        <v>1</v>
      </c>
      <c r="N24" s="145">
        <v>1</v>
      </c>
      <c r="O24" s="146">
        <v>1</v>
      </c>
      <c r="P24" s="145">
        <f>+'[1]PLAN DE ACCION'!L23</f>
        <v>1</v>
      </c>
      <c r="Q24" s="145"/>
      <c r="R24" s="12"/>
      <c r="S24" s="12" t="s">
        <v>31</v>
      </c>
      <c r="T24" s="12"/>
      <c r="U24" s="127">
        <f>+'[1]PLAN DE ACCION'!P23</f>
        <v>0</v>
      </c>
      <c r="V24" s="145"/>
      <c r="W24" s="127">
        <f>+'[1]PLAN DE ACCION'!Q23</f>
        <v>0</v>
      </c>
      <c r="X24" s="145"/>
      <c r="Y24" s="127">
        <f>+'[1]PLAN DE ACCION'!R23</f>
        <v>0</v>
      </c>
      <c r="Z24" s="277"/>
      <c r="AA24" s="127">
        <f>+'[1]PLAN DE ACCION'!S23</f>
        <v>0</v>
      </c>
      <c r="AB24" s="145"/>
      <c r="AC24" s="12" t="s">
        <v>111</v>
      </c>
      <c r="AD24" s="148" t="s">
        <v>439</v>
      </c>
      <c r="AE24" s="276"/>
    </row>
    <row r="25" spans="2:31" ht="68.400000000000006" x14ac:dyDescent="0.3">
      <c r="B25" s="12">
        <v>17</v>
      </c>
      <c r="C25" s="126" t="s">
        <v>102</v>
      </c>
      <c r="D25" s="126" t="s">
        <v>124</v>
      </c>
      <c r="E25" s="126" t="s">
        <v>125</v>
      </c>
      <c r="F25" s="126" t="s">
        <v>126</v>
      </c>
      <c r="G25" s="12" t="s">
        <v>29</v>
      </c>
      <c r="H25" s="126" t="s">
        <v>127</v>
      </c>
      <c r="I25" s="145">
        <f>++'[1]PLAN DE ACCION'!I24</f>
        <v>17</v>
      </c>
      <c r="J25" s="145"/>
      <c r="K25" s="145">
        <f>+'[1]PLAN DE ACCION'!J24</f>
        <v>17</v>
      </c>
      <c r="L25" s="145"/>
      <c r="M25" s="145">
        <f>+'[1]PLAN DE ACCION'!K24</f>
        <v>17</v>
      </c>
      <c r="N25" s="145"/>
      <c r="O25" s="146">
        <v>1</v>
      </c>
      <c r="P25" s="145">
        <f>+'[1]PLAN DE ACCION'!L24</f>
        <v>17</v>
      </c>
      <c r="Q25" s="145"/>
      <c r="R25" s="12"/>
      <c r="S25" s="12"/>
      <c r="T25" s="12" t="s">
        <v>31</v>
      </c>
      <c r="U25" s="127">
        <f>+'[1]PLAN DE ACCION'!P24</f>
        <v>0</v>
      </c>
      <c r="V25" s="145"/>
      <c r="W25" s="127">
        <f>+'[1]PLAN DE ACCION'!Q24</f>
        <v>11540000</v>
      </c>
      <c r="X25" s="145"/>
      <c r="Y25" s="127">
        <f>+'[1]PLAN DE ACCION'!R24</f>
        <v>11886200</v>
      </c>
      <c r="Z25" s="277">
        <v>8914650</v>
      </c>
      <c r="AA25" s="127">
        <f>+'[1]PLAN DE ACCION'!S24</f>
        <v>12242786</v>
      </c>
      <c r="AB25" s="145"/>
      <c r="AC25" s="273" t="s">
        <v>56</v>
      </c>
      <c r="AD25" s="148" t="s">
        <v>440</v>
      </c>
      <c r="AE25" s="276"/>
    </row>
    <row r="26" spans="2:31" ht="114" x14ac:dyDescent="0.3">
      <c r="B26" s="41">
        <v>18</v>
      </c>
      <c r="C26" s="123" t="s">
        <v>102</v>
      </c>
      <c r="D26" s="123" t="s">
        <v>128</v>
      </c>
      <c r="E26" s="123" t="s">
        <v>129</v>
      </c>
      <c r="F26" s="123" t="s">
        <v>130</v>
      </c>
      <c r="G26" s="41" t="s">
        <v>29</v>
      </c>
      <c r="H26" s="123" t="s">
        <v>131</v>
      </c>
      <c r="I26" s="145">
        <f>++'[1]PLAN DE ACCION'!I25</f>
        <v>0</v>
      </c>
      <c r="J26" s="145"/>
      <c r="K26" s="145">
        <f>+'[1]PLAN DE ACCION'!J25</f>
        <v>17</v>
      </c>
      <c r="L26" s="145"/>
      <c r="M26" s="145">
        <f>+'[1]PLAN DE ACCION'!K25</f>
        <v>17</v>
      </c>
      <c r="N26" s="145"/>
      <c r="O26" s="146">
        <v>1</v>
      </c>
      <c r="P26" s="145">
        <f>+'[1]PLAN DE ACCION'!L25</f>
        <v>17</v>
      </c>
      <c r="Q26" s="145"/>
      <c r="R26" s="41"/>
      <c r="S26" s="41"/>
      <c r="T26" s="41" t="s">
        <v>31</v>
      </c>
      <c r="U26" s="127">
        <f>+'[1]PLAN DE ACCION'!P25</f>
        <v>0</v>
      </c>
      <c r="V26" s="145"/>
      <c r="W26" s="127">
        <f>+'[1]PLAN DE ACCION'!Q25</f>
        <v>11540000</v>
      </c>
      <c r="X26" s="145"/>
      <c r="Y26" s="127">
        <f>+'[1]PLAN DE ACCION'!R25</f>
        <v>11886200</v>
      </c>
      <c r="Z26" s="277">
        <v>8914650</v>
      </c>
      <c r="AA26" s="127">
        <f>+'[1]PLAN DE ACCION'!S25</f>
        <v>12242786</v>
      </c>
      <c r="AB26" s="145"/>
      <c r="AC26" s="273" t="s">
        <v>56</v>
      </c>
      <c r="AD26" s="148" t="s">
        <v>441</v>
      </c>
      <c r="AE26" s="276"/>
    </row>
    <row r="27" spans="2:31" ht="96.6" x14ac:dyDescent="0.3">
      <c r="B27" s="12">
        <v>19</v>
      </c>
      <c r="C27" s="124" t="s">
        <v>132</v>
      </c>
      <c r="D27" s="35" t="s">
        <v>133</v>
      </c>
      <c r="E27" s="35" t="s">
        <v>134</v>
      </c>
      <c r="F27" s="35" t="s">
        <v>135</v>
      </c>
      <c r="G27" s="12" t="s">
        <v>38</v>
      </c>
      <c r="H27" s="124" t="s">
        <v>136</v>
      </c>
      <c r="I27" s="145">
        <f>++'[1]PLAN DE ACCION'!I26</f>
        <v>0</v>
      </c>
      <c r="J27" s="145"/>
      <c r="K27" s="145">
        <f>+'[1]PLAN DE ACCION'!J26</f>
        <v>1</v>
      </c>
      <c r="L27" s="145"/>
      <c r="M27" s="145">
        <f>+'[1]PLAN DE ACCION'!K26</f>
        <v>0</v>
      </c>
      <c r="N27" s="145"/>
      <c r="O27" s="146">
        <v>1</v>
      </c>
      <c r="P27" s="145">
        <f>+'[1]PLAN DE ACCION'!L26</f>
        <v>0</v>
      </c>
      <c r="Q27" s="145"/>
      <c r="R27" s="12"/>
      <c r="S27" s="12"/>
      <c r="T27" s="12" t="s">
        <v>31</v>
      </c>
      <c r="U27" s="127">
        <f>+'[1]PLAN DE ACCION'!P26</f>
        <v>30000000</v>
      </c>
      <c r="V27" s="145"/>
      <c r="W27" s="127">
        <f>+'[1]PLAN DE ACCION'!Q26</f>
        <v>40000000</v>
      </c>
      <c r="X27" s="145"/>
      <c r="Y27" s="127">
        <f>+'[1]PLAN DE ACCION'!R26</f>
        <v>60000000</v>
      </c>
      <c r="Z27" s="277">
        <v>45000000</v>
      </c>
      <c r="AA27" s="127">
        <f>+'[1]PLAN DE ACCION'!S26</f>
        <v>93000000</v>
      </c>
      <c r="AB27" s="145"/>
      <c r="AC27" s="35" t="s">
        <v>78</v>
      </c>
      <c r="AD27" s="148" t="s">
        <v>442</v>
      </c>
      <c r="AE27" s="276"/>
    </row>
    <row r="28" spans="2:31" ht="57" x14ac:dyDescent="0.3">
      <c r="B28" s="12">
        <v>20</v>
      </c>
      <c r="C28" s="124" t="s">
        <v>132</v>
      </c>
      <c r="D28" s="35" t="s">
        <v>137</v>
      </c>
      <c r="E28" s="35" t="s">
        <v>138</v>
      </c>
      <c r="F28" s="35" t="s">
        <v>139</v>
      </c>
      <c r="G28" s="12" t="s">
        <v>38</v>
      </c>
      <c r="H28" s="124" t="s">
        <v>140</v>
      </c>
      <c r="I28" s="145">
        <f>++'[1]PLAN DE ACCION'!I27</f>
        <v>0</v>
      </c>
      <c r="J28" s="145"/>
      <c r="K28" s="145">
        <f>+'[1]PLAN DE ACCION'!J27</f>
        <v>4</v>
      </c>
      <c r="L28" s="145"/>
      <c r="M28" s="145">
        <f>+'[1]PLAN DE ACCION'!K27</f>
        <v>4</v>
      </c>
      <c r="N28" s="145">
        <v>3</v>
      </c>
      <c r="O28" s="146">
        <v>1</v>
      </c>
      <c r="P28" s="145">
        <f>+'[1]PLAN DE ACCION'!L27</f>
        <v>4</v>
      </c>
      <c r="Q28" s="145"/>
      <c r="R28" s="12"/>
      <c r="S28" s="12"/>
      <c r="T28" s="12" t="s">
        <v>31</v>
      </c>
      <c r="U28" s="127">
        <f>+'[1]PLAN DE ACCION'!P27</f>
        <v>0</v>
      </c>
      <c r="V28" s="145"/>
      <c r="W28" s="127">
        <f>+'[1]PLAN DE ACCION'!Q27</f>
        <v>0</v>
      </c>
      <c r="X28" s="145"/>
      <c r="Y28" s="127">
        <f>+'[1]PLAN DE ACCION'!R27</f>
        <v>0</v>
      </c>
      <c r="Z28" s="277"/>
      <c r="AA28" s="127">
        <f>+'[1]PLAN DE ACCION'!S27</f>
        <v>0</v>
      </c>
      <c r="AB28" s="145"/>
      <c r="AC28" s="35" t="s">
        <v>141</v>
      </c>
      <c r="AD28" s="148" t="s">
        <v>443</v>
      </c>
      <c r="AE28" s="276"/>
    </row>
    <row r="29" spans="2:31" ht="69" x14ac:dyDescent="0.3">
      <c r="B29" s="12">
        <v>21</v>
      </c>
      <c r="C29" s="124" t="s">
        <v>132</v>
      </c>
      <c r="D29" s="35" t="s">
        <v>142</v>
      </c>
      <c r="E29" s="35" t="s">
        <v>143</v>
      </c>
      <c r="F29" s="35" t="s">
        <v>144</v>
      </c>
      <c r="G29" s="12" t="s">
        <v>29</v>
      </c>
      <c r="H29" s="124" t="s">
        <v>145</v>
      </c>
      <c r="I29" s="145">
        <f>++'[1]PLAN DE ACCION'!I28</f>
        <v>0</v>
      </c>
      <c r="J29" s="145"/>
      <c r="K29" s="145">
        <f>+'[1]PLAN DE ACCION'!J28</f>
        <v>2</v>
      </c>
      <c r="L29" s="145"/>
      <c r="M29" s="145">
        <f>+'[1]PLAN DE ACCION'!K28</f>
        <v>2</v>
      </c>
      <c r="N29" s="145">
        <v>2</v>
      </c>
      <c r="O29" s="152">
        <v>0.5</v>
      </c>
      <c r="P29" s="145">
        <f>+'[1]PLAN DE ACCION'!L28</f>
        <v>2</v>
      </c>
      <c r="Q29" s="145"/>
      <c r="R29" s="12"/>
      <c r="S29" s="12"/>
      <c r="T29" s="12" t="s">
        <v>31</v>
      </c>
      <c r="U29" s="127">
        <f>+'[1]PLAN DE ACCION'!P28</f>
        <v>0</v>
      </c>
      <c r="V29" s="145"/>
      <c r="W29" s="127">
        <f>+'[1]PLAN DE ACCION'!Q28</f>
        <v>0</v>
      </c>
      <c r="X29" s="145"/>
      <c r="Y29" s="127">
        <f>+'[1]PLAN DE ACCION'!R28</f>
        <v>0</v>
      </c>
      <c r="Z29" s="277"/>
      <c r="AA29" s="127">
        <f>+'[1]PLAN DE ACCION'!S28</f>
        <v>0</v>
      </c>
      <c r="AB29" s="145"/>
      <c r="AC29" s="35" t="s">
        <v>146</v>
      </c>
      <c r="AD29" s="148" t="s">
        <v>444</v>
      </c>
      <c r="AE29" s="276"/>
    </row>
    <row r="30" spans="2:31" ht="110.4" x14ac:dyDescent="0.3">
      <c r="B30" s="41">
        <v>22</v>
      </c>
      <c r="C30" s="126" t="s">
        <v>147</v>
      </c>
      <c r="D30" s="126" t="s">
        <v>148</v>
      </c>
      <c r="E30" s="126" t="s">
        <v>149</v>
      </c>
      <c r="F30" s="123" t="s">
        <v>150</v>
      </c>
      <c r="G30" s="41" t="s">
        <v>29</v>
      </c>
      <c r="H30" s="194" t="s">
        <v>151</v>
      </c>
      <c r="I30" s="145">
        <f>++'[1]PLAN DE ACCION'!I29</f>
        <v>0</v>
      </c>
      <c r="J30" s="145"/>
      <c r="K30" s="145">
        <f>+'[1]PLAN DE ACCION'!J29</f>
        <v>1</v>
      </c>
      <c r="L30" s="145"/>
      <c r="M30" s="145">
        <f>+'[1]PLAN DE ACCION'!K29</f>
        <v>1</v>
      </c>
      <c r="N30" s="145"/>
      <c r="O30" s="146">
        <v>1</v>
      </c>
      <c r="P30" s="145">
        <f>+'[1]PLAN DE ACCION'!L29</f>
        <v>1</v>
      </c>
      <c r="Q30" s="145"/>
      <c r="R30" s="41"/>
      <c r="S30" s="41" t="s">
        <v>31</v>
      </c>
      <c r="T30" s="41"/>
      <c r="U30" s="127">
        <f>+'[1]PLAN DE ACCION'!P29</f>
        <v>0</v>
      </c>
      <c r="V30" s="145"/>
      <c r="W30" s="127">
        <f>+'[1]PLAN DE ACCION'!Q29</f>
        <v>33600000</v>
      </c>
      <c r="X30" s="145"/>
      <c r="Y30" s="127">
        <f>+'[1]PLAN DE ACCION'!R29</f>
        <v>34608000</v>
      </c>
      <c r="Z30" s="277">
        <v>25959000</v>
      </c>
      <c r="AA30" s="127">
        <f>+'[1]PLAN DE ACCION'!S29</f>
        <v>35646240</v>
      </c>
      <c r="AB30" s="145"/>
      <c r="AC30" s="41" t="s">
        <v>73</v>
      </c>
      <c r="AD30" s="148" t="s">
        <v>445</v>
      </c>
      <c r="AE30" s="276"/>
    </row>
    <row r="31" spans="2:31" ht="82.8" x14ac:dyDescent="0.3">
      <c r="B31" s="12">
        <v>23</v>
      </c>
      <c r="C31" s="124" t="s">
        <v>147</v>
      </c>
      <c r="D31" s="35" t="s">
        <v>152</v>
      </c>
      <c r="E31" s="35" t="s">
        <v>153</v>
      </c>
      <c r="F31" s="35" t="s">
        <v>154</v>
      </c>
      <c r="G31" s="35" t="s">
        <v>29</v>
      </c>
      <c r="H31" s="126" t="s">
        <v>155</v>
      </c>
      <c r="I31" s="145">
        <f>++'[1]PLAN DE ACCION'!I30</f>
        <v>0</v>
      </c>
      <c r="J31" s="145"/>
      <c r="K31" s="145">
        <f>+'[1]PLAN DE ACCION'!J30</f>
        <v>1</v>
      </c>
      <c r="L31" s="145"/>
      <c r="M31" s="145">
        <f>+'[1]PLAN DE ACCION'!K30</f>
        <v>1</v>
      </c>
      <c r="N31" s="145"/>
      <c r="O31" s="146">
        <v>1</v>
      </c>
      <c r="P31" s="145">
        <f>+'[1]PLAN DE ACCION'!L30</f>
        <v>1</v>
      </c>
      <c r="Q31" s="145"/>
      <c r="R31" s="12"/>
      <c r="S31" s="12"/>
      <c r="T31" s="12" t="s">
        <v>31</v>
      </c>
      <c r="U31" s="127">
        <f>+'[1]PLAN DE ACCION'!P30</f>
        <v>0</v>
      </c>
      <c r="V31" s="145"/>
      <c r="W31" s="127">
        <f>+'[1]PLAN DE ACCION'!Q30</f>
        <v>2800000</v>
      </c>
      <c r="X31" s="145"/>
      <c r="Y31" s="127">
        <f>+'[1]PLAN DE ACCION'!R30</f>
        <v>2884000</v>
      </c>
      <c r="Z31" s="277">
        <v>2163000</v>
      </c>
      <c r="AA31" s="127">
        <f>+'[1]PLAN DE ACCION'!S30</f>
        <v>2970520</v>
      </c>
      <c r="AB31" s="145"/>
      <c r="AC31" s="41" t="s">
        <v>73</v>
      </c>
      <c r="AD31" s="148" t="s">
        <v>446</v>
      </c>
      <c r="AE31" s="276"/>
    </row>
    <row r="32" spans="2:31" ht="55.2" x14ac:dyDescent="0.3">
      <c r="B32" s="12">
        <v>24</v>
      </c>
      <c r="C32" s="124" t="s">
        <v>147</v>
      </c>
      <c r="D32" s="35" t="s">
        <v>69</v>
      </c>
      <c r="E32" s="35" t="s">
        <v>70</v>
      </c>
      <c r="F32" s="35" t="s">
        <v>71</v>
      </c>
      <c r="G32" s="12" t="s">
        <v>29</v>
      </c>
      <c r="H32" s="12" t="s">
        <v>156</v>
      </c>
      <c r="I32" s="145">
        <f>++'[1]PLAN DE ACCION'!I31</f>
        <v>0</v>
      </c>
      <c r="J32" s="145"/>
      <c r="K32" s="145">
        <f>+'[1]PLAN DE ACCION'!J31</f>
        <v>1</v>
      </c>
      <c r="L32" s="145"/>
      <c r="M32" s="145">
        <f>+'[1]PLAN DE ACCION'!K31</f>
        <v>1</v>
      </c>
      <c r="N32" s="145"/>
      <c r="O32" s="146">
        <v>1</v>
      </c>
      <c r="P32" s="145">
        <f>+'[1]PLAN DE ACCION'!L31</f>
        <v>1</v>
      </c>
      <c r="Q32" s="145"/>
      <c r="R32" s="12"/>
      <c r="S32" s="12"/>
      <c r="T32" s="12" t="s">
        <v>31</v>
      </c>
      <c r="U32" s="127">
        <f>+'[1]PLAN DE ACCION'!P31</f>
        <v>0</v>
      </c>
      <c r="V32" s="145"/>
      <c r="W32" s="127">
        <f>+'[1]PLAN DE ACCION'!Q31</f>
        <v>2800000</v>
      </c>
      <c r="X32" s="145"/>
      <c r="Y32" s="127">
        <f>+'[1]PLAN DE ACCION'!R31</f>
        <v>2884000</v>
      </c>
      <c r="Z32" s="277">
        <v>2163000</v>
      </c>
      <c r="AA32" s="127">
        <f>+'[1]PLAN DE ACCION'!S31</f>
        <v>2970520</v>
      </c>
      <c r="AB32" s="145"/>
      <c r="AC32" s="41" t="s">
        <v>73</v>
      </c>
      <c r="AD32" s="275" t="s">
        <v>447</v>
      </c>
      <c r="AE32" s="276"/>
    </row>
  </sheetData>
  <mergeCells count="23">
    <mergeCell ref="E1:E4"/>
    <mergeCell ref="F1:T1"/>
    <mergeCell ref="F2:T4"/>
    <mergeCell ref="B6:B8"/>
    <mergeCell ref="C6:C8"/>
    <mergeCell ref="D6:D8"/>
    <mergeCell ref="E6:E8"/>
    <mergeCell ref="F6:F8"/>
    <mergeCell ref="G6:G8"/>
    <mergeCell ref="H6:H8"/>
    <mergeCell ref="AC6:AC8"/>
    <mergeCell ref="AD6:AD8"/>
    <mergeCell ref="I7:J7"/>
    <mergeCell ref="K7:L7"/>
    <mergeCell ref="M7:N7"/>
    <mergeCell ref="P7:Q7"/>
    <mergeCell ref="R7:T7"/>
    <mergeCell ref="U7:V7"/>
    <mergeCell ref="W7:X7"/>
    <mergeCell ref="Y7:Z7"/>
    <mergeCell ref="AA7:AB7"/>
    <mergeCell ref="I6:P6"/>
    <mergeCell ref="R6:AB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4"/>
  <sheetViews>
    <sheetView zoomScale="60" zoomScaleNormal="60" workbookViewId="0">
      <pane xSplit="14" ySplit="10" topLeftCell="U11" activePane="bottomRight" state="frozen"/>
      <selection pane="topRight" activeCell="O1" sqref="O1"/>
      <selection pane="bottomLeft" activeCell="A11" sqref="A11"/>
      <selection pane="bottomRight" activeCell="M12" sqref="M12"/>
    </sheetView>
  </sheetViews>
  <sheetFormatPr baseColWidth="10" defaultRowHeight="14.4" x14ac:dyDescent="0.3"/>
  <cols>
    <col min="1" max="1" width="1.88671875" customWidth="1"/>
    <col min="2" max="2" width="5.88671875" customWidth="1"/>
    <col min="3" max="3" width="28.88671875" customWidth="1"/>
    <col min="4" max="4" width="23.109375"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7.6640625" customWidth="1"/>
    <col min="18" max="18" width="22.88671875" customWidth="1"/>
    <col min="19" max="19" width="11.33203125" bestFit="1" customWidth="1"/>
    <col min="20" max="20" width="16" customWidth="1"/>
    <col min="21" max="21" width="16.5546875" customWidth="1"/>
    <col min="22" max="22" width="15.6640625" customWidth="1"/>
    <col min="23" max="23" width="14" customWidth="1"/>
    <col min="24" max="24" width="18.109375" bestFit="1" customWidth="1"/>
    <col min="25" max="26" width="20.5546875" customWidth="1"/>
    <col min="27" max="27" width="15.88671875" bestFit="1" customWidth="1"/>
    <col min="28" max="28" width="14" customWidth="1"/>
    <col min="29" max="29" width="24.5546875" bestFit="1" customWidth="1"/>
    <col min="30" max="30" width="28.44140625" customWidth="1"/>
  </cols>
  <sheetData>
    <row r="1" spans="2:30" ht="15.6" x14ac:dyDescent="0.3">
      <c r="E1" s="56"/>
      <c r="F1" s="57" t="s">
        <v>0</v>
      </c>
      <c r="G1" s="57"/>
      <c r="H1" s="57"/>
      <c r="I1" s="57"/>
      <c r="J1" s="57"/>
      <c r="K1" s="57"/>
      <c r="L1" s="57"/>
      <c r="M1" s="57"/>
      <c r="N1" s="57"/>
      <c r="O1" s="57"/>
      <c r="P1" s="57"/>
      <c r="Q1" s="57"/>
      <c r="R1" s="57"/>
      <c r="S1" s="57"/>
      <c r="T1" s="1" t="s">
        <v>1</v>
      </c>
      <c r="U1" s="1" t="s">
        <v>2</v>
      </c>
    </row>
    <row r="2" spans="2:30" ht="14.4" customHeight="1" x14ac:dyDescent="0.3">
      <c r="E2" s="56"/>
      <c r="F2" s="58" t="s">
        <v>3</v>
      </c>
      <c r="G2" s="58"/>
      <c r="H2" s="58"/>
      <c r="I2" s="58"/>
      <c r="J2" s="58"/>
      <c r="K2" s="58"/>
      <c r="L2" s="58"/>
      <c r="M2" s="58"/>
      <c r="N2" s="58"/>
      <c r="O2" s="58"/>
      <c r="P2" s="58"/>
      <c r="Q2" s="58"/>
      <c r="R2" s="58"/>
      <c r="S2" s="58"/>
      <c r="T2" s="2" t="s">
        <v>4</v>
      </c>
      <c r="U2" s="3">
        <v>1</v>
      </c>
    </row>
    <row r="3" spans="2:30" ht="14.4" customHeight="1" x14ac:dyDescent="0.3">
      <c r="E3" s="56"/>
      <c r="F3" s="58"/>
      <c r="G3" s="58"/>
      <c r="H3" s="58"/>
      <c r="I3" s="58"/>
      <c r="J3" s="58"/>
      <c r="K3" s="58"/>
      <c r="L3" s="58"/>
      <c r="M3" s="58"/>
      <c r="N3" s="58"/>
      <c r="O3" s="58"/>
      <c r="P3" s="58"/>
      <c r="Q3" s="58"/>
      <c r="R3" s="58"/>
      <c r="S3" s="58"/>
      <c r="T3" s="2" t="s">
        <v>5</v>
      </c>
      <c r="U3" s="4">
        <v>44651</v>
      </c>
    </row>
    <row r="4" spans="2:30" ht="14.4" customHeight="1" x14ac:dyDescent="0.3">
      <c r="E4" s="56"/>
      <c r="F4" s="58"/>
      <c r="G4" s="58"/>
      <c r="H4" s="58"/>
      <c r="I4" s="58"/>
      <c r="J4" s="58"/>
      <c r="K4" s="58"/>
      <c r="L4" s="58"/>
      <c r="M4" s="58"/>
      <c r="N4" s="58"/>
      <c r="O4" s="58"/>
      <c r="P4" s="58"/>
      <c r="Q4" s="58"/>
      <c r="R4" s="58"/>
      <c r="S4" s="58"/>
      <c r="T4" s="2" t="s">
        <v>6</v>
      </c>
      <c r="U4" s="5" t="s">
        <v>7</v>
      </c>
    </row>
    <row r="6" spans="2:30" x14ac:dyDescent="0.3">
      <c r="B6" s="46" t="s">
        <v>8</v>
      </c>
      <c r="C6" s="46" t="s">
        <v>9</v>
      </c>
      <c r="D6" s="46" t="s">
        <v>10</v>
      </c>
      <c r="E6" s="46" t="s">
        <v>11</v>
      </c>
      <c r="F6" s="46" t="s">
        <v>12</v>
      </c>
      <c r="G6" s="46" t="s">
        <v>13</v>
      </c>
      <c r="H6" s="46" t="s">
        <v>14</v>
      </c>
      <c r="I6" s="47" t="s">
        <v>15</v>
      </c>
      <c r="J6" s="47"/>
      <c r="K6" s="48"/>
      <c r="L6" s="48"/>
      <c r="M6" s="48"/>
      <c r="N6" s="48"/>
      <c r="O6" s="48"/>
      <c r="P6" s="6"/>
      <c r="Q6" s="49" t="s">
        <v>16</v>
      </c>
      <c r="R6" s="50"/>
      <c r="S6" s="50"/>
      <c r="T6" s="50"/>
      <c r="U6" s="50"/>
      <c r="V6" s="50"/>
      <c r="W6" s="50"/>
      <c r="X6" s="50"/>
      <c r="Y6" s="50"/>
      <c r="Z6" s="50"/>
      <c r="AA6" s="50"/>
      <c r="AB6" s="47"/>
      <c r="AC6" s="46" t="s">
        <v>17</v>
      </c>
      <c r="AD6" s="46" t="s">
        <v>18</v>
      </c>
    </row>
    <row r="7" spans="2:30" x14ac:dyDescent="0.3">
      <c r="B7" s="46"/>
      <c r="C7" s="46"/>
      <c r="D7" s="46"/>
      <c r="E7" s="46"/>
      <c r="F7" s="46"/>
      <c r="G7" s="46"/>
      <c r="H7" s="46"/>
      <c r="I7" s="51">
        <v>2020</v>
      </c>
      <c r="J7" s="52"/>
      <c r="K7" s="51">
        <v>2021</v>
      </c>
      <c r="L7" s="52"/>
      <c r="M7" s="53">
        <v>2022</v>
      </c>
      <c r="N7" s="54"/>
      <c r="O7" s="46">
        <v>2023</v>
      </c>
      <c r="P7" s="46"/>
      <c r="Q7" s="53" t="s">
        <v>19</v>
      </c>
      <c r="R7" s="55"/>
      <c r="S7" s="54"/>
      <c r="T7" s="46">
        <v>2020</v>
      </c>
      <c r="U7" s="46"/>
      <c r="V7" s="46">
        <v>2021</v>
      </c>
      <c r="W7" s="46"/>
      <c r="X7" s="46">
        <v>2022</v>
      </c>
      <c r="Y7" s="46"/>
      <c r="Z7" s="9"/>
      <c r="AA7" s="46">
        <v>2023</v>
      </c>
      <c r="AB7" s="46"/>
      <c r="AC7" s="46"/>
      <c r="AD7" s="46"/>
    </row>
    <row r="8" spans="2:30" x14ac:dyDescent="0.3">
      <c r="B8" s="46"/>
      <c r="C8" s="46"/>
      <c r="D8" s="46"/>
      <c r="E8" s="46"/>
      <c r="F8" s="46"/>
      <c r="G8" s="46"/>
      <c r="H8" s="46"/>
      <c r="I8" s="9" t="s">
        <v>20</v>
      </c>
      <c r="J8" s="9" t="s">
        <v>21</v>
      </c>
      <c r="K8" s="9" t="s">
        <v>20</v>
      </c>
      <c r="L8" s="9" t="s">
        <v>21</v>
      </c>
      <c r="M8" s="9" t="s">
        <v>20</v>
      </c>
      <c r="N8" s="9" t="s">
        <v>21</v>
      </c>
      <c r="O8" s="9" t="s">
        <v>20</v>
      </c>
      <c r="P8" s="9" t="s">
        <v>21</v>
      </c>
      <c r="Q8" s="10" t="s">
        <v>34</v>
      </c>
      <c r="R8" s="11" t="s">
        <v>23</v>
      </c>
      <c r="S8" s="11" t="s">
        <v>24</v>
      </c>
      <c r="T8" s="9" t="s">
        <v>20</v>
      </c>
      <c r="U8" s="9" t="s">
        <v>21</v>
      </c>
      <c r="V8" s="9" t="s">
        <v>20</v>
      </c>
      <c r="W8" s="9" t="s">
        <v>21</v>
      </c>
      <c r="X8" s="9" t="s">
        <v>20</v>
      </c>
      <c r="Y8" s="9" t="s">
        <v>21</v>
      </c>
      <c r="Z8" s="9"/>
      <c r="AA8" s="9" t="s">
        <v>20</v>
      </c>
      <c r="AB8" s="9" t="s">
        <v>21</v>
      </c>
      <c r="AC8" s="46"/>
      <c r="AD8" s="46"/>
    </row>
    <row r="9" spans="2:30" ht="110.25" customHeight="1" x14ac:dyDescent="0.3">
      <c r="B9" s="18">
        <v>1</v>
      </c>
      <c r="C9" s="19" t="s">
        <v>25</v>
      </c>
      <c r="D9" s="20" t="s">
        <v>35</v>
      </c>
      <c r="E9" s="20" t="s">
        <v>36</v>
      </c>
      <c r="F9" s="19" t="s">
        <v>37</v>
      </c>
      <c r="G9" s="18" t="s">
        <v>38</v>
      </c>
      <c r="H9" s="21" t="s">
        <v>39</v>
      </c>
      <c r="I9" s="14">
        <v>200</v>
      </c>
      <c r="J9" s="14">
        <v>150</v>
      </c>
      <c r="K9" s="14">
        <v>500</v>
      </c>
      <c r="L9" s="14">
        <v>500</v>
      </c>
      <c r="M9" s="14">
        <v>600</v>
      </c>
      <c r="N9" s="14">
        <v>262</v>
      </c>
      <c r="O9" s="14">
        <v>550</v>
      </c>
      <c r="P9" s="14"/>
      <c r="Q9" s="22" t="s">
        <v>40</v>
      </c>
      <c r="R9" s="15"/>
      <c r="S9" s="18" t="s">
        <v>31</v>
      </c>
      <c r="T9" s="23">
        <v>1131703080</v>
      </c>
      <c r="U9" s="24">
        <v>1080190203</v>
      </c>
      <c r="V9" s="23">
        <v>1613778703</v>
      </c>
      <c r="W9" s="25">
        <v>1264580058</v>
      </c>
      <c r="X9" s="26">
        <v>1520946464</v>
      </c>
      <c r="Y9" s="27">
        <v>524589208</v>
      </c>
      <c r="Z9" s="28">
        <v>1</v>
      </c>
      <c r="AA9" s="26">
        <v>9650000</v>
      </c>
      <c r="AB9" s="27"/>
      <c r="AC9" s="29" t="s">
        <v>41</v>
      </c>
      <c r="AD9" s="15"/>
    </row>
    <row r="10" spans="2:30" ht="195" customHeight="1" x14ac:dyDescent="0.3">
      <c r="B10" s="18">
        <v>2</v>
      </c>
      <c r="C10" s="19" t="s">
        <v>25</v>
      </c>
      <c r="D10" s="20" t="s">
        <v>42</v>
      </c>
      <c r="E10" s="20" t="s">
        <v>43</v>
      </c>
      <c r="F10" s="19" t="s">
        <v>44</v>
      </c>
      <c r="G10" s="18" t="s">
        <v>38</v>
      </c>
      <c r="H10" s="21" t="s">
        <v>45</v>
      </c>
      <c r="I10" s="14">
        <v>1600</v>
      </c>
      <c r="J10" s="14">
        <v>172</v>
      </c>
      <c r="K10" s="14">
        <v>5700</v>
      </c>
      <c r="L10" s="14">
        <v>6819</v>
      </c>
      <c r="M10" s="14">
        <v>5735</v>
      </c>
      <c r="N10" s="14">
        <v>2912</v>
      </c>
      <c r="O10" s="14">
        <v>5750</v>
      </c>
      <c r="P10" s="14"/>
      <c r="Q10" s="30" t="s">
        <v>46</v>
      </c>
      <c r="R10" s="15"/>
      <c r="S10" s="18" t="s">
        <v>31</v>
      </c>
      <c r="T10" s="23">
        <v>84400000</v>
      </c>
      <c r="U10" s="24">
        <v>84400000</v>
      </c>
      <c r="V10" s="23">
        <v>322900000</v>
      </c>
      <c r="W10" s="25">
        <v>312153999</v>
      </c>
      <c r="X10" s="26">
        <v>480000000</v>
      </c>
      <c r="Y10" s="27">
        <v>400000000</v>
      </c>
      <c r="Z10" s="28">
        <v>0.88</v>
      </c>
      <c r="AA10" s="26">
        <v>100000000</v>
      </c>
      <c r="AB10" s="27"/>
      <c r="AC10" s="29" t="s">
        <v>41</v>
      </c>
      <c r="AD10" s="15"/>
    </row>
    <row r="11" spans="2:30" ht="133.5" customHeight="1" x14ac:dyDescent="0.3">
      <c r="B11" s="18">
        <v>3</v>
      </c>
      <c r="C11" s="19" t="s">
        <v>25</v>
      </c>
      <c r="D11" s="20" t="s">
        <v>47</v>
      </c>
      <c r="E11" s="20" t="s">
        <v>48</v>
      </c>
      <c r="F11" s="19" t="s">
        <v>49</v>
      </c>
      <c r="G11" s="18" t="s">
        <v>38</v>
      </c>
      <c r="H11" s="21" t="s">
        <v>50</v>
      </c>
      <c r="I11" s="14">
        <v>958</v>
      </c>
      <c r="J11" s="14">
        <v>596</v>
      </c>
      <c r="K11" s="14">
        <v>40000</v>
      </c>
      <c r="L11" s="14">
        <v>72390</v>
      </c>
      <c r="M11" s="14">
        <v>115362</v>
      </c>
      <c r="N11" s="14">
        <v>39942</v>
      </c>
      <c r="O11" s="14">
        <v>115000</v>
      </c>
      <c r="P11" s="14"/>
      <c r="Q11" s="30" t="s">
        <v>51</v>
      </c>
      <c r="R11" s="15"/>
      <c r="S11" s="18" t="s">
        <v>31</v>
      </c>
      <c r="T11" s="23">
        <v>204814218</v>
      </c>
      <c r="U11" s="24">
        <v>46725000</v>
      </c>
      <c r="V11" s="23">
        <v>261090000</v>
      </c>
      <c r="W11" s="25">
        <v>173285623</v>
      </c>
      <c r="X11" s="26">
        <v>560714445</v>
      </c>
      <c r="Y11" s="27">
        <v>142615000</v>
      </c>
      <c r="Z11" s="28">
        <v>1</v>
      </c>
      <c r="AA11" s="26">
        <v>100000000</v>
      </c>
      <c r="AB11" s="27"/>
      <c r="AC11" s="29" t="s">
        <v>41</v>
      </c>
      <c r="AD11" s="15"/>
    </row>
    <row r="14" spans="2:30" x14ac:dyDescent="0.3">
      <c r="X14" s="31"/>
      <c r="Y14" s="31"/>
    </row>
  </sheetData>
  <mergeCells count="23">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AA7:AB7"/>
    <mergeCell ref="I6:O6"/>
    <mergeCell ref="Q6:AB6"/>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4"/>
  <sheetViews>
    <sheetView tabSelected="1" topLeftCell="A4" workbookViewId="0">
      <selection activeCell="J12" sqref="J12"/>
    </sheetView>
  </sheetViews>
  <sheetFormatPr baseColWidth="10" defaultRowHeight="13.8" x14ac:dyDescent="0.3"/>
  <cols>
    <col min="1" max="1" width="1.88671875" style="134" customWidth="1"/>
    <col min="2" max="2" width="5.88671875" style="134" customWidth="1"/>
    <col min="3" max="3" width="28.88671875" style="134" customWidth="1"/>
    <col min="4" max="4" width="21" style="134" customWidth="1"/>
    <col min="5" max="5" width="20.109375" style="134" customWidth="1"/>
    <col min="6" max="6" width="14.5546875" style="134" customWidth="1"/>
    <col min="7" max="7" width="13.88671875" style="134" bestFit="1" customWidth="1"/>
    <col min="8" max="8" width="16.109375" style="134" customWidth="1"/>
    <col min="9" max="9" width="8.6640625" style="134" customWidth="1"/>
    <col min="10" max="10" width="9.88671875" style="134" customWidth="1"/>
    <col min="11" max="11" width="8.33203125" style="134" customWidth="1"/>
    <col min="12" max="12" width="10.109375" style="134" customWidth="1"/>
    <col min="13" max="13" width="8.109375" style="134" customWidth="1"/>
    <col min="14" max="15" width="9.44140625" style="134" customWidth="1"/>
    <col min="16" max="16" width="7.44140625" style="134" customWidth="1"/>
    <col min="17" max="17" width="9.6640625" style="134" customWidth="1"/>
    <col min="18" max="18" width="21.33203125" style="134" bestFit="1" customWidth="1"/>
    <col min="19" max="19" width="18.33203125" style="134" bestFit="1" customWidth="1"/>
    <col min="20" max="20" width="11.33203125" style="134" bestFit="1" customWidth="1"/>
    <col min="21" max="28" width="14" style="134" customWidth="1"/>
    <col min="29" max="29" width="27.88671875" style="134" customWidth="1"/>
    <col min="30" max="30" width="28.44140625" style="134" customWidth="1"/>
    <col min="31" max="16384" width="11.5546875" style="134"/>
  </cols>
  <sheetData>
    <row r="1" spans="2:30" ht="15.6" x14ac:dyDescent="0.3">
      <c r="E1" s="135"/>
      <c r="F1" s="57" t="s">
        <v>0</v>
      </c>
      <c r="G1" s="57"/>
      <c r="H1" s="57"/>
      <c r="I1" s="57"/>
      <c r="J1" s="57"/>
      <c r="K1" s="57"/>
      <c r="L1" s="57"/>
      <c r="M1" s="57"/>
      <c r="N1" s="57"/>
      <c r="O1" s="57"/>
      <c r="P1" s="57"/>
      <c r="Q1" s="57"/>
      <c r="R1" s="57"/>
      <c r="S1" s="57"/>
      <c r="T1" s="57"/>
      <c r="U1" s="1" t="s">
        <v>1</v>
      </c>
      <c r="V1" s="1" t="s">
        <v>2</v>
      </c>
    </row>
    <row r="2" spans="2:30" x14ac:dyDescent="0.3">
      <c r="E2" s="135"/>
      <c r="F2" s="58" t="s">
        <v>3</v>
      </c>
      <c r="G2" s="58"/>
      <c r="H2" s="58"/>
      <c r="I2" s="58"/>
      <c r="J2" s="58"/>
      <c r="K2" s="58"/>
      <c r="L2" s="58"/>
      <c r="M2" s="58"/>
      <c r="N2" s="58"/>
      <c r="O2" s="58"/>
      <c r="P2" s="58"/>
      <c r="Q2" s="58"/>
      <c r="R2" s="58"/>
      <c r="S2" s="58"/>
      <c r="T2" s="58"/>
      <c r="U2" s="5" t="s">
        <v>4</v>
      </c>
      <c r="V2" s="3">
        <v>1</v>
      </c>
    </row>
    <row r="3" spans="2:30" x14ac:dyDescent="0.3">
      <c r="E3" s="135"/>
      <c r="F3" s="58"/>
      <c r="G3" s="58"/>
      <c r="H3" s="58"/>
      <c r="I3" s="58"/>
      <c r="J3" s="58"/>
      <c r="K3" s="58"/>
      <c r="L3" s="58"/>
      <c r="M3" s="58"/>
      <c r="N3" s="58"/>
      <c r="O3" s="58"/>
      <c r="P3" s="58"/>
      <c r="Q3" s="58"/>
      <c r="R3" s="58"/>
      <c r="S3" s="58"/>
      <c r="T3" s="58"/>
      <c r="U3" s="5" t="s">
        <v>5</v>
      </c>
      <c r="V3" s="4">
        <v>44651</v>
      </c>
    </row>
    <row r="4" spans="2:30" x14ac:dyDescent="0.3">
      <c r="E4" s="135"/>
      <c r="F4" s="58"/>
      <c r="G4" s="58"/>
      <c r="H4" s="58"/>
      <c r="I4" s="58"/>
      <c r="J4" s="58"/>
      <c r="K4" s="58"/>
      <c r="L4" s="58"/>
      <c r="M4" s="58"/>
      <c r="N4" s="58"/>
      <c r="O4" s="58"/>
      <c r="P4" s="58"/>
      <c r="Q4" s="58"/>
      <c r="R4" s="58"/>
      <c r="S4" s="58"/>
      <c r="T4" s="58"/>
      <c r="U4" s="5" t="s">
        <v>6</v>
      </c>
      <c r="V4" s="5" t="s">
        <v>7</v>
      </c>
    </row>
    <row r="6" spans="2:30" x14ac:dyDescent="0.3">
      <c r="B6" s="136" t="s">
        <v>8</v>
      </c>
      <c r="C6" s="136" t="s">
        <v>9</v>
      </c>
      <c r="D6" s="136" t="s">
        <v>10</v>
      </c>
      <c r="E6" s="136" t="s">
        <v>11</v>
      </c>
      <c r="F6" s="136" t="s">
        <v>12</v>
      </c>
      <c r="G6" s="136" t="s">
        <v>13</v>
      </c>
      <c r="H6" s="136" t="s">
        <v>14</v>
      </c>
      <c r="I6" s="137" t="s">
        <v>15</v>
      </c>
      <c r="J6" s="137"/>
      <c r="K6" s="136"/>
      <c r="L6" s="136"/>
      <c r="M6" s="136"/>
      <c r="N6" s="136"/>
      <c r="O6" s="136"/>
      <c r="P6" s="136"/>
      <c r="Q6" s="138"/>
      <c r="R6" s="139" t="s">
        <v>16</v>
      </c>
      <c r="S6" s="140"/>
      <c r="T6" s="140"/>
      <c r="U6" s="140"/>
      <c r="V6" s="140"/>
      <c r="W6" s="140"/>
      <c r="X6" s="140"/>
      <c r="Y6" s="140"/>
      <c r="Z6" s="140"/>
      <c r="AA6" s="140"/>
      <c r="AB6" s="137"/>
      <c r="AC6" s="136" t="s">
        <v>17</v>
      </c>
      <c r="AD6" s="136" t="s">
        <v>18</v>
      </c>
    </row>
    <row r="7" spans="2:30" x14ac:dyDescent="0.3">
      <c r="B7" s="136"/>
      <c r="C7" s="136"/>
      <c r="D7" s="136"/>
      <c r="E7" s="136"/>
      <c r="F7" s="136"/>
      <c r="G7" s="136"/>
      <c r="H7" s="136"/>
      <c r="I7" s="141">
        <v>2020</v>
      </c>
      <c r="J7" s="142"/>
      <c r="K7" s="141">
        <v>2021</v>
      </c>
      <c r="L7" s="142"/>
      <c r="M7" s="139">
        <v>2022</v>
      </c>
      <c r="N7" s="137"/>
      <c r="O7" s="143"/>
      <c r="P7" s="136">
        <v>2023</v>
      </c>
      <c r="Q7" s="136"/>
      <c r="R7" s="139" t="s">
        <v>19</v>
      </c>
      <c r="S7" s="140"/>
      <c r="T7" s="137"/>
      <c r="U7" s="136">
        <v>2020</v>
      </c>
      <c r="V7" s="136"/>
      <c r="W7" s="136">
        <v>2021</v>
      </c>
      <c r="X7" s="136"/>
      <c r="Y7" s="136">
        <v>2022</v>
      </c>
      <c r="Z7" s="136"/>
      <c r="AA7" s="136">
        <v>2023</v>
      </c>
      <c r="AB7" s="136"/>
      <c r="AC7" s="136"/>
      <c r="AD7" s="136"/>
    </row>
    <row r="8" spans="2:30" x14ac:dyDescent="0.3">
      <c r="B8" s="136"/>
      <c r="C8" s="136"/>
      <c r="D8" s="136"/>
      <c r="E8" s="136"/>
      <c r="F8" s="136"/>
      <c r="G8" s="136"/>
      <c r="H8" s="136"/>
      <c r="I8" s="144" t="s">
        <v>20</v>
      </c>
      <c r="J8" s="144" t="s">
        <v>21</v>
      </c>
      <c r="K8" s="144" t="s">
        <v>20</v>
      </c>
      <c r="L8" s="144" t="s">
        <v>21</v>
      </c>
      <c r="M8" s="144" t="s">
        <v>20</v>
      </c>
      <c r="N8" s="144" t="s">
        <v>21</v>
      </c>
      <c r="O8" s="144"/>
      <c r="P8" s="144" t="s">
        <v>20</v>
      </c>
      <c r="Q8" s="144" t="s">
        <v>21</v>
      </c>
      <c r="R8" s="144" t="s">
        <v>22</v>
      </c>
      <c r="S8" s="144" t="s">
        <v>23</v>
      </c>
      <c r="T8" s="144" t="s">
        <v>24</v>
      </c>
      <c r="U8" s="144" t="s">
        <v>20</v>
      </c>
      <c r="V8" s="144" t="s">
        <v>21</v>
      </c>
      <c r="W8" s="144" t="s">
        <v>20</v>
      </c>
      <c r="X8" s="144" t="s">
        <v>21</v>
      </c>
      <c r="Y8" s="144" t="s">
        <v>20</v>
      </c>
      <c r="Z8" s="144" t="s">
        <v>21</v>
      </c>
      <c r="AA8" s="144" t="s">
        <v>20</v>
      </c>
      <c r="AB8" s="144" t="s">
        <v>21</v>
      </c>
      <c r="AC8" s="136"/>
      <c r="AD8" s="136"/>
    </row>
    <row r="9" spans="2:30" ht="262.2" x14ac:dyDescent="0.3">
      <c r="B9" s="12">
        <v>1</v>
      </c>
      <c r="C9" s="126" t="s">
        <v>25</v>
      </c>
      <c r="D9" s="126" t="s">
        <v>26</v>
      </c>
      <c r="E9" s="126" t="s">
        <v>27</v>
      </c>
      <c r="F9" s="126" t="s">
        <v>28</v>
      </c>
      <c r="G9" s="12" t="s">
        <v>29</v>
      </c>
      <c r="H9" s="126" t="s">
        <v>30</v>
      </c>
      <c r="I9" s="145">
        <f>+'[2]PLAN DE ACCION'!I8</f>
        <v>30</v>
      </c>
      <c r="J9" s="145"/>
      <c r="K9" s="145">
        <f>+'[2]PLAN DE ACCION'!J8</f>
        <v>30</v>
      </c>
      <c r="L9" s="145"/>
      <c r="M9" s="145">
        <f>+'[2]PLAN DE ACCION'!K8</f>
        <v>30</v>
      </c>
      <c r="N9" s="145">
        <v>27</v>
      </c>
      <c r="O9" s="162">
        <f>N9/M9</f>
        <v>0.9</v>
      </c>
      <c r="P9" s="145">
        <f>+'[2]PLAN DE ACCION'!L8</f>
        <v>30</v>
      </c>
      <c r="Q9" s="145"/>
      <c r="R9" s="145"/>
      <c r="S9" s="145"/>
      <c r="T9" s="145" t="s">
        <v>31</v>
      </c>
      <c r="U9" s="127">
        <f>+'[2]PLAN DE ACCION'!P8</f>
        <v>195850000</v>
      </c>
      <c r="V9" s="127"/>
      <c r="W9" s="127">
        <f>+'[2]PLAN DE ACCION'!Q8</f>
        <v>226000000</v>
      </c>
      <c r="X9" s="127"/>
      <c r="Y9" s="127">
        <f>+'[2]PLAN DE ACCION'!R8</f>
        <v>254663620</v>
      </c>
      <c r="Z9" s="127"/>
      <c r="AA9" s="127">
        <f>+'[2]PLAN DE ACCION'!S8</f>
        <v>407382303</v>
      </c>
      <c r="AB9" s="145"/>
      <c r="AC9" s="278" t="s">
        <v>32</v>
      </c>
      <c r="AD9" s="148" t="s">
        <v>33</v>
      </c>
    </row>
    <row r="74" spans="30:30" x14ac:dyDescent="0.3">
      <c r="AD74" s="134">
        <v>0</v>
      </c>
    </row>
  </sheetData>
  <mergeCells count="23">
    <mergeCell ref="E1:E4"/>
    <mergeCell ref="F1:T1"/>
    <mergeCell ref="F2:T4"/>
    <mergeCell ref="B6:B8"/>
    <mergeCell ref="C6:C8"/>
    <mergeCell ref="D6:D8"/>
    <mergeCell ref="E6:E8"/>
    <mergeCell ref="F6:F8"/>
    <mergeCell ref="G6:G8"/>
    <mergeCell ref="H6:H8"/>
    <mergeCell ref="AC6:AC8"/>
    <mergeCell ref="AD6:AD8"/>
    <mergeCell ref="I7:J7"/>
    <mergeCell ref="K7:L7"/>
    <mergeCell ref="M7:N7"/>
    <mergeCell ref="P7:Q7"/>
    <mergeCell ref="R7:T7"/>
    <mergeCell ref="U7:V7"/>
    <mergeCell ref="W7:X7"/>
    <mergeCell ref="Y7:Z7"/>
    <mergeCell ref="AA7:AB7"/>
    <mergeCell ref="I6:P6"/>
    <mergeCell ref="R6:AB6"/>
  </mergeCells>
  <pageMargins left="0.7" right="0.7" top="0.75" bottom="0.75" header="0.3" footer="0.3"/>
  <pageSetup paperSize="9" orientation="portrait" horizontalDpi="0" verticalDpi="0"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5"/>
  <sheetViews>
    <sheetView topLeftCell="F1" workbookViewId="0">
      <selection activeCell="F1" sqref="A1:XFD1048576"/>
    </sheetView>
  </sheetViews>
  <sheetFormatPr baseColWidth="10" defaultRowHeight="13.8" x14ac:dyDescent="0.3"/>
  <cols>
    <col min="1" max="1" width="1.88671875" style="134" customWidth="1"/>
    <col min="2" max="2" width="5.88671875" style="134" customWidth="1"/>
    <col min="3" max="3" width="28.88671875" style="134" customWidth="1"/>
    <col min="4" max="4" width="35.33203125" style="134" customWidth="1"/>
    <col min="5" max="5" width="31.6640625" style="134" customWidth="1"/>
    <col min="6" max="6" width="14.5546875" style="134" customWidth="1"/>
    <col min="7" max="8" width="16.109375" style="134" customWidth="1"/>
    <col min="9" max="9" width="8.6640625" style="134" customWidth="1"/>
    <col min="10" max="10" width="9.88671875" style="134" customWidth="1"/>
    <col min="11" max="11" width="8.33203125" style="134" customWidth="1"/>
    <col min="12" max="12" width="10.109375" style="134" customWidth="1"/>
    <col min="13" max="13" width="8.109375" style="134" customWidth="1"/>
    <col min="14" max="15" width="9.44140625" style="134" customWidth="1"/>
    <col min="16" max="16" width="7.44140625" style="134" customWidth="1"/>
    <col min="17" max="17" width="9.6640625" style="134" customWidth="1"/>
    <col min="18" max="18" width="21.33203125" style="134" bestFit="1" customWidth="1"/>
    <col min="19" max="19" width="18.33203125" style="134" bestFit="1" customWidth="1"/>
    <col min="20" max="20" width="11.33203125" style="134" bestFit="1" customWidth="1"/>
    <col min="21" max="21" width="14" style="134" bestFit="1" customWidth="1"/>
    <col min="22" max="22" width="14" style="134" customWidth="1"/>
    <col min="23" max="23" width="15.109375" style="134" bestFit="1" customWidth="1"/>
    <col min="24" max="24" width="16.44140625" style="134" customWidth="1"/>
    <col min="25" max="25" width="16.33203125" style="134" customWidth="1"/>
    <col min="26" max="26" width="14" style="134" customWidth="1"/>
    <col min="27" max="27" width="16.88671875" style="134" customWidth="1"/>
    <col min="28" max="28" width="14" style="134" customWidth="1"/>
    <col min="29" max="29" width="27.88671875" style="134" customWidth="1"/>
    <col min="30" max="30" width="129.6640625" style="134" customWidth="1"/>
    <col min="31" max="16384" width="11.5546875" style="134"/>
  </cols>
  <sheetData>
    <row r="1" spans="2:30" ht="15.6" x14ac:dyDescent="0.3">
      <c r="E1" s="135"/>
      <c r="F1" s="57" t="s">
        <v>0</v>
      </c>
      <c r="G1" s="57"/>
      <c r="H1" s="57"/>
      <c r="I1" s="57"/>
      <c r="J1" s="57"/>
      <c r="K1" s="57"/>
      <c r="L1" s="57"/>
      <c r="M1" s="57"/>
      <c r="N1" s="57"/>
      <c r="O1" s="57"/>
      <c r="P1" s="57"/>
      <c r="Q1" s="57"/>
      <c r="R1" s="57"/>
      <c r="S1" s="57"/>
      <c r="T1" s="57"/>
      <c r="U1" s="1" t="s">
        <v>1</v>
      </c>
      <c r="V1" s="1" t="s">
        <v>2</v>
      </c>
    </row>
    <row r="2" spans="2:30" x14ac:dyDescent="0.3">
      <c r="E2" s="135"/>
      <c r="F2" s="58" t="s">
        <v>3</v>
      </c>
      <c r="G2" s="58"/>
      <c r="H2" s="58"/>
      <c r="I2" s="58"/>
      <c r="J2" s="58"/>
      <c r="K2" s="58"/>
      <c r="L2" s="58"/>
      <c r="M2" s="58"/>
      <c r="N2" s="58"/>
      <c r="O2" s="58"/>
      <c r="P2" s="58"/>
      <c r="Q2" s="58"/>
      <c r="R2" s="58"/>
      <c r="S2" s="58"/>
      <c r="T2" s="58"/>
      <c r="U2" s="5" t="s">
        <v>4</v>
      </c>
      <c r="V2" s="3">
        <v>1</v>
      </c>
    </row>
    <row r="3" spans="2:30" x14ac:dyDescent="0.3">
      <c r="E3" s="135"/>
      <c r="F3" s="58"/>
      <c r="G3" s="58"/>
      <c r="H3" s="58"/>
      <c r="I3" s="58"/>
      <c r="J3" s="58"/>
      <c r="K3" s="58"/>
      <c r="L3" s="58"/>
      <c r="M3" s="58"/>
      <c r="N3" s="58"/>
      <c r="O3" s="58"/>
      <c r="P3" s="58"/>
      <c r="Q3" s="58"/>
      <c r="R3" s="58"/>
      <c r="S3" s="58"/>
      <c r="T3" s="58"/>
      <c r="U3" s="5" t="s">
        <v>5</v>
      </c>
      <c r="V3" s="4">
        <v>44651</v>
      </c>
    </row>
    <row r="4" spans="2:30" x14ac:dyDescent="0.3">
      <c r="E4" s="135"/>
      <c r="F4" s="58"/>
      <c r="G4" s="58"/>
      <c r="H4" s="58"/>
      <c r="I4" s="58"/>
      <c r="J4" s="58"/>
      <c r="K4" s="58"/>
      <c r="L4" s="58"/>
      <c r="M4" s="58"/>
      <c r="N4" s="58"/>
      <c r="O4" s="58"/>
      <c r="P4" s="58"/>
      <c r="Q4" s="58"/>
      <c r="R4" s="58"/>
      <c r="S4" s="58"/>
      <c r="T4" s="58"/>
      <c r="U4" s="5" t="s">
        <v>6</v>
      </c>
      <c r="V4" s="5" t="s">
        <v>7</v>
      </c>
    </row>
    <row r="6" spans="2:30" x14ac:dyDescent="0.3">
      <c r="B6" s="136" t="s">
        <v>8</v>
      </c>
      <c r="C6" s="136" t="s">
        <v>9</v>
      </c>
      <c r="D6" s="136" t="s">
        <v>10</v>
      </c>
      <c r="E6" s="136" t="s">
        <v>11</v>
      </c>
      <c r="F6" s="136" t="s">
        <v>12</v>
      </c>
      <c r="G6" s="136" t="s">
        <v>13</v>
      </c>
      <c r="H6" s="136" t="s">
        <v>14</v>
      </c>
      <c r="I6" s="137" t="s">
        <v>15</v>
      </c>
      <c r="J6" s="137"/>
      <c r="K6" s="136"/>
      <c r="L6" s="136"/>
      <c r="M6" s="136"/>
      <c r="N6" s="136"/>
      <c r="O6" s="136"/>
      <c r="P6" s="136"/>
      <c r="Q6" s="138"/>
      <c r="R6" s="139" t="s">
        <v>16</v>
      </c>
      <c r="S6" s="140"/>
      <c r="T6" s="140"/>
      <c r="U6" s="140"/>
      <c r="V6" s="140"/>
      <c r="W6" s="140"/>
      <c r="X6" s="140"/>
      <c r="Y6" s="140"/>
      <c r="Z6" s="140"/>
      <c r="AA6" s="140"/>
      <c r="AB6" s="137"/>
      <c r="AC6" s="136" t="s">
        <v>17</v>
      </c>
      <c r="AD6" s="136" t="s">
        <v>18</v>
      </c>
    </row>
    <row r="7" spans="2:30" x14ac:dyDescent="0.3">
      <c r="B7" s="136"/>
      <c r="C7" s="136"/>
      <c r="D7" s="136"/>
      <c r="E7" s="136"/>
      <c r="F7" s="136"/>
      <c r="G7" s="136"/>
      <c r="H7" s="136"/>
      <c r="I7" s="141">
        <v>2020</v>
      </c>
      <c r="J7" s="142"/>
      <c r="K7" s="141">
        <v>2021</v>
      </c>
      <c r="L7" s="142"/>
      <c r="M7" s="139">
        <v>2022</v>
      </c>
      <c r="N7" s="137"/>
      <c r="O7" s="143" t="s">
        <v>21</v>
      </c>
      <c r="P7" s="136">
        <v>2023</v>
      </c>
      <c r="Q7" s="136"/>
      <c r="R7" s="139" t="s">
        <v>19</v>
      </c>
      <c r="S7" s="140"/>
      <c r="T7" s="137"/>
      <c r="U7" s="136">
        <v>2020</v>
      </c>
      <c r="V7" s="136"/>
      <c r="W7" s="136">
        <v>2021</v>
      </c>
      <c r="X7" s="136"/>
      <c r="Y7" s="136">
        <v>2022</v>
      </c>
      <c r="Z7" s="136"/>
      <c r="AA7" s="136">
        <v>2023</v>
      </c>
      <c r="AB7" s="136"/>
      <c r="AC7" s="136"/>
      <c r="AD7" s="136"/>
    </row>
    <row r="8" spans="2:30" x14ac:dyDescent="0.3">
      <c r="B8" s="136"/>
      <c r="C8" s="136"/>
      <c r="D8" s="136"/>
      <c r="E8" s="136"/>
      <c r="F8" s="136"/>
      <c r="G8" s="136"/>
      <c r="H8" s="136"/>
      <c r="I8" s="144" t="s">
        <v>20</v>
      </c>
      <c r="J8" s="144" t="s">
        <v>21</v>
      </c>
      <c r="K8" s="144" t="s">
        <v>20</v>
      </c>
      <c r="L8" s="144" t="s">
        <v>21</v>
      </c>
      <c r="M8" s="144" t="s">
        <v>20</v>
      </c>
      <c r="N8" s="144" t="s">
        <v>21</v>
      </c>
      <c r="O8" s="144"/>
      <c r="P8" s="144" t="s">
        <v>20</v>
      </c>
      <c r="Q8" s="144" t="s">
        <v>21</v>
      </c>
      <c r="R8" s="144" t="s">
        <v>22</v>
      </c>
      <c r="S8" s="144" t="s">
        <v>23</v>
      </c>
      <c r="T8" s="144" t="s">
        <v>24</v>
      </c>
      <c r="U8" s="144" t="s">
        <v>20</v>
      </c>
      <c r="V8" s="144" t="s">
        <v>21</v>
      </c>
      <c r="W8" s="144" t="s">
        <v>20</v>
      </c>
      <c r="X8" s="144" t="s">
        <v>21</v>
      </c>
      <c r="Y8" s="144" t="s">
        <v>20</v>
      </c>
      <c r="Z8" s="144" t="s">
        <v>21</v>
      </c>
      <c r="AA8" s="144" t="s">
        <v>20</v>
      </c>
      <c r="AB8" s="144" t="s">
        <v>21</v>
      </c>
      <c r="AC8" s="136"/>
      <c r="AD8" s="136"/>
    </row>
    <row r="9" spans="2:30" ht="79.8" x14ac:dyDescent="0.3">
      <c r="B9" s="18">
        <v>1</v>
      </c>
      <c r="C9" s="108" t="s">
        <v>25</v>
      </c>
      <c r="D9" s="108" t="s">
        <v>287</v>
      </c>
      <c r="E9" s="108" t="s">
        <v>288</v>
      </c>
      <c r="F9" s="108" t="s">
        <v>289</v>
      </c>
      <c r="G9" s="18" t="s">
        <v>29</v>
      </c>
      <c r="H9" s="108" t="s">
        <v>347</v>
      </c>
      <c r="I9" s="145">
        <f>+'[10]PLAN DE ACCION'!I8</f>
        <v>1</v>
      </c>
      <c r="J9" s="145">
        <v>1</v>
      </c>
      <c r="K9" s="145">
        <f>+'[10]PLAN DE ACCION'!J8</f>
        <v>1</v>
      </c>
      <c r="L9" s="145">
        <v>1</v>
      </c>
      <c r="M9" s="145">
        <f>+'[10]PLAN DE ACCION'!K8</f>
        <v>1</v>
      </c>
      <c r="N9" s="145">
        <v>1</v>
      </c>
      <c r="O9" s="146">
        <v>1</v>
      </c>
      <c r="P9" s="145">
        <f>+'[10]PLAN DE ACCION'!L8</f>
        <v>1</v>
      </c>
      <c r="Q9" s="145"/>
      <c r="R9" s="18"/>
      <c r="S9" s="18" t="s">
        <v>31</v>
      </c>
      <c r="T9" s="18"/>
      <c r="U9" s="147">
        <f>+'[10]PLAN DE ACCION'!P8</f>
        <v>26400000</v>
      </c>
      <c r="V9" s="145"/>
      <c r="W9" s="147">
        <f>+'[10]PLAN DE ACCION'!Q8</f>
        <v>27192000</v>
      </c>
      <c r="X9" s="145"/>
      <c r="Y9" s="147">
        <f>+'[10]PLAN DE ACCION'!R8</f>
        <v>28007760</v>
      </c>
      <c r="Z9" s="145"/>
      <c r="AA9" s="147">
        <f>+'[10]PLAN DE ACCION'!S8</f>
        <v>28847992.800000001</v>
      </c>
      <c r="AB9" s="145"/>
      <c r="AC9" s="108" t="s">
        <v>348</v>
      </c>
      <c r="AD9" s="108" t="s">
        <v>349</v>
      </c>
    </row>
    <row r="10" spans="2:30" ht="80.400000000000006" x14ac:dyDescent="0.3">
      <c r="B10" s="18">
        <v>2</v>
      </c>
      <c r="C10" s="108" t="s">
        <v>25</v>
      </c>
      <c r="D10" s="104" t="s">
        <v>69</v>
      </c>
      <c r="E10" s="104" t="s">
        <v>70</v>
      </c>
      <c r="F10" s="104" t="s">
        <v>71</v>
      </c>
      <c r="G10" s="18" t="s">
        <v>29</v>
      </c>
      <c r="H10" s="108" t="s">
        <v>72</v>
      </c>
      <c r="I10" s="145">
        <f>+'[10]PLAN DE ACCION'!I9</f>
        <v>0</v>
      </c>
      <c r="J10" s="145"/>
      <c r="K10" s="145">
        <f>+'[10]PLAN DE ACCION'!J9</f>
        <v>1</v>
      </c>
      <c r="L10" s="145">
        <v>1</v>
      </c>
      <c r="M10" s="145">
        <f>+'[10]PLAN DE ACCION'!K9</f>
        <v>1</v>
      </c>
      <c r="N10" s="145">
        <v>1</v>
      </c>
      <c r="O10" s="146">
        <v>1</v>
      </c>
      <c r="P10" s="145">
        <f>+'[10]PLAN DE ACCION'!L9</f>
        <v>1</v>
      </c>
      <c r="Q10" s="145"/>
      <c r="R10" s="18" t="s">
        <v>31</v>
      </c>
      <c r="S10" s="18"/>
      <c r="T10" s="18"/>
      <c r="U10" s="147">
        <f>+'[10]PLAN DE ACCION'!P9</f>
        <v>0</v>
      </c>
      <c r="V10" s="145"/>
      <c r="W10" s="147">
        <f>+'[10]PLAN DE ACCION'!Q9</f>
        <v>0</v>
      </c>
      <c r="X10" s="145"/>
      <c r="Y10" s="147">
        <f>+'[10]PLAN DE ACCION'!R9</f>
        <v>0</v>
      </c>
      <c r="Z10" s="145"/>
      <c r="AA10" s="147">
        <f>+'[10]PLAN DE ACCION'!S9</f>
        <v>0</v>
      </c>
      <c r="AB10" s="145"/>
      <c r="AC10" s="104" t="s">
        <v>350</v>
      </c>
      <c r="AD10" s="108" t="s">
        <v>351</v>
      </c>
    </row>
    <row r="11" spans="2:30" ht="172.8" x14ac:dyDescent="0.3">
      <c r="B11" s="18">
        <v>3</v>
      </c>
      <c r="C11" s="108" t="s">
        <v>79</v>
      </c>
      <c r="D11" s="104" t="s">
        <v>80</v>
      </c>
      <c r="E11" s="104" t="s">
        <v>81</v>
      </c>
      <c r="F11" s="104" t="s">
        <v>82</v>
      </c>
      <c r="G11" s="104" t="s">
        <v>29</v>
      </c>
      <c r="H11" s="99" t="s">
        <v>83</v>
      </c>
      <c r="I11" s="145">
        <f>+'[10]PLAN DE ACCION'!I10</f>
        <v>0</v>
      </c>
      <c r="J11" s="145"/>
      <c r="K11" s="145">
        <f>+'[10]PLAN DE ACCION'!J10</f>
        <v>1</v>
      </c>
      <c r="L11" s="145">
        <v>1</v>
      </c>
      <c r="M11" s="145">
        <f>+'[10]PLAN DE ACCION'!K10</f>
        <v>0</v>
      </c>
      <c r="N11" s="145">
        <v>0</v>
      </c>
      <c r="O11" s="146">
        <v>1</v>
      </c>
      <c r="P11" s="145">
        <f>+'[10]PLAN DE ACCION'!L10</f>
        <v>0</v>
      </c>
      <c r="Q11" s="145"/>
      <c r="R11" s="18"/>
      <c r="S11" s="18"/>
      <c r="T11" s="18" t="s">
        <v>31</v>
      </c>
      <c r="U11" s="147">
        <f>+'[10]PLAN DE ACCION'!P10</f>
        <v>0</v>
      </c>
      <c r="V11" s="145"/>
      <c r="W11" s="147" t="str">
        <f>+'[10]PLAN DE ACCION'!Q10</f>
        <v>$ 28.500.000</v>
      </c>
      <c r="X11" s="145"/>
      <c r="Y11" s="147" t="str">
        <f>+'[10]PLAN DE ACCION'!R10</f>
        <v>$ 48.255.000</v>
      </c>
      <c r="Z11" s="145"/>
      <c r="AA11" s="147" t="str">
        <f>+'[10]PLAN DE ACCION'!S10</f>
        <v>$58.398.000</v>
      </c>
      <c r="AB11" s="145"/>
      <c r="AC11" s="104" t="s">
        <v>84</v>
      </c>
      <c r="AD11" s="108" t="s">
        <v>352</v>
      </c>
    </row>
    <row r="12" spans="2:30" ht="252.75" customHeight="1" x14ac:dyDescent="0.3">
      <c r="B12" s="18">
        <v>4</v>
      </c>
      <c r="C12" s="108" t="s">
        <v>79</v>
      </c>
      <c r="D12" s="104" t="s">
        <v>85</v>
      </c>
      <c r="E12" s="18" t="s">
        <v>86</v>
      </c>
      <c r="F12" s="104" t="s">
        <v>87</v>
      </c>
      <c r="G12" s="104" t="s">
        <v>38</v>
      </c>
      <c r="H12" s="108" t="s">
        <v>87</v>
      </c>
      <c r="I12" s="145">
        <f>+'[10]PLAN DE ACCION'!I11</f>
        <v>0</v>
      </c>
      <c r="J12" s="145"/>
      <c r="K12" s="145">
        <f>+'[10]PLAN DE ACCION'!J11</f>
        <v>1</v>
      </c>
      <c r="L12" s="145">
        <v>1</v>
      </c>
      <c r="M12" s="145">
        <f>+'[10]PLAN DE ACCION'!K11</f>
        <v>2</v>
      </c>
      <c r="N12" s="145">
        <v>2</v>
      </c>
      <c r="O12" s="146">
        <v>1</v>
      </c>
      <c r="P12" s="145">
        <f>+'[10]PLAN DE ACCION'!L11</f>
        <v>1</v>
      </c>
      <c r="Q12" s="145"/>
      <c r="R12" s="18"/>
      <c r="S12" s="18"/>
      <c r="T12" s="18" t="s">
        <v>31</v>
      </c>
      <c r="U12" s="147">
        <f>+'[10]PLAN DE ACCION'!P11</f>
        <v>0</v>
      </c>
      <c r="V12" s="145"/>
      <c r="W12" s="147">
        <f>+'[10]PLAN DE ACCION'!Q11</f>
        <v>0</v>
      </c>
      <c r="X12" s="145"/>
      <c r="Y12" s="147">
        <f>+'[10]PLAN DE ACCION'!R11</f>
        <v>0</v>
      </c>
      <c r="Z12" s="145"/>
      <c r="AA12" s="147">
        <f>+'[10]PLAN DE ACCION'!S11</f>
        <v>0</v>
      </c>
      <c r="AB12" s="145"/>
      <c r="AC12" s="104" t="s">
        <v>84</v>
      </c>
      <c r="AD12" s="148" t="s">
        <v>412</v>
      </c>
    </row>
    <row r="13" spans="2:30" ht="68.400000000000006" x14ac:dyDescent="0.3">
      <c r="B13" s="18">
        <v>5</v>
      </c>
      <c r="C13" s="108" t="s">
        <v>79</v>
      </c>
      <c r="D13" s="99" t="s">
        <v>89</v>
      </c>
      <c r="E13" s="99" t="s">
        <v>90</v>
      </c>
      <c r="F13" s="99" t="s">
        <v>353</v>
      </c>
      <c r="G13" s="18" t="s">
        <v>29</v>
      </c>
      <c r="H13" s="108" t="s">
        <v>354</v>
      </c>
      <c r="I13" s="145">
        <f>+'[10]PLAN DE ACCION'!I12</f>
        <v>0</v>
      </c>
      <c r="J13" s="145"/>
      <c r="K13" s="145">
        <f>+'[10]PLAN DE ACCION'!J12</f>
        <v>1</v>
      </c>
      <c r="L13" s="145"/>
      <c r="M13" s="145">
        <f>+'[10]PLAN DE ACCION'!K12</f>
        <v>1</v>
      </c>
      <c r="N13" s="145">
        <v>1</v>
      </c>
      <c r="O13" s="146">
        <v>1</v>
      </c>
      <c r="P13" s="145">
        <f>+'[10]PLAN DE ACCION'!L12</f>
        <v>1</v>
      </c>
      <c r="Q13" s="145"/>
      <c r="R13" s="18"/>
      <c r="S13" s="18"/>
      <c r="T13" s="18" t="s">
        <v>31</v>
      </c>
      <c r="U13" s="147">
        <f>+'[10]PLAN DE ACCION'!P12</f>
        <v>0</v>
      </c>
      <c r="V13" s="145"/>
      <c r="W13" s="147">
        <f>+'[10]PLAN DE ACCION'!Q12</f>
        <v>0</v>
      </c>
      <c r="X13" s="145"/>
      <c r="Y13" s="147">
        <f>+'[10]PLAN DE ACCION'!R12</f>
        <v>0</v>
      </c>
      <c r="Z13" s="145"/>
      <c r="AA13" s="147">
        <f>+'[10]PLAN DE ACCION'!S12</f>
        <v>0</v>
      </c>
      <c r="AB13" s="145"/>
      <c r="AC13" s="104" t="s">
        <v>84</v>
      </c>
      <c r="AD13" s="148" t="s">
        <v>413</v>
      </c>
    </row>
    <row r="14" spans="2:30" ht="34.200000000000003" x14ac:dyDescent="0.3">
      <c r="B14" s="96">
        <v>6</v>
      </c>
      <c r="C14" s="99" t="s">
        <v>355</v>
      </c>
      <c r="D14" s="99" t="s">
        <v>356</v>
      </c>
      <c r="E14" s="99" t="s">
        <v>357</v>
      </c>
      <c r="F14" s="103" t="s">
        <v>150</v>
      </c>
      <c r="G14" s="96" t="s">
        <v>29</v>
      </c>
      <c r="H14" s="129" t="s">
        <v>151</v>
      </c>
      <c r="I14" s="145">
        <f>+'[10]PLAN DE ACCION'!I13</f>
        <v>0</v>
      </c>
      <c r="J14" s="145"/>
      <c r="K14" s="145">
        <f>+'[10]PLAN DE ACCION'!J13</f>
        <v>1</v>
      </c>
      <c r="L14" s="145"/>
      <c r="M14" s="145">
        <f>+'[10]PLAN DE ACCION'!K13</f>
        <v>1</v>
      </c>
      <c r="N14" s="145">
        <v>1</v>
      </c>
      <c r="O14" s="146">
        <v>1</v>
      </c>
      <c r="P14" s="145">
        <f>+'[10]PLAN DE ACCION'!L13</f>
        <v>1</v>
      </c>
      <c r="Q14" s="145"/>
      <c r="R14" s="96"/>
      <c r="S14" s="96" t="s">
        <v>31</v>
      </c>
      <c r="T14" s="96"/>
      <c r="U14" s="147">
        <f>+'[10]PLAN DE ACCION'!P13</f>
        <v>0</v>
      </c>
      <c r="V14" s="145"/>
      <c r="W14" s="147">
        <f>+'[10]PLAN DE ACCION'!Q13</f>
        <v>33600000</v>
      </c>
      <c r="X14" s="145"/>
      <c r="Y14" s="147">
        <f>+'[10]PLAN DE ACCION'!R13</f>
        <v>34608000</v>
      </c>
      <c r="Z14" s="145"/>
      <c r="AA14" s="147">
        <f>+'[10]PLAN DE ACCION'!S13</f>
        <v>35646240</v>
      </c>
      <c r="AB14" s="145"/>
      <c r="AC14" s="96" t="s">
        <v>350</v>
      </c>
      <c r="AD14" s="148" t="s">
        <v>358</v>
      </c>
    </row>
    <row r="15" spans="2:30" ht="27.6" x14ac:dyDescent="0.3">
      <c r="B15" s="18">
        <v>7</v>
      </c>
      <c r="C15" s="108" t="s">
        <v>355</v>
      </c>
      <c r="D15" s="104" t="s">
        <v>152</v>
      </c>
      <c r="E15" s="104" t="s">
        <v>153</v>
      </c>
      <c r="F15" s="104" t="s">
        <v>154</v>
      </c>
      <c r="G15" s="104" t="s">
        <v>29</v>
      </c>
      <c r="H15" s="99" t="s">
        <v>155</v>
      </c>
      <c r="I15" s="145">
        <f>+'[10]PLAN DE ACCION'!I14</f>
        <v>0</v>
      </c>
      <c r="J15" s="145"/>
      <c r="K15" s="145">
        <f>+'[10]PLAN DE ACCION'!J14</f>
        <v>1</v>
      </c>
      <c r="L15" s="145">
        <v>1</v>
      </c>
      <c r="M15" s="145">
        <f>+'[10]PLAN DE ACCION'!K14</f>
        <v>1</v>
      </c>
      <c r="N15" s="145">
        <v>1</v>
      </c>
      <c r="O15" s="146">
        <v>1</v>
      </c>
      <c r="P15" s="145">
        <f>+'[10]PLAN DE ACCION'!L14</f>
        <v>1</v>
      </c>
      <c r="Q15" s="145"/>
      <c r="R15" s="18"/>
      <c r="S15" s="18"/>
      <c r="T15" s="18" t="s">
        <v>31</v>
      </c>
      <c r="U15" s="147">
        <f>+'[10]PLAN DE ACCION'!P14</f>
        <v>0</v>
      </c>
      <c r="V15" s="145"/>
      <c r="W15" s="147">
        <f>+'[10]PLAN DE ACCION'!Q14</f>
        <v>2800000</v>
      </c>
      <c r="X15" s="145"/>
      <c r="Y15" s="147">
        <f>+'[10]PLAN DE ACCION'!R14</f>
        <v>2884000</v>
      </c>
      <c r="Z15" s="145"/>
      <c r="AA15" s="147">
        <f>+'[10]PLAN DE ACCION'!S14</f>
        <v>2970520</v>
      </c>
      <c r="AB15" s="145"/>
      <c r="AC15" s="96" t="s">
        <v>350</v>
      </c>
      <c r="AD15" s="148" t="s">
        <v>359</v>
      </c>
    </row>
    <row r="16" spans="2:30" ht="57" x14ac:dyDescent="0.3">
      <c r="B16" s="96">
        <v>8</v>
      </c>
      <c r="C16" s="130" t="s">
        <v>355</v>
      </c>
      <c r="D16" s="130" t="s">
        <v>360</v>
      </c>
      <c r="E16" s="108" t="s">
        <v>361</v>
      </c>
      <c r="F16" s="108" t="s">
        <v>362</v>
      </c>
      <c r="G16" s="18" t="s">
        <v>29</v>
      </c>
      <c r="H16" s="108" t="s">
        <v>363</v>
      </c>
      <c r="I16" s="145">
        <f>+'[10]PLAN DE ACCION'!I16</f>
        <v>0</v>
      </c>
      <c r="J16" s="145"/>
      <c r="K16" s="145">
        <f>+'[10]PLAN DE ACCION'!J16</f>
        <v>1</v>
      </c>
      <c r="L16" s="145">
        <v>1</v>
      </c>
      <c r="M16" s="145">
        <f>+'[10]PLAN DE ACCION'!K16</f>
        <v>1</v>
      </c>
      <c r="N16" s="145">
        <v>1</v>
      </c>
      <c r="O16" s="146">
        <v>1</v>
      </c>
      <c r="P16" s="145">
        <f>+'[10]PLAN DE ACCION'!L16</f>
        <v>1</v>
      </c>
      <c r="Q16" s="145"/>
      <c r="R16" s="18"/>
      <c r="S16" s="18"/>
      <c r="T16" s="18" t="s">
        <v>31</v>
      </c>
      <c r="U16" s="147">
        <f>+'[10]PLAN DE ACCION'!P16</f>
        <v>0</v>
      </c>
      <c r="V16" s="145"/>
      <c r="W16" s="147">
        <v>18000000</v>
      </c>
      <c r="X16" s="147">
        <v>17760833</v>
      </c>
      <c r="Y16" s="147">
        <v>18000000</v>
      </c>
      <c r="Z16" s="147">
        <v>18000000</v>
      </c>
      <c r="AA16" s="147">
        <v>18000000</v>
      </c>
      <c r="AB16" s="145"/>
      <c r="AC16" s="104" t="s">
        <v>364</v>
      </c>
      <c r="AD16" s="149" t="s">
        <v>365</v>
      </c>
    </row>
    <row r="17" spans="2:30" ht="98.25" customHeight="1" x14ac:dyDescent="0.3">
      <c r="B17" s="18">
        <v>9</v>
      </c>
      <c r="C17" s="130"/>
      <c r="D17" s="130"/>
      <c r="E17" s="108" t="s">
        <v>366</v>
      </c>
      <c r="F17" s="108" t="s">
        <v>367</v>
      </c>
      <c r="G17" s="18" t="s">
        <v>29</v>
      </c>
      <c r="H17" s="108" t="s">
        <v>363</v>
      </c>
      <c r="I17" s="145">
        <f>+'[10]PLAN DE ACCION'!I17</f>
        <v>0</v>
      </c>
      <c r="J17" s="145"/>
      <c r="K17" s="145">
        <f>+'[10]PLAN DE ACCION'!J17</f>
        <v>1</v>
      </c>
      <c r="L17" s="145">
        <v>1</v>
      </c>
      <c r="M17" s="145">
        <f>+'[10]PLAN DE ACCION'!K17</f>
        <v>1</v>
      </c>
      <c r="N17" s="145">
        <v>1</v>
      </c>
      <c r="O17" s="146">
        <v>1</v>
      </c>
      <c r="P17" s="145">
        <f>+'[10]PLAN DE ACCION'!L17</f>
        <v>1</v>
      </c>
      <c r="Q17" s="145"/>
      <c r="R17" s="18"/>
      <c r="S17" s="18"/>
      <c r="T17" s="18" t="s">
        <v>31</v>
      </c>
      <c r="U17" s="147">
        <v>0</v>
      </c>
      <c r="V17" s="145"/>
      <c r="W17" s="147">
        <v>18000000</v>
      </c>
      <c r="X17" s="147">
        <v>17760833</v>
      </c>
      <c r="Y17" s="147">
        <v>18000000</v>
      </c>
      <c r="Z17" s="147">
        <v>18000000</v>
      </c>
      <c r="AA17" s="147">
        <v>18000000</v>
      </c>
      <c r="AB17" s="145"/>
      <c r="AC17" s="104" t="s">
        <v>364</v>
      </c>
      <c r="AD17" s="150"/>
    </row>
    <row r="18" spans="2:30" ht="246" customHeight="1" x14ac:dyDescent="0.3">
      <c r="B18" s="96">
        <v>10</v>
      </c>
      <c r="C18" s="108" t="s">
        <v>355</v>
      </c>
      <c r="D18" s="104" t="s">
        <v>368</v>
      </c>
      <c r="E18" s="104" t="s">
        <v>369</v>
      </c>
      <c r="F18" s="104" t="s">
        <v>370</v>
      </c>
      <c r="G18" s="18" t="s">
        <v>38</v>
      </c>
      <c r="H18" s="108" t="s">
        <v>60</v>
      </c>
      <c r="I18" s="145">
        <f>+'[10]PLAN DE ACCION'!I18</f>
        <v>0</v>
      </c>
      <c r="J18" s="145"/>
      <c r="K18" s="145">
        <f>+'[10]PLAN DE ACCION'!J18</f>
        <v>2</v>
      </c>
      <c r="L18" s="145">
        <v>2</v>
      </c>
      <c r="M18" s="145">
        <f>+'[10]PLAN DE ACCION'!K18</f>
        <v>3</v>
      </c>
      <c r="N18" s="145">
        <v>1</v>
      </c>
      <c r="O18" s="146">
        <v>1</v>
      </c>
      <c r="P18" s="145">
        <f>+'[10]PLAN DE ACCION'!L18</f>
        <v>3</v>
      </c>
      <c r="Q18" s="145"/>
      <c r="R18" s="18"/>
      <c r="S18" s="18"/>
      <c r="T18" s="18" t="s">
        <v>31</v>
      </c>
      <c r="U18" s="147">
        <f>+'[10]PLAN DE ACCION'!P18</f>
        <v>0</v>
      </c>
      <c r="V18" s="145"/>
      <c r="W18" s="147">
        <f>+'[10]PLAN DE ACCION'!Q18</f>
        <v>120000000</v>
      </c>
      <c r="X18" s="147">
        <v>101332999</v>
      </c>
      <c r="Y18" s="147">
        <v>120000000</v>
      </c>
      <c r="Z18" s="147">
        <v>21658000</v>
      </c>
      <c r="AA18" s="147">
        <v>120000000</v>
      </c>
      <c r="AB18" s="145"/>
      <c r="AC18" s="104" t="s">
        <v>364</v>
      </c>
      <c r="AD18" s="148" t="s">
        <v>371</v>
      </c>
    </row>
    <row r="19" spans="2:30" ht="105" customHeight="1" x14ac:dyDescent="0.3">
      <c r="B19" s="18">
        <v>11</v>
      </c>
      <c r="C19" s="108" t="s">
        <v>355</v>
      </c>
      <c r="D19" s="108" t="s">
        <v>372</v>
      </c>
      <c r="E19" s="108" t="s">
        <v>373</v>
      </c>
      <c r="F19" s="108" t="s">
        <v>374</v>
      </c>
      <c r="G19" s="18" t="s">
        <v>29</v>
      </c>
      <c r="H19" s="108" t="s">
        <v>375</v>
      </c>
      <c r="I19" s="145">
        <f>+'[10]PLAN DE ACCION'!I19</f>
        <v>0</v>
      </c>
      <c r="J19" s="145"/>
      <c r="K19" s="145">
        <f>+'[10]PLAN DE ACCION'!J19</f>
        <v>1</v>
      </c>
      <c r="L19" s="145"/>
      <c r="M19" s="145">
        <f>+'[10]PLAN DE ACCION'!K19</f>
        <v>1</v>
      </c>
      <c r="N19" s="145">
        <v>1</v>
      </c>
      <c r="O19" s="146">
        <v>1</v>
      </c>
      <c r="P19" s="145">
        <f>+'[10]PLAN DE ACCION'!L19</f>
        <v>1</v>
      </c>
      <c r="Q19" s="145"/>
      <c r="R19" s="18"/>
      <c r="S19" s="18" t="s">
        <v>31</v>
      </c>
      <c r="T19" s="18"/>
      <c r="U19" s="147">
        <f>+'[10]PLAN DE ACCION'!P19</f>
        <v>0</v>
      </c>
      <c r="V19" s="145"/>
      <c r="W19" s="147">
        <f>+'[10]PLAN DE ACCION'!Q19</f>
        <v>0</v>
      </c>
      <c r="X19" s="145"/>
      <c r="Y19" s="147">
        <v>227454457</v>
      </c>
      <c r="Z19" s="147">
        <v>136472673.78999999</v>
      </c>
      <c r="AA19" s="131"/>
      <c r="AB19" s="145"/>
      <c r="AC19" s="108" t="s">
        <v>220</v>
      </c>
      <c r="AD19" s="148" t="s">
        <v>376</v>
      </c>
    </row>
    <row r="20" spans="2:30" ht="69" x14ac:dyDescent="0.3">
      <c r="B20" s="96">
        <v>12</v>
      </c>
      <c r="C20" s="99" t="s">
        <v>355</v>
      </c>
      <c r="D20" s="99" t="s">
        <v>377</v>
      </c>
      <c r="E20" s="99" t="s">
        <v>378</v>
      </c>
      <c r="F20" s="99" t="s">
        <v>379</v>
      </c>
      <c r="G20" s="18" t="s">
        <v>29</v>
      </c>
      <c r="H20" s="108" t="s">
        <v>380</v>
      </c>
      <c r="I20" s="145">
        <f>+'[10]PLAN DE ACCION'!I20</f>
        <v>0</v>
      </c>
      <c r="J20" s="145"/>
      <c r="K20" s="145">
        <f>+'[10]PLAN DE ACCION'!J20</f>
        <v>1</v>
      </c>
      <c r="L20" s="145">
        <v>1</v>
      </c>
      <c r="M20" s="145">
        <f>+'[10]PLAN DE ACCION'!K20</f>
        <v>1</v>
      </c>
      <c r="N20" s="145">
        <v>1</v>
      </c>
      <c r="O20" s="146">
        <v>1</v>
      </c>
      <c r="P20" s="145">
        <f>+'[10]PLAN DE ACCION'!L20</f>
        <v>1</v>
      </c>
      <c r="Q20" s="145"/>
      <c r="R20" s="18"/>
      <c r="S20" s="18" t="s">
        <v>31</v>
      </c>
      <c r="T20" s="18"/>
      <c r="U20" s="147">
        <f>+'[10]PLAN DE ACCION'!P20</f>
        <v>0</v>
      </c>
      <c r="V20" s="145"/>
      <c r="W20" s="147">
        <v>268668974</v>
      </c>
      <c r="X20" s="147">
        <v>198698974</v>
      </c>
      <c r="Y20" s="147">
        <v>227454457</v>
      </c>
      <c r="Z20" s="147">
        <v>136472674</v>
      </c>
      <c r="AA20" s="147">
        <f>+'[10]PLAN DE ACCION'!S20</f>
        <v>0</v>
      </c>
      <c r="AB20" s="145"/>
      <c r="AC20" s="104" t="s">
        <v>364</v>
      </c>
      <c r="AD20" s="148" t="s">
        <v>381</v>
      </c>
    </row>
    <row r="21" spans="2:30" ht="110.4" x14ac:dyDescent="0.3">
      <c r="B21" s="18">
        <v>13</v>
      </c>
      <c r="C21" s="99" t="s">
        <v>355</v>
      </c>
      <c r="D21" s="103" t="s">
        <v>382</v>
      </c>
      <c r="E21" s="103" t="s">
        <v>383</v>
      </c>
      <c r="F21" s="103" t="s">
        <v>384</v>
      </c>
      <c r="G21" s="18" t="s">
        <v>29</v>
      </c>
      <c r="H21" s="99" t="s">
        <v>385</v>
      </c>
      <c r="I21" s="145">
        <f>+'[10]PLAN DE ACCION'!I21</f>
        <v>0</v>
      </c>
      <c r="J21" s="145"/>
      <c r="K21" s="145">
        <f>+'[10]PLAN DE ACCION'!J21</f>
        <v>15</v>
      </c>
      <c r="L21" s="145">
        <v>15</v>
      </c>
      <c r="M21" s="145">
        <f>+'[10]PLAN DE ACCION'!K21</f>
        <v>15</v>
      </c>
      <c r="N21" s="145">
        <v>15</v>
      </c>
      <c r="O21" s="146">
        <v>1</v>
      </c>
      <c r="P21" s="145">
        <f>+'[10]PLAN DE ACCION'!L21</f>
        <v>15</v>
      </c>
      <c r="Q21" s="145"/>
      <c r="R21" s="18"/>
      <c r="S21" s="18"/>
      <c r="T21" s="18" t="s">
        <v>31</v>
      </c>
      <c r="U21" s="147">
        <f>+'[10]PLAN DE ACCION'!P21</f>
        <v>0</v>
      </c>
      <c r="V21" s="145"/>
      <c r="W21" s="147">
        <v>18000000</v>
      </c>
      <c r="X21" s="147">
        <v>18000000</v>
      </c>
      <c r="Y21" s="147">
        <v>18000000</v>
      </c>
      <c r="Z21" s="147">
        <v>6000000</v>
      </c>
      <c r="AA21" s="147">
        <v>18000000</v>
      </c>
      <c r="AB21" s="145"/>
      <c r="AC21" s="104" t="s">
        <v>364</v>
      </c>
      <c r="AD21" s="148" t="s">
        <v>386</v>
      </c>
    </row>
    <row r="22" spans="2:30" ht="116.25" customHeight="1" x14ac:dyDescent="0.3">
      <c r="B22" s="96">
        <v>14</v>
      </c>
      <c r="C22" s="99" t="s">
        <v>355</v>
      </c>
      <c r="D22" s="129" t="s">
        <v>387</v>
      </c>
      <c r="E22" s="129" t="s">
        <v>388</v>
      </c>
      <c r="F22" s="99" t="s">
        <v>389</v>
      </c>
      <c r="G22" s="18" t="s">
        <v>38</v>
      </c>
      <c r="H22" s="99" t="s">
        <v>390</v>
      </c>
      <c r="I22" s="145">
        <f>+'[10]PLAN DE ACCION'!I22</f>
        <v>0</v>
      </c>
      <c r="J22" s="145"/>
      <c r="K22" s="145">
        <f>+'[10]PLAN DE ACCION'!J22</f>
        <v>300</v>
      </c>
      <c r="L22" s="145">
        <v>300</v>
      </c>
      <c r="M22" s="145">
        <f>+'[10]PLAN DE ACCION'!K22</f>
        <v>300</v>
      </c>
      <c r="N22" s="145">
        <v>109</v>
      </c>
      <c r="O22" s="151">
        <v>0.61</v>
      </c>
      <c r="P22" s="145">
        <f>+'[10]PLAN DE ACCION'!L22</f>
        <v>400</v>
      </c>
      <c r="Q22" s="145"/>
      <c r="R22" s="18"/>
      <c r="S22" s="18"/>
      <c r="T22" s="18" t="s">
        <v>31</v>
      </c>
      <c r="U22" s="147">
        <f>+'[10]PLAN DE ACCION'!P22</f>
        <v>0</v>
      </c>
      <c r="V22" s="145"/>
      <c r="W22" s="147">
        <f>+'[10]PLAN DE ACCION'!Q22</f>
        <v>20000000</v>
      </c>
      <c r="X22" s="147">
        <v>20000000</v>
      </c>
      <c r="Y22" s="147">
        <v>20000000</v>
      </c>
      <c r="Z22" s="147">
        <v>17274200</v>
      </c>
      <c r="AA22" s="147">
        <v>20000000</v>
      </c>
      <c r="AB22" s="145"/>
      <c r="AC22" s="104" t="s">
        <v>364</v>
      </c>
      <c r="AD22" s="148" t="s">
        <v>391</v>
      </c>
    </row>
    <row r="23" spans="2:30" ht="168" customHeight="1" x14ac:dyDescent="0.3">
      <c r="B23" s="18">
        <v>15</v>
      </c>
      <c r="C23" s="99" t="s">
        <v>355</v>
      </c>
      <c r="D23" s="129" t="s">
        <v>392</v>
      </c>
      <c r="E23" s="129" t="s">
        <v>393</v>
      </c>
      <c r="F23" s="99" t="s">
        <v>394</v>
      </c>
      <c r="G23" s="18" t="s">
        <v>38</v>
      </c>
      <c r="H23" s="99" t="s">
        <v>390</v>
      </c>
      <c r="I23" s="145">
        <f>+'[10]PLAN DE ACCION'!I23</f>
        <v>500</v>
      </c>
      <c r="J23" s="145">
        <v>500</v>
      </c>
      <c r="K23" s="145">
        <f>+'[10]PLAN DE ACCION'!J23</f>
        <v>2500</v>
      </c>
      <c r="L23" s="145">
        <v>3571</v>
      </c>
      <c r="M23" s="145">
        <f>+'[10]PLAN DE ACCION'!K23</f>
        <v>7000</v>
      </c>
      <c r="N23" s="145">
        <v>4416</v>
      </c>
      <c r="O23" s="151">
        <v>0.63</v>
      </c>
      <c r="P23" s="145">
        <f>+'[10]PLAN DE ACCION'!L23</f>
        <v>7000</v>
      </c>
      <c r="Q23" s="145"/>
      <c r="R23" s="18"/>
      <c r="S23" s="18"/>
      <c r="T23" s="18" t="s">
        <v>31</v>
      </c>
      <c r="U23" s="147">
        <f>+'[10]PLAN DE ACCION'!P23</f>
        <v>25000000</v>
      </c>
      <c r="V23" s="147">
        <v>24158930</v>
      </c>
      <c r="W23" s="147">
        <v>258540000</v>
      </c>
      <c r="X23" s="147">
        <v>252752401</v>
      </c>
      <c r="Y23" s="147">
        <v>410752780</v>
      </c>
      <c r="Z23" s="147">
        <v>243950000</v>
      </c>
      <c r="AA23" s="147">
        <v>360752780</v>
      </c>
      <c r="AB23" s="145"/>
      <c r="AC23" s="104" t="s">
        <v>364</v>
      </c>
      <c r="AD23" s="148" t="s">
        <v>395</v>
      </c>
    </row>
    <row r="24" spans="2:30" ht="68.400000000000006" x14ac:dyDescent="0.3">
      <c r="B24" s="96">
        <v>16</v>
      </c>
      <c r="C24" s="103" t="s">
        <v>355</v>
      </c>
      <c r="D24" s="103" t="s">
        <v>396</v>
      </c>
      <c r="E24" s="103" t="s">
        <v>397</v>
      </c>
      <c r="F24" s="103" t="s">
        <v>398</v>
      </c>
      <c r="G24" s="96" t="s">
        <v>29</v>
      </c>
      <c r="H24" s="103" t="s">
        <v>399</v>
      </c>
      <c r="I24" s="145">
        <f>+'[10]PLAN DE ACCION'!I24</f>
        <v>0</v>
      </c>
      <c r="J24" s="145"/>
      <c r="K24" s="145">
        <f>+'[10]PLAN DE ACCION'!J24</f>
        <v>1</v>
      </c>
      <c r="L24" s="145"/>
      <c r="M24" s="145">
        <f>+'[10]PLAN DE ACCION'!K24</f>
        <v>1</v>
      </c>
      <c r="N24" s="145">
        <v>0.49</v>
      </c>
      <c r="O24" s="152">
        <v>0.49</v>
      </c>
      <c r="P24" s="145">
        <f>+'[10]PLAN DE ACCION'!L24</f>
        <v>1</v>
      </c>
      <c r="Q24" s="145"/>
      <c r="R24" s="96"/>
      <c r="S24" s="96" t="s">
        <v>31</v>
      </c>
      <c r="T24" s="96"/>
      <c r="U24" s="147">
        <f>+'[10]PLAN DE ACCION'!P24</f>
        <v>0</v>
      </c>
      <c r="V24" s="145"/>
      <c r="W24" s="147">
        <f>+'[10]PLAN DE ACCION'!Q24</f>
        <v>0</v>
      </c>
      <c r="X24" s="145"/>
      <c r="Y24" s="147">
        <f>+'[10]PLAN DE ACCION'!R24</f>
        <v>0</v>
      </c>
      <c r="Z24" s="145"/>
      <c r="AA24" s="147">
        <f>+'[10]PLAN DE ACCION'!S24</f>
        <v>0</v>
      </c>
      <c r="AB24" s="145"/>
      <c r="AC24" s="104" t="s">
        <v>364</v>
      </c>
      <c r="AD24" s="149" t="s">
        <v>414</v>
      </c>
    </row>
    <row r="25" spans="2:30" ht="79.8" x14ac:dyDescent="0.3">
      <c r="B25" s="18">
        <v>17</v>
      </c>
      <c r="C25" s="99" t="s">
        <v>355</v>
      </c>
      <c r="D25" s="103" t="s">
        <v>400</v>
      </c>
      <c r="E25" s="103" t="s">
        <v>401</v>
      </c>
      <c r="F25" s="103" t="s">
        <v>402</v>
      </c>
      <c r="G25" s="18" t="s">
        <v>29</v>
      </c>
      <c r="H25" s="99" t="s">
        <v>403</v>
      </c>
      <c r="I25" s="145">
        <f>+'[10]PLAN DE ACCION'!I25</f>
        <v>0</v>
      </c>
      <c r="J25" s="145"/>
      <c r="K25" s="145">
        <f>+'[10]PLAN DE ACCION'!J25</f>
        <v>1</v>
      </c>
      <c r="L25" s="145"/>
      <c r="M25" s="145">
        <f>+'[10]PLAN DE ACCION'!K25</f>
        <v>1</v>
      </c>
      <c r="N25" s="145">
        <v>0.42</v>
      </c>
      <c r="O25" s="152">
        <v>0.42</v>
      </c>
      <c r="P25" s="145">
        <f>+'[10]PLAN DE ACCION'!L25</f>
        <v>1</v>
      </c>
      <c r="Q25" s="145"/>
      <c r="R25" s="18"/>
      <c r="S25" s="18" t="s">
        <v>31</v>
      </c>
      <c r="T25" s="18"/>
      <c r="U25" s="147">
        <f>+'[10]PLAN DE ACCION'!P25</f>
        <v>0</v>
      </c>
      <c r="V25" s="145"/>
      <c r="W25" s="147">
        <f>+'[10]PLAN DE ACCION'!Q25</f>
        <v>0</v>
      </c>
      <c r="X25" s="145"/>
      <c r="Y25" s="147">
        <f>+'[10]PLAN DE ACCION'!R25</f>
        <v>0</v>
      </c>
      <c r="Z25" s="145"/>
      <c r="AA25" s="147">
        <f>+'[10]PLAN DE ACCION'!S25</f>
        <v>0</v>
      </c>
      <c r="AB25" s="145"/>
      <c r="AC25" s="104" t="s">
        <v>364</v>
      </c>
      <c r="AD25" s="150"/>
    </row>
  </sheetData>
  <sheetProtection selectLockedCells="1" selectUnlockedCells="1"/>
  <mergeCells count="27">
    <mergeCell ref="AD24:AD25"/>
    <mergeCell ref="W7:X7"/>
    <mergeCell ref="Y7:Z7"/>
    <mergeCell ref="AA7:AB7"/>
    <mergeCell ref="C16:C17"/>
    <mergeCell ref="D16:D17"/>
    <mergeCell ref="AD16:AD17"/>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G1" workbookViewId="0">
      <selection activeCell="O10" sqref="O10"/>
    </sheetView>
  </sheetViews>
  <sheetFormatPr baseColWidth="10" defaultRowHeight="13.8" x14ac:dyDescent="0.25"/>
  <cols>
    <col min="1" max="1" width="1.88671875" style="153" customWidth="1"/>
    <col min="2" max="2" width="5.88671875" style="153" customWidth="1"/>
    <col min="3" max="3" width="28.88671875" style="153" customWidth="1"/>
    <col min="4" max="4" width="21" style="153" customWidth="1"/>
    <col min="5" max="5" width="17.44140625" style="153" customWidth="1"/>
    <col min="6" max="6" width="14.5546875" style="153" customWidth="1"/>
    <col min="7" max="7" width="13.88671875" style="153" bestFit="1" customWidth="1"/>
    <col min="8" max="8" width="16.109375" style="153" customWidth="1"/>
    <col min="9" max="9" width="8.6640625" style="153" customWidth="1"/>
    <col min="10" max="10" width="9.88671875" style="153" customWidth="1"/>
    <col min="11" max="11" width="8.33203125" style="153" customWidth="1"/>
    <col min="12" max="12" width="10.109375" style="153" customWidth="1"/>
    <col min="13" max="13" width="8.109375" style="153" customWidth="1"/>
    <col min="14" max="15" width="9.44140625" style="153" customWidth="1"/>
    <col min="16" max="16" width="7.44140625" style="153" customWidth="1"/>
    <col min="17" max="17" width="9.6640625" style="153" customWidth="1"/>
    <col min="18" max="18" width="21.33203125" style="153" bestFit="1" customWidth="1"/>
    <col min="19" max="19" width="18.33203125" style="153" bestFit="1" customWidth="1"/>
    <col min="20" max="20" width="11.33203125" style="153" bestFit="1" customWidth="1"/>
    <col min="21" max="28" width="14" style="153" customWidth="1"/>
    <col min="29" max="29" width="24.5546875" style="153" bestFit="1" customWidth="1"/>
    <col min="30" max="30" width="28.44140625" style="153" customWidth="1"/>
    <col min="31" max="16384" width="11.5546875" style="153"/>
  </cols>
  <sheetData>
    <row r="1" spans="2:30" ht="15.6" x14ac:dyDescent="0.25">
      <c r="E1" s="135"/>
      <c r="F1" s="57" t="s">
        <v>0</v>
      </c>
      <c r="G1" s="57"/>
      <c r="H1" s="57"/>
      <c r="I1" s="57"/>
      <c r="J1" s="57"/>
      <c r="K1" s="57"/>
      <c r="L1" s="57"/>
      <c r="M1" s="57"/>
      <c r="N1" s="57"/>
      <c r="O1" s="57"/>
      <c r="P1" s="57"/>
      <c r="Q1" s="57"/>
      <c r="R1" s="57"/>
      <c r="S1" s="57"/>
      <c r="T1" s="57"/>
      <c r="U1" s="1" t="s">
        <v>1</v>
      </c>
      <c r="V1" s="1" t="s">
        <v>2</v>
      </c>
    </row>
    <row r="2" spans="2:30" x14ac:dyDescent="0.25">
      <c r="E2" s="135"/>
      <c r="F2" s="58" t="s">
        <v>3</v>
      </c>
      <c r="G2" s="58"/>
      <c r="H2" s="58"/>
      <c r="I2" s="58"/>
      <c r="J2" s="58"/>
      <c r="K2" s="58"/>
      <c r="L2" s="58"/>
      <c r="M2" s="58"/>
      <c r="N2" s="58"/>
      <c r="O2" s="58"/>
      <c r="P2" s="58"/>
      <c r="Q2" s="58"/>
      <c r="R2" s="58"/>
      <c r="S2" s="58"/>
      <c r="T2" s="58"/>
      <c r="U2" s="2" t="s">
        <v>4</v>
      </c>
      <c r="V2" s="3">
        <v>1</v>
      </c>
    </row>
    <row r="3" spans="2:30" x14ac:dyDescent="0.25">
      <c r="E3" s="135"/>
      <c r="F3" s="58"/>
      <c r="G3" s="58"/>
      <c r="H3" s="58"/>
      <c r="I3" s="58"/>
      <c r="J3" s="58"/>
      <c r="K3" s="58"/>
      <c r="L3" s="58"/>
      <c r="M3" s="58"/>
      <c r="N3" s="58"/>
      <c r="O3" s="58"/>
      <c r="P3" s="58"/>
      <c r="Q3" s="58"/>
      <c r="R3" s="58"/>
      <c r="S3" s="58"/>
      <c r="T3" s="58"/>
      <c r="U3" s="2" t="s">
        <v>5</v>
      </c>
      <c r="V3" s="4">
        <v>44651</v>
      </c>
    </row>
    <row r="4" spans="2:30" x14ac:dyDescent="0.25">
      <c r="E4" s="135"/>
      <c r="F4" s="58"/>
      <c r="G4" s="58"/>
      <c r="H4" s="58"/>
      <c r="I4" s="58"/>
      <c r="J4" s="58"/>
      <c r="K4" s="58"/>
      <c r="L4" s="58"/>
      <c r="M4" s="58"/>
      <c r="N4" s="58"/>
      <c r="O4" s="58"/>
      <c r="P4" s="58"/>
      <c r="Q4" s="58"/>
      <c r="R4" s="58"/>
      <c r="S4" s="58"/>
      <c r="T4" s="58"/>
      <c r="U4" s="2" t="s">
        <v>6</v>
      </c>
      <c r="V4" s="5" t="s">
        <v>7</v>
      </c>
    </row>
    <row r="6" spans="2:30" x14ac:dyDescent="0.25">
      <c r="B6" s="136" t="s">
        <v>8</v>
      </c>
      <c r="C6" s="136" t="s">
        <v>9</v>
      </c>
      <c r="D6" s="136" t="s">
        <v>10</v>
      </c>
      <c r="E6" s="136" t="s">
        <v>11</v>
      </c>
      <c r="F6" s="136" t="s">
        <v>12</v>
      </c>
      <c r="G6" s="136" t="s">
        <v>13</v>
      </c>
      <c r="H6" s="136" t="s">
        <v>14</v>
      </c>
      <c r="I6" s="154" t="s">
        <v>15</v>
      </c>
      <c r="J6" s="154"/>
      <c r="K6" s="155"/>
      <c r="L6" s="155"/>
      <c r="M6" s="155"/>
      <c r="N6" s="155"/>
      <c r="O6" s="155"/>
      <c r="P6" s="155"/>
      <c r="Q6" s="156"/>
      <c r="R6" s="157" t="s">
        <v>16</v>
      </c>
      <c r="S6" s="158"/>
      <c r="T6" s="158"/>
      <c r="U6" s="158"/>
      <c r="V6" s="158"/>
      <c r="W6" s="158"/>
      <c r="X6" s="158"/>
      <c r="Y6" s="158"/>
      <c r="Z6" s="158"/>
      <c r="AA6" s="158"/>
      <c r="AB6" s="154"/>
      <c r="AC6" s="136" t="s">
        <v>17</v>
      </c>
      <c r="AD6" s="136" t="s">
        <v>18</v>
      </c>
    </row>
    <row r="7" spans="2:30" x14ac:dyDescent="0.25">
      <c r="B7" s="136"/>
      <c r="C7" s="136"/>
      <c r="D7" s="136"/>
      <c r="E7" s="136"/>
      <c r="F7" s="136"/>
      <c r="G7" s="136"/>
      <c r="H7" s="136"/>
      <c r="I7" s="141">
        <v>2020</v>
      </c>
      <c r="J7" s="142"/>
      <c r="K7" s="141">
        <v>2021</v>
      </c>
      <c r="L7" s="142"/>
      <c r="M7" s="139">
        <v>2022</v>
      </c>
      <c r="N7" s="137"/>
      <c r="O7" s="143"/>
      <c r="P7" s="136">
        <v>2023</v>
      </c>
      <c r="Q7" s="136"/>
      <c r="R7" s="139" t="s">
        <v>19</v>
      </c>
      <c r="S7" s="140"/>
      <c r="T7" s="137"/>
      <c r="U7" s="136">
        <v>2020</v>
      </c>
      <c r="V7" s="136"/>
      <c r="W7" s="136">
        <v>2021</v>
      </c>
      <c r="X7" s="136"/>
      <c r="Y7" s="136">
        <v>2022</v>
      </c>
      <c r="Z7" s="136"/>
      <c r="AA7" s="136">
        <v>2023</v>
      </c>
      <c r="AB7" s="136"/>
      <c r="AC7" s="136"/>
      <c r="AD7" s="136"/>
    </row>
    <row r="8" spans="2:30" x14ac:dyDescent="0.25">
      <c r="B8" s="136"/>
      <c r="C8" s="136"/>
      <c r="D8" s="136"/>
      <c r="E8" s="136"/>
      <c r="F8" s="136"/>
      <c r="G8" s="136"/>
      <c r="H8" s="136"/>
      <c r="I8" s="144" t="s">
        <v>20</v>
      </c>
      <c r="J8" s="144" t="s">
        <v>21</v>
      </c>
      <c r="K8" s="144" t="s">
        <v>20</v>
      </c>
      <c r="L8" s="144" t="s">
        <v>21</v>
      </c>
      <c r="M8" s="144" t="s">
        <v>20</v>
      </c>
      <c r="N8" s="144" t="s">
        <v>21</v>
      </c>
      <c r="O8" s="144" t="s">
        <v>21</v>
      </c>
      <c r="P8" s="144" t="s">
        <v>20</v>
      </c>
      <c r="Q8" s="144" t="s">
        <v>21</v>
      </c>
      <c r="R8" s="159" t="s">
        <v>22</v>
      </c>
      <c r="S8" s="160" t="s">
        <v>23</v>
      </c>
      <c r="T8" s="160" t="s">
        <v>24</v>
      </c>
      <c r="U8" s="144" t="s">
        <v>20</v>
      </c>
      <c r="V8" s="144" t="s">
        <v>21</v>
      </c>
      <c r="W8" s="144" t="s">
        <v>20</v>
      </c>
      <c r="X8" s="144" t="s">
        <v>21</v>
      </c>
      <c r="Y8" s="144" t="s">
        <v>20</v>
      </c>
      <c r="Z8" s="144" t="s">
        <v>21</v>
      </c>
      <c r="AA8" s="144" t="s">
        <v>20</v>
      </c>
      <c r="AB8" s="144" t="s">
        <v>21</v>
      </c>
      <c r="AC8" s="136"/>
      <c r="AD8" s="136"/>
    </row>
    <row r="9" spans="2:30" ht="82.8" x14ac:dyDescent="0.25">
      <c r="B9" s="12">
        <v>1</v>
      </c>
      <c r="C9" s="13" t="s">
        <v>25</v>
      </c>
      <c r="D9" s="39" t="s">
        <v>341</v>
      </c>
      <c r="E9" s="39" t="s">
        <v>342</v>
      </c>
      <c r="F9" s="13" t="s">
        <v>343</v>
      </c>
      <c r="G9" s="12" t="s">
        <v>29</v>
      </c>
      <c r="H9" s="32" t="s">
        <v>344</v>
      </c>
      <c r="I9" s="145">
        <v>0</v>
      </c>
      <c r="J9" s="145"/>
      <c r="K9" s="145">
        <v>1</v>
      </c>
      <c r="L9" s="145"/>
      <c r="M9" s="145">
        <v>1</v>
      </c>
      <c r="N9" s="145">
        <v>1</v>
      </c>
      <c r="O9" s="162">
        <v>1</v>
      </c>
      <c r="P9" s="145">
        <v>1</v>
      </c>
      <c r="Q9" s="145"/>
      <c r="R9" s="133"/>
      <c r="S9" s="145" t="s">
        <v>31</v>
      </c>
      <c r="T9" s="133"/>
      <c r="U9" s="161">
        <f>+'[9]PLAN DE ACCION'!P8</f>
        <v>0</v>
      </c>
      <c r="V9" s="161"/>
      <c r="W9" s="161">
        <v>0</v>
      </c>
      <c r="X9" s="161"/>
      <c r="Y9" s="161">
        <v>0</v>
      </c>
      <c r="Z9" s="161"/>
      <c r="AA9" s="161">
        <v>0</v>
      </c>
      <c r="AB9" s="161"/>
      <c r="AC9" s="45" t="s">
        <v>345</v>
      </c>
      <c r="AD9" s="148" t="s">
        <v>346</v>
      </c>
    </row>
  </sheetData>
  <mergeCells count="23">
    <mergeCell ref="W7:X7"/>
    <mergeCell ref="Y7:Z7"/>
    <mergeCell ref="AA7:AB7"/>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F6" workbookViewId="0">
      <selection activeCell="F6" sqref="A1:XFD1048576"/>
    </sheetView>
  </sheetViews>
  <sheetFormatPr baseColWidth="10" defaultRowHeight="13.2" x14ac:dyDescent="0.25"/>
  <cols>
    <col min="1" max="1" width="1.88671875" style="163" customWidth="1"/>
    <col min="2" max="2" width="5.88671875" style="163" customWidth="1"/>
    <col min="3" max="3" width="28.88671875" style="163" customWidth="1"/>
    <col min="4" max="4" width="21" style="163" customWidth="1"/>
    <col min="5" max="5" width="26.44140625" style="163" customWidth="1"/>
    <col min="6" max="6" width="14.5546875" style="163" customWidth="1"/>
    <col min="7" max="8" width="16.109375" style="163" customWidth="1"/>
    <col min="9" max="9" width="8.6640625" style="163" customWidth="1"/>
    <col min="10" max="10" width="9.88671875" style="163" customWidth="1"/>
    <col min="11" max="11" width="8.33203125" style="163" customWidth="1"/>
    <col min="12" max="12" width="10.109375" style="163" customWidth="1"/>
    <col min="13" max="13" width="8.109375" style="163" customWidth="1"/>
    <col min="14" max="15" width="9.44140625" style="163" customWidth="1"/>
    <col min="16" max="16" width="7.44140625" style="163" customWidth="1"/>
    <col min="17" max="17" width="9.6640625" style="163" customWidth="1"/>
    <col min="18" max="18" width="21.33203125" style="163" bestFit="1" customWidth="1"/>
    <col min="19" max="19" width="18.33203125" style="163" bestFit="1" customWidth="1"/>
    <col min="20" max="20" width="11.33203125" style="163" bestFit="1" customWidth="1"/>
    <col min="21" max="21" width="17" style="163" customWidth="1"/>
    <col min="22" max="22" width="14" style="163" customWidth="1"/>
    <col min="23" max="23" width="19" style="163" customWidth="1"/>
    <col min="24" max="24" width="14" style="163" customWidth="1"/>
    <col min="25" max="25" width="21.44140625" style="163" customWidth="1"/>
    <col min="26" max="28" width="14" style="163" customWidth="1"/>
    <col min="29" max="29" width="27.88671875" style="163" customWidth="1"/>
    <col min="30" max="30" width="28.44140625" style="163" customWidth="1"/>
    <col min="31" max="16384" width="11.5546875" style="163"/>
  </cols>
  <sheetData>
    <row r="1" spans="2:30" ht="19.2" customHeight="1" x14ac:dyDescent="0.25">
      <c r="E1" s="164"/>
      <c r="F1" s="165" t="s">
        <v>0</v>
      </c>
      <c r="G1" s="165"/>
      <c r="H1" s="165"/>
      <c r="I1" s="165"/>
      <c r="J1" s="165"/>
      <c r="K1" s="165"/>
      <c r="L1" s="165"/>
      <c r="M1" s="165"/>
      <c r="N1" s="165"/>
      <c r="O1" s="165"/>
      <c r="P1" s="165"/>
      <c r="Q1" s="165"/>
      <c r="R1" s="165"/>
      <c r="S1" s="165"/>
      <c r="T1" s="165"/>
      <c r="U1" s="1" t="s">
        <v>1</v>
      </c>
      <c r="V1" s="1" t="s">
        <v>2</v>
      </c>
    </row>
    <row r="2" spans="2:30" ht="18.600000000000001" customHeight="1" x14ac:dyDescent="0.25">
      <c r="E2" s="164"/>
      <c r="F2" s="166" t="s">
        <v>3</v>
      </c>
      <c r="G2" s="166"/>
      <c r="H2" s="166"/>
      <c r="I2" s="166"/>
      <c r="J2" s="166"/>
      <c r="K2" s="166"/>
      <c r="L2" s="166"/>
      <c r="M2" s="166"/>
      <c r="N2" s="166"/>
      <c r="O2" s="166"/>
      <c r="P2" s="166"/>
      <c r="Q2" s="166"/>
      <c r="R2" s="166"/>
      <c r="S2" s="166"/>
      <c r="T2" s="166"/>
      <c r="U2" s="2" t="s">
        <v>4</v>
      </c>
      <c r="V2" s="3">
        <v>1</v>
      </c>
    </row>
    <row r="3" spans="2:30" ht="16.2" customHeight="1" x14ac:dyDescent="0.25">
      <c r="E3" s="164"/>
      <c r="F3" s="166"/>
      <c r="G3" s="166"/>
      <c r="H3" s="166"/>
      <c r="I3" s="166"/>
      <c r="J3" s="166"/>
      <c r="K3" s="166"/>
      <c r="L3" s="166"/>
      <c r="M3" s="166"/>
      <c r="N3" s="166"/>
      <c r="O3" s="166"/>
      <c r="P3" s="166"/>
      <c r="Q3" s="166"/>
      <c r="R3" s="166"/>
      <c r="S3" s="166"/>
      <c r="T3" s="166"/>
      <c r="U3" s="2" t="s">
        <v>5</v>
      </c>
      <c r="V3" s="4">
        <v>44651</v>
      </c>
    </row>
    <row r="4" spans="2:30" ht="17.399999999999999" customHeight="1" x14ac:dyDescent="0.25">
      <c r="E4" s="164"/>
      <c r="F4" s="166"/>
      <c r="G4" s="166"/>
      <c r="H4" s="166"/>
      <c r="I4" s="166"/>
      <c r="J4" s="166"/>
      <c r="K4" s="166"/>
      <c r="L4" s="166"/>
      <c r="M4" s="166"/>
      <c r="N4" s="166"/>
      <c r="O4" s="166"/>
      <c r="P4" s="166"/>
      <c r="Q4" s="166"/>
      <c r="R4" s="166"/>
      <c r="S4" s="166"/>
      <c r="T4" s="166"/>
      <c r="U4" s="2" t="s">
        <v>6</v>
      </c>
      <c r="V4" s="5" t="s">
        <v>7</v>
      </c>
    </row>
    <row r="6" spans="2:30" x14ac:dyDescent="0.25">
      <c r="B6" s="166" t="s">
        <v>8</v>
      </c>
      <c r="C6" s="166" t="s">
        <v>9</v>
      </c>
      <c r="D6" s="166" t="s">
        <v>10</v>
      </c>
      <c r="E6" s="166" t="s">
        <v>11</v>
      </c>
      <c r="F6" s="166" t="s">
        <v>12</v>
      </c>
      <c r="G6" s="166" t="s">
        <v>13</v>
      </c>
      <c r="H6" s="166" t="s">
        <v>14</v>
      </c>
      <c r="I6" s="167" t="s">
        <v>15</v>
      </c>
      <c r="J6" s="167"/>
      <c r="K6" s="168"/>
      <c r="L6" s="168"/>
      <c r="M6" s="168"/>
      <c r="N6" s="168"/>
      <c r="O6" s="168"/>
      <c r="P6" s="168"/>
      <c r="Q6" s="169"/>
      <c r="R6" s="170" t="s">
        <v>16</v>
      </c>
      <c r="S6" s="171"/>
      <c r="T6" s="171"/>
      <c r="U6" s="171"/>
      <c r="V6" s="171"/>
      <c r="W6" s="171"/>
      <c r="X6" s="171"/>
      <c r="Y6" s="171"/>
      <c r="Z6" s="171"/>
      <c r="AA6" s="171"/>
      <c r="AB6" s="167"/>
      <c r="AC6" s="166" t="s">
        <v>17</v>
      </c>
      <c r="AD6" s="166" t="s">
        <v>18</v>
      </c>
    </row>
    <row r="7" spans="2:30" x14ac:dyDescent="0.25">
      <c r="B7" s="166"/>
      <c r="C7" s="166"/>
      <c r="D7" s="166"/>
      <c r="E7" s="166"/>
      <c r="F7" s="166"/>
      <c r="G7" s="166"/>
      <c r="H7" s="166"/>
      <c r="I7" s="172">
        <v>2020</v>
      </c>
      <c r="J7" s="173"/>
      <c r="K7" s="172">
        <v>2021</v>
      </c>
      <c r="L7" s="173"/>
      <c r="M7" s="174">
        <v>2022</v>
      </c>
      <c r="N7" s="175"/>
      <c r="O7" s="176"/>
      <c r="P7" s="166">
        <v>2023</v>
      </c>
      <c r="Q7" s="166"/>
      <c r="R7" s="174" t="s">
        <v>19</v>
      </c>
      <c r="S7" s="177"/>
      <c r="T7" s="175"/>
      <c r="U7" s="166">
        <v>2020</v>
      </c>
      <c r="V7" s="166"/>
      <c r="W7" s="166">
        <v>2021</v>
      </c>
      <c r="X7" s="166"/>
      <c r="Y7" s="166">
        <v>2022</v>
      </c>
      <c r="Z7" s="166"/>
      <c r="AA7" s="166">
        <v>2023</v>
      </c>
      <c r="AB7" s="166"/>
      <c r="AC7" s="166"/>
      <c r="AD7" s="166"/>
    </row>
    <row r="8" spans="2:30" x14ac:dyDescent="0.25">
      <c r="B8" s="166"/>
      <c r="C8" s="166"/>
      <c r="D8" s="166"/>
      <c r="E8" s="166"/>
      <c r="F8" s="166"/>
      <c r="G8" s="166"/>
      <c r="H8" s="166"/>
      <c r="I8" s="5" t="s">
        <v>20</v>
      </c>
      <c r="J8" s="5" t="s">
        <v>21</v>
      </c>
      <c r="K8" s="5" t="s">
        <v>20</v>
      </c>
      <c r="L8" s="5" t="s">
        <v>21</v>
      </c>
      <c r="M8" s="5" t="s">
        <v>20</v>
      </c>
      <c r="N8" s="5" t="s">
        <v>21</v>
      </c>
      <c r="O8" s="5" t="s">
        <v>21</v>
      </c>
      <c r="P8" s="5" t="s">
        <v>20</v>
      </c>
      <c r="Q8" s="5" t="s">
        <v>21</v>
      </c>
      <c r="R8" s="2" t="s">
        <v>22</v>
      </c>
      <c r="S8" s="178" t="s">
        <v>23</v>
      </c>
      <c r="T8" s="178" t="s">
        <v>24</v>
      </c>
      <c r="U8" s="5" t="s">
        <v>20</v>
      </c>
      <c r="V8" s="5" t="s">
        <v>21</v>
      </c>
      <c r="W8" s="5" t="s">
        <v>20</v>
      </c>
      <c r="X8" s="5" t="s">
        <v>21</v>
      </c>
      <c r="Y8" s="5" t="s">
        <v>20</v>
      </c>
      <c r="Z8" s="5" t="s">
        <v>21</v>
      </c>
      <c r="AA8" s="5" t="s">
        <v>20</v>
      </c>
      <c r="AB8" s="5" t="s">
        <v>21</v>
      </c>
      <c r="AC8" s="166"/>
      <c r="AD8" s="166"/>
    </row>
    <row r="9" spans="2:30" ht="303.60000000000002" x14ac:dyDescent="0.25">
      <c r="B9" s="67">
        <v>1</v>
      </c>
      <c r="C9" s="179" t="s">
        <v>25</v>
      </c>
      <c r="D9" s="180" t="s">
        <v>333</v>
      </c>
      <c r="E9" s="180" t="s">
        <v>334</v>
      </c>
      <c r="F9" s="180" t="s">
        <v>335</v>
      </c>
      <c r="G9" s="67" t="s">
        <v>29</v>
      </c>
      <c r="H9" s="179" t="s">
        <v>336</v>
      </c>
      <c r="I9" s="3">
        <v>4</v>
      </c>
      <c r="J9" s="3">
        <v>4</v>
      </c>
      <c r="K9" s="3">
        <v>4</v>
      </c>
      <c r="L9" s="3">
        <v>4</v>
      </c>
      <c r="M9" s="3">
        <v>4</v>
      </c>
      <c r="N9" s="3">
        <v>3</v>
      </c>
      <c r="O9" s="181">
        <v>1</v>
      </c>
      <c r="P9" s="3">
        <v>4</v>
      </c>
      <c r="Q9" s="3">
        <v>0</v>
      </c>
      <c r="R9" s="178"/>
      <c r="S9" s="3" t="s">
        <v>31</v>
      </c>
      <c r="T9" s="178"/>
      <c r="U9" s="182">
        <v>1933936000</v>
      </c>
      <c r="V9" s="182" t="s">
        <v>337</v>
      </c>
      <c r="W9" s="182">
        <v>3500000000</v>
      </c>
      <c r="X9" s="182">
        <v>397367952</v>
      </c>
      <c r="Y9" s="182">
        <v>1800000000</v>
      </c>
      <c r="Z9" s="182" t="s">
        <v>338</v>
      </c>
      <c r="AA9" s="182">
        <v>0</v>
      </c>
      <c r="AB9" s="182"/>
      <c r="AC9" s="183" t="s">
        <v>339</v>
      </c>
      <c r="AD9" s="184" t="s">
        <v>340</v>
      </c>
    </row>
  </sheetData>
  <mergeCells count="23">
    <mergeCell ref="W7:X7"/>
    <mergeCell ref="Y7:Z7"/>
    <mergeCell ref="AA7:AB7"/>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
  <sheetViews>
    <sheetView topLeftCell="E1" zoomScale="90" zoomScaleNormal="90" workbookViewId="0">
      <selection activeCell="K9" sqref="K9"/>
    </sheetView>
  </sheetViews>
  <sheetFormatPr baseColWidth="10" defaultRowHeight="13.8" x14ac:dyDescent="0.25"/>
  <cols>
    <col min="1" max="1" width="1.88671875" style="153" customWidth="1"/>
    <col min="2" max="2" width="5.88671875" style="153" customWidth="1"/>
    <col min="3" max="3" width="28.88671875" style="153" customWidth="1"/>
    <col min="4" max="4" width="44.33203125" style="153" customWidth="1"/>
    <col min="5" max="5" width="35.44140625" style="153" customWidth="1"/>
    <col min="6" max="6" width="14.5546875" style="153" customWidth="1"/>
    <col min="7" max="7" width="13.88671875" style="153" bestFit="1" customWidth="1"/>
    <col min="8" max="8" width="21.44140625" style="153" customWidth="1"/>
    <col min="9" max="9" width="8.6640625" style="134" customWidth="1"/>
    <col min="10" max="10" width="9.88671875" style="134" customWidth="1"/>
    <col min="11" max="11" width="8.33203125" style="134" customWidth="1"/>
    <col min="12" max="12" width="10.109375" style="134" customWidth="1"/>
    <col min="13" max="13" width="8.109375" style="134" customWidth="1"/>
    <col min="14" max="15" width="9.44140625" style="134" customWidth="1"/>
    <col min="16" max="16" width="7.44140625" style="134" customWidth="1"/>
    <col min="17" max="17" width="9.6640625" style="134" customWidth="1"/>
    <col min="18" max="18" width="22.109375" style="153" bestFit="1" customWidth="1"/>
    <col min="19" max="19" width="19.33203125" style="153" bestFit="1" customWidth="1"/>
    <col min="20" max="20" width="12.109375" style="153" bestFit="1" customWidth="1"/>
    <col min="21" max="22" width="14" style="153" customWidth="1"/>
    <col min="23" max="23" width="18.5546875" style="153" customWidth="1"/>
    <col min="24" max="24" width="18.109375" style="153" customWidth="1"/>
    <col min="25" max="25" width="17" style="153" customWidth="1"/>
    <col min="26" max="26" width="16.109375" style="153" customWidth="1"/>
    <col min="27" max="27" width="16.5546875" style="153" customWidth="1"/>
    <col min="28" max="28" width="14" style="153" customWidth="1"/>
    <col min="29" max="29" width="27.88671875" style="153" customWidth="1"/>
    <col min="30" max="30" width="139" style="153" customWidth="1"/>
    <col min="31" max="16384" width="11.5546875" style="153"/>
  </cols>
  <sheetData>
    <row r="1" spans="1:30" ht="19.95" customHeight="1" x14ac:dyDescent="0.25">
      <c r="A1" s="153" t="s">
        <v>318</v>
      </c>
      <c r="E1" s="135"/>
      <c r="F1" s="57" t="s">
        <v>0</v>
      </c>
      <c r="G1" s="57"/>
      <c r="H1" s="57"/>
      <c r="I1" s="57"/>
      <c r="J1" s="57"/>
      <c r="K1" s="57"/>
      <c r="L1" s="57"/>
      <c r="M1" s="57"/>
      <c r="N1" s="57"/>
      <c r="O1" s="57"/>
      <c r="P1" s="57"/>
      <c r="Q1" s="57"/>
      <c r="R1" s="57"/>
      <c r="S1" s="57"/>
      <c r="T1" s="57"/>
      <c r="U1" s="1" t="s">
        <v>1</v>
      </c>
      <c r="V1" s="1" t="s">
        <v>2</v>
      </c>
    </row>
    <row r="2" spans="1:30" ht="19.95" customHeight="1" x14ac:dyDescent="0.25">
      <c r="E2" s="135"/>
      <c r="F2" s="58" t="s">
        <v>3</v>
      </c>
      <c r="G2" s="58"/>
      <c r="H2" s="58"/>
      <c r="I2" s="58"/>
      <c r="J2" s="58"/>
      <c r="K2" s="58"/>
      <c r="L2" s="58"/>
      <c r="M2" s="58"/>
      <c r="N2" s="58"/>
      <c r="O2" s="58"/>
      <c r="P2" s="58"/>
      <c r="Q2" s="58"/>
      <c r="R2" s="58"/>
      <c r="S2" s="58"/>
      <c r="T2" s="58"/>
      <c r="U2" s="2" t="s">
        <v>4</v>
      </c>
      <c r="V2" s="3">
        <v>1</v>
      </c>
    </row>
    <row r="3" spans="1:30" ht="19.95" customHeight="1" x14ac:dyDescent="0.25">
      <c r="E3" s="135"/>
      <c r="F3" s="58"/>
      <c r="G3" s="58"/>
      <c r="H3" s="58"/>
      <c r="I3" s="58"/>
      <c r="J3" s="58"/>
      <c r="K3" s="58"/>
      <c r="L3" s="58"/>
      <c r="M3" s="58"/>
      <c r="N3" s="58"/>
      <c r="O3" s="58"/>
      <c r="P3" s="58"/>
      <c r="Q3" s="58"/>
      <c r="R3" s="58"/>
      <c r="S3" s="58"/>
      <c r="T3" s="58"/>
      <c r="U3" s="2" t="s">
        <v>5</v>
      </c>
      <c r="V3" s="4">
        <v>44651</v>
      </c>
    </row>
    <row r="4" spans="1:30" ht="19.95" customHeight="1" x14ac:dyDescent="0.25">
      <c r="E4" s="135"/>
      <c r="F4" s="58"/>
      <c r="G4" s="58"/>
      <c r="H4" s="58"/>
      <c r="I4" s="58"/>
      <c r="J4" s="58"/>
      <c r="K4" s="58"/>
      <c r="L4" s="58"/>
      <c r="M4" s="58"/>
      <c r="N4" s="58"/>
      <c r="O4" s="58"/>
      <c r="P4" s="58"/>
      <c r="Q4" s="58"/>
      <c r="R4" s="58"/>
      <c r="S4" s="58"/>
      <c r="T4" s="58"/>
      <c r="U4" s="2" t="s">
        <v>6</v>
      </c>
      <c r="V4" s="5" t="s">
        <v>7</v>
      </c>
    </row>
    <row r="6" spans="1:30" x14ac:dyDescent="0.25">
      <c r="B6" s="136" t="s">
        <v>8</v>
      </c>
      <c r="C6" s="136" t="s">
        <v>9</v>
      </c>
      <c r="D6" s="136" t="s">
        <v>10</v>
      </c>
      <c r="E6" s="136" t="s">
        <v>11</v>
      </c>
      <c r="F6" s="136" t="s">
        <v>12</v>
      </c>
      <c r="G6" s="136" t="s">
        <v>13</v>
      </c>
      <c r="H6" s="136" t="s">
        <v>14</v>
      </c>
      <c r="I6" s="137" t="s">
        <v>15</v>
      </c>
      <c r="J6" s="137"/>
      <c r="K6" s="136"/>
      <c r="L6" s="136"/>
      <c r="M6" s="136"/>
      <c r="N6" s="136"/>
      <c r="O6" s="136"/>
      <c r="P6" s="136"/>
      <c r="Q6" s="138"/>
      <c r="R6" s="157" t="s">
        <v>16</v>
      </c>
      <c r="S6" s="158"/>
      <c r="T6" s="158"/>
      <c r="U6" s="158"/>
      <c r="V6" s="158"/>
      <c r="W6" s="158"/>
      <c r="X6" s="158"/>
      <c r="Y6" s="158"/>
      <c r="Z6" s="158"/>
      <c r="AA6" s="158"/>
      <c r="AB6" s="154"/>
      <c r="AC6" s="136" t="s">
        <v>17</v>
      </c>
      <c r="AD6" s="136" t="s">
        <v>18</v>
      </c>
    </row>
    <row r="7" spans="1:30" x14ac:dyDescent="0.25">
      <c r="B7" s="136"/>
      <c r="C7" s="136"/>
      <c r="D7" s="136"/>
      <c r="E7" s="136"/>
      <c r="F7" s="136"/>
      <c r="G7" s="136"/>
      <c r="H7" s="136"/>
      <c r="I7" s="141">
        <v>2020</v>
      </c>
      <c r="J7" s="142"/>
      <c r="K7" s="141">
        <v>2021</v>
      </c>
      <c r="L7" s="142"/>
      <c r="M7" s="139">
        <v>2022</v>
      </c>
      <c r="N7" s="137"/>
      <c r="O7" s="143"/>
      <c r="P7" s="136">
        <v>2023</v>
      </c>
      <c r="Q7" s="136"/>
      <c r="R7" s="139" t="s">
        <v>19</v>
      </c>
      <c r="S7" s="140"/>
      <c r="T7" s="137"/>
      <c r="U7" s="136">
        <v>2020</v>
      </c>
      <c r="V7" s="136"/>
      <c r="W7" s="136">
        <v>2021</v>
      </c>
      <c r="X7" s="136"/>
      <c r="Y7" s="136">
        <v>2022</v>
      </c>
      <c r="Z7" s="136"/>
      <c r="AA7" s="136">
        <v>2023</v>
      </c>
      <c r="AB7" s="136"/>
      <c r="AC7" s="136"/>
      <c r="AD7" s="136"/>
    </row>
    <row r="8" spans="1:30" x14ac:dyDescent="0.25">
      <c r="B8" s="136"/>
      <c r="C8" s="136"/>
      <c r="D8" s="136"/>
      <c r="E8" s="136"/>
      <c r="F8" s="136"/>
      <c r="G8" s="136"/>
      <c r="H8" s="136"/>
      <c r="I8" s="144" t="s">
        <v>20</v>
      </c>
      <c r="J8" s="144" t="s">
        <v>21</v>
      </c>
      <c r="K8" s="144" t="s">
        <v>20</v>
      </c>
      <c r="L8" s="144" t="s">
        <v>21</v>
      </c>
      <c r="M8" s="144" t="s">
        <v>20</v>
      </c>
      <c r="N8" s="144" t="s">
        <v>21</v>
      </c>
      <c r="O8" s="144"/>
      <c r="P8" s="144" t="s">
        <v>20</v>
      </c>
      <c r="Q8" s="144" t="s">
        <v>21</v>
      </c>
      <c r="R8" s="159" t="s">
        <v>22</v>
      </c>
      <c r="S8" s="160" t="s">
        <v>23</v>
      </c>
      <c r="T8" s="160" t="s">
        <v>24</v>
      </c>
      <c r="U8" s="144" t="s">
        <v>20</v>
      </c>
      <c r="V8" s="144" t="s">
        <v>21</v>
      </c>
      <c r="W8" s="144" t="s">
        <v>20</v>
      </c>
      <c r="X8" s="144" t="s">
        <v>21</v>
      </c>
      <c r="Y8" s="144" t="s">
        <v>20</v>
      </c>
      <c r="Z8" s="144" t="s">
        <v>21</v>
      </c>
      <c r="AA8" s="144" t="s">
        <v>20</v>
      </c>
      <c r="AB8" s="144" t="s">
        <v>21</v>
      </c>
      <c r="AC8" s="136"/>
      <c r="AD8" s="136"/>
    </row>
    <row r="9" spans="1:30" ht="276.75" customHeight="1" x14ac:dyDescent="0.25">
      <c r="B9" s="12">
        <v>1</v>
      </c>
      <c r="C9" s="34" t="s">
        <v>25</v>
      </c>
      <c r="D9" s="34" t="s">
        <v>293</v>
      </c>
      <c r="E9" s="34" t="s">
        <v>294</v>
      </c>
      <c r="F9" s="34" t="s">
        <v>295</v>
      </c>
      <c r="G9" s="12" t="s">
        <v>29</v>
      </c>
      <c r="H9" s="34" t="s">
        <v>296</v>
      </c>
      <c r="I9" s="145">
        <v>12</v>
      </c>
      <c r="J9" s="145">
        <v>12</v>
      </c>
      <c r="K9" s="145">
        <v>12</v>
      </c>
      <c r="L9" s="145">
        <v>12</v>
      </c>
      <c r="M9" s="145">
        <v>12</v>
      </c>
      <c r="N9" s="145">
        <v>12</v>
      </c>
      <c r="O9" s="185">
        <v>1</v>
      </c>
      <c r="P9" s="145">
        <v>12</v>
      </c>
      <c r="Q9" s="145"/>
      <c r="R9" s="12" t="s">
        <v>31</v>
      </c>
      <c r="S9" s="12" t="s">
        <v>31</v>
      </c>
      <c r="T9" s="33"/>
      <c r="U9" s="186">
        <v>1500000</v>
      </c>
      <c r="V9" s="186">
        <v>1500000</v>
      </c>
      <c r="W9" s="186">
        <f>4400000+14925000</f>
        <v>19325000</v>
      </c>
      <c r="X9" s="186">
        <f>+W9</f>
        <v>19325000</v>
      </c>
      <c r="Y9" s="186">
        <v>35000000</v>
      </c>
      <c r="Z9" s="186">
        <v>11540000</v>
      </c>
      <c r="AA9" s="187">
        <f>+'[8]PLAN DE ACCION'!S8</f>
        <v>134263366.49000001</v>
      </c>
      <c r="AB9" s="188"/>
      <c r="AC9" s="34" t="s">
        <v>297</v>
      </c>
      <c r="AD9" s="189" t="s">
        <v>415</v>
      </c>
    </row>
    <row r="10" spans="1:30" ht="119.4" customHeight="1" x14ac:dyDescent="0.25">
      <c r="B10" s="12">
        <v>2</v>
      </c>
      <c r="C10" s="37" t="s">
        <v>79</v>
      </c>
      <c r="D10" s="13" t="s">
        <v>93</v>
      </c>
      <c r="E10" s="38" t="s">
        <v>94</v>
      </c>
      <c r="F10" s="32" t="s">
        <v>95</v>
      </c>
      <c r="G10" s="12" t="s">
        <v>29</v>
      </c>
      <c r="H10" s="32" t="s">
        <v>319</v>
      </c>
      <c r="I10" s="145">
        <v>0</v>
      </c>
      <c r="J10" s="145"/>
      <c r="K10" s="145">
        <v>2</v>
      </c>
      <c r="L10" s="145"/>
      <c r="M10" s="145">
        <v>2</v>
      </c>
      <c r="N10" s="145">
        <v>2</v>
      </c>
      <c r="O10" s="185">
        <f t="shared" ref="O10:O12" si="0">N10/M10</f>
        <v>1</v>
      </c>
      <c r="P10" s="145">
        <v>2</v>
      </c>
      <c r="Q10" s="145"/>
      <c r="R10" s="12" t="s">
        <v>31</v>
      </c>
      <c r="S10" s="33"/>
      <c r="T10" s="33"/>
      <c r="U10" s="188">
        <v>0</v>
      </c>
      <c r="V10" s="188"/>
      <c r="W10" s="188">
        <v>0</v>
      </c>
      <c r="X10" s="188"/>
      <c r="Y10" s="188">
        <v>0</v>
      </c>
      <c r="Z10" s="188"/>
      <c r="AA10" s="188">
        <v>0</v>
      </c>
      <c r="AB10" s="188"/>
      <c r="AC10" s="121" t="s">
        <v>97</v>
      </c>
      <c r="AD10" s="189" t="s">
        <v>320</v>
      </c>
    </row>
    <row r="11" spans="1:30" ht="76.95" customHeight="1" x14ac:dyDescent="0.25">
      <c r="B11" s="12">
        <v>3</v>
      </c>
      <c r="C11" s="34" t="s">
        <v>25</v>
      </c>
      <c r="D11" s="13" t="s">
        <v>98</v>
      </c>
      <c r="E11" s="13" t="s">
        <v>99</v>
      </c>
      <c r="F11" s="39" t="s">
        <v>100</v>
      </c>
      <c r="G11" s="12" t="s">
        <v>29</v>
      </c>
      <c r="H11" s="39" t="s">
        <v>101</v>
      </c>
      <c r="I11" s="122">
        <v>0</v>
      </c>
      <c r="J11" s="122"/>
      <c r="K11" s="122">
        <v>4</v>
      </c>
      <c r="L11" s="122"/>
      <c r="M11" s="145">
        <v>4</v>
      </c>
      <c r="N11" s="145">
        <v>4</v>
      </c>
      <c r="O11" s="185">
        <f t="shared" si="0"/>
        <v>1</v>
      </c>
      <c r="P11" s="145">
        <v>4</v>
      </c>
      <c r="Q11" s="145"/>
      <c r="R11" s="12"/>
      <c r="S11" s="12" t="s">
        <v>31</v>
      </c>
      <c r="T11" s="12"/>
      <c r="U11" s="188">
        <v>0</v>
      </c>
      <c r="V11" s="188"/>
      <c r="W11" s="188">
        <v>0</v>
      </c>
      <c r="X11" s="188"/>
      <c r="Y11" s="188">
        <v>0</v>
      </c>
      <c r="Z11" s="188"/>
      <c r="AA11" s="188">
        <v>0</v>
      </c>
      <c r="AB11" s="188"/>
      <c r="AC11" s="121" t="s">
        <v>97</v>
      </c>
      <c r="AD11" s="189" t="s">
        <v>321</v>
      </c>
    </row>
    <row r="12" spans="1:30" ht="139.5" customHeight="1" x14ac:dyDescent="0.25">
      <c r="B12" s="123">
        <v>4</v>
      </c>
      <c r="C12" s="13" t="s">
        <v>102</v>
      </c>
      <c r="D12" s="13" t="s">
        <v>322</v>
      </c>
      <c r="E12" s="13" t="s">
        <v>323</v>
      </c>
      <c r="F12" s="32" t="s">
        <v>324</v>
      </c>
      <c r="G12" s="41" t="s">
        <v>29</v>
      </c>
      <c r="H12" s="32" t="s">
        <v>325</v>
      </c>
      <c r="I12" s="122">
        <v>0</v>
      </c>
      <c r="J12" s="122">
        <v>0</v>
      </c>
      <c r="K12" s="122">
        <v>1</v>
      </c>
      <c r="L12" s="122">
        <v>1</v>
      </c>
      <c r="M12" s="145">
        <v>1</v>
      </c>
      <c r="N12" s="145">
        <v>1</v>
      </c>
      <c r="O12" s="185">
        <f t="shared" si="0"/>
        <v>1</v>
      </c>
      <c r="P12" s="145">
        <v>1</v>
      </c>
      <c r="Q12" s="145">
        <v>0</v>
      </c>
      <c r="R12" s="123" t="s">
        <v>31</v>
      </c>
      <c r="S12" s="32"/>
      <c r="T12" s="123"/>
      <c r="U12" s="190">
        <v>0</v>
      </c>
      <c r="V12" s="190">
        <v>0</v>
      </c>
      <c r="W12" s="190">
        <v>0</v>
      </c>
      <c r="X12" s="190">
        <v>0</v>
      </c>
      <c r="Y12" s="190">
        <v>0</v>
      </c>
      <c r="Z12" s="190">
        <v>0</v>
      </c>
      <c r="AA12" s="190">
        <v>0</v>
      </c>
      <c r="AB12" s="190">
        <v>0</v>
      </c>
      <c r="AC12" s="32" t="s">
        <v>326</v>
      </c>
      <c r="AD12" s="189" t="s">
        <v>327</v>
      </c>
    </row>
    <row r="13" spans="1:30" ht="409.5" customHeight="1" x14ac:dyDescent="0.25">
      <c r="B13" s="124">
        <v>5</v>
      </c>
      <c r="C13" s="34" t="s">
        <v>132</v>
      </c>
      <c r="D13" s="34" t="s">
        <v>328</v>
      </c>
      <c r="E13" s="34" t="s">
        <v>329</v>
      </c>
      <c r="F13" s="34" t="s">
        <v>330</v>
      </c>
      <c r="G13" s="124" t="s">
        <v>29</v>
      </c>
      <c r="H13" s="34" t="s">
        <v>331</v>
      </c>
      <c r="I13" s="125">
        <v>30</v>
      </c>
      <c r="J13" s="125">
        <v>33</v>
      </c>
      <c r="K13" s="125">
        <v>30</v>
      </c>
      <c r="L13" s="125">
        <v>30</v>
      </c>
      <c r="M13" s="145">
        <v>30</v>
      </c>
      <c r="N13" s="145">
        <v>23</v>
      </c>
      <c r="O13" s="185">
        <v>1</v>
      </c>
      <c r="P13" s="145">
        <v>30</v>
      </c>
      <c r="Q13" s="145"/>
      <c r="R13" s="34"/>
      <c r="S13" s="34"/>
      <c r="T13" s="124" t="s">
        <v>31</v>
      </c>
      <c r="U13" s="188">
        <v>60000000</v>
      </c>
      <c r="V13" s="188">
        <v>39216663</v>
      </c>
      <c r="W13" s="188">
        <v>145000000</v>
      </c>
      <c r="X13" s="191">
        <v>144287499.97999999</v>
      </c>
      <c r="Y13" s="188">
        <v>271452800</v>
      </c>
      <c r="Z13" s="188">
        <v>223685832</v>
      </c>
      <c r="AA13" s="188">
        <v>145000000</v>
      </c>
      <c r="AB13" s="188"/>
      <c r="AC13" s="34" t="s">
        <v>332</v>
      </c>
      <c r="AD13" s="192" t="s">
        <v>416</v>
      </c>
    </row>
  </sheetData>
  <mergeCells count="23">
    <mergeCell ref="W7:X7"/>
    <mergeCell ref="Y7:Z7"/>
    <mergeCell ref="AA7:AB7"/>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H20"/>
  <sheetViews>
    <sheetView zoomScale="80" zoomScaleNormal="80" workbookViewId="0">
      <pane ySplit="8" topLeftCell="A11" activePane="bottomLeft" state="frozen"/>
      <selection pane="bottomLeft" activeCell="M11" sqref="M11"/>
    </sheetView>
  </sheetViews>
  <sheetFormatPr baseColWidth="10" defaultColWidth="11.5546875" defaultRowHeight="13.8" x14ac:dyDescent="0.3"/>
  <cols>
    <col min="1" max="1" width="1.88671875" style="134" customWidth="1"/>
    <col min="2" max="2" width="5.88671875" style="134" customWidth="1"/>
    <col min="3" max="4" width="28.88671875" style="134" customWidth="1"/>
    <col min="5" max="5" width="26.109375" style="134" customWidth="1"/>
    <col min="6" max="6" width="30.5546875" style="134" customWidth="1"/>
    <col min="7" max="8" width="16.109375" style="134" customWidth="1"/>
    <col min="9" max="9" width="8.6640625" style="134" customWidth="1"/>
    <col min="10" max="10" width="9.88671875" style="134" customWidth="1"/>
    <col min="11" max="11" width="8.33203125" style="134" customWidth="1"/>
    <col min="12" max="12" width="10.109375" style="134" customWidth="1"/>
    <col min="13" max="13" width="8.109375" style="134" customWidth="1"/>
    <col min="14" max="17" width="9.44140625" style="134" customWidth="1"/>
    <col min="18" max="18" width="7.44140625" style="134" customWidth="1"/>
    <col min="19" max="19" width="9.6640625" style="134" customWidth="1"/>
    <col min="20" max="20" width="22.109375" style="134" customWidth="1"/>
    <col min="21" max="21" width="19.33203125" style="134" customWidth="1"/>
    <col min="22" max="22" width="12.109375" style="134" customWidth="1"/>
    <col min="23" max="23" width="15" style="134" customWidth="1"/>
    <col min="24" max="24" width="17.5546875" style="134" customWidth="1"/>
    <col min="25" max="25" width="16.44140625" style="134" customWidth="1"/>
    <col min="26" max="26" width="15.5546875" style="134" customWidth="1"/>
    <col min="27" max="27" width="18.33203125" style="134" customWidth="1"/>
    <col min="28" max="29" width="16.88671875" style="134" customWidth="1"/>
    <col min="30" max="30" width="15" style="134" bestFit="1" customWidth="1"/>
    <col min="31" max="31" width="14" style="134" customWidth="1"/>
    <col min="32" max="32" width="27.88671875" style="134" customWidth="1"/>
    <col min="33" max="33" width="97.6640625" style="134" customWidth="1"/>
    <col min="34" max="16384" width="11.5546875" style="134"/>
  </cols>
  <sheetData>
    <row r="1" spans="1:34" ht="19.95" customHeight="1" x14ac:dyDescent="0.3">
      <c r="E1" s="198"/>
      <c r="F1" s="118" t="s">
        <v>0</v>
      </c>
      <c r="G1" s="118"/>
      <c r="H1" s="118"/>
      <c r="I1" s="118"/>
      <c r="J1" s="118"/>
      <c r="K1" s="118"/>
      <c r="L1" s="118"/>
      <c r="M1" s="118"/>
      <c r="N1" s="118"/>
      <c r="O1" s="118"/>
      <c r="P1" s="118"/>
      <c r="Q1" s="118"/>
      <c r="R1" s="118"/>
      <c r="S1" s="118"/>
      <c r="T1" s="118"/>
      <c r="U1" s="118"/>
      <c r="V1" s="118"/>
      <c r="W1" s="5" t="s">
        <v>1</v>
      </c>
      <c r="X1" s="5" t="s">
        <v>2</v>
      </c>
    </row>
    <row r="2" spans="1:34" ht="19.95" customHeight="1" x14ac:dyDescent="0.3">
      <c r="E2" s="198"/>
      <c r="F2" s="58" t="s">
        <v>3</v>
      </c>
      <c r="G2" s="58"/>
      <c r="H2" s="58"/>
      <c r="I2" s="58"/>
      <c r="J2" s="58"/>
      <c r="K2" s="58"/>
      <c r="L2" s="58"/>
      <c r="M2" s="58"/>
      <c r="N2" s="58"/>
      <c r="O2" s="58"/>
      <c r="P2" s="58"/>
      <c r="Q2" s="58"/>
      <c r="R2" s="58"/>
      <c r="S2" s="58"/>
      <c r="T2" s="58"/>
      <c r="U2" s="58"/>
      <c r="V2" s="58"/>
      <c r="W2" s="5" t="s">
        <v>4</v>
      </c>
      <c r="X2" s="3">
        <v>1</v>
      </c>
    </row>
    <row r="3" spans="1:34" ht="19.95" customHeight="1" x14ac:dyDescent="0.3">
      <c r="E3" s="198"/>
      <c r="F3" s="58"/>
      <c r="G3" s="58"/>
      <c r="H3" s="58"/>
      <c r="I3" s="58"/>
      <c r="J3" s="58"/>
      <c r="K3" s="58"/>
      <c r="L3" s="58"/>
      <c r="M3" s="58"/>
      <c r="N3" s="58"/>
      <c r="O3" s="58"/>
      <c r="P3" s="58"/>
      <c r="Q3" s="58"/>
      <c r="R3" s="58"/>
      <c r="S3" s="58"/>
      <c r="T3" s="58"/>
      <c r="U3" s="58"/>
      <c r="V3" s="58"/>
      <c r="W3" s="5" t="s">
        <v>5</v>
      </c>
      <c r="X3" s="4">
        <v>44651</v>
      </c>
    </row>
    <row r="4" spans="1:34" ht="19.95" customHeight="1" x14ac:dyDescent="0.3">
      <c r="E4" s="198"/>
      <c r="F4" s="58"/>
      <c r="G4" s="58"/>
      <c r="H4" s="58"/>
      <c r="I4" s="58"/>
      <c r="J4" s="58"/>
      <c r="K4" s="58"/>
      <c r="L4" s="58"/>
      <c r="M4" s="58"/>
      <c r="N4" s="58"/>
      <c r="O4" s="58"/>
      <c r="P4" s="58"/>
      <c r="Q4" s="58"/>
      <c r="R4" s="58"/>
      <c r="S4" s="58"/>
      <c r="T4" s="58"/>
      <c r="U4" s="58"/>
      <c r="V4" s="58"/>
      <c r="W4" s="5" t="s">
        <v>6</v>
      </c>
      <c r="X4" s="5" t="s">
        <v>7</v>
      </c>
    </row>
    <row r="6" spans="1:34" x14ac:dyDescent="0.3">
      <c r="B6" s="136" t="s">
        <v>8</v>
      </c>
      <c r="C6" s="136" t="s">
        <v>9</v>
      </c>
      <c r="D6" s="136" t="s">
        <v>10</v>
      </c>
      <c r="E6" s="136" t="s">
        <v>11</v>
      </c>
      <c r="F6" s="136" t="s">
        <v>12</v>
      </c>
      <c r="G6" s="136" t="s">
        <v>13</v>
      </c>
      <c r="H6" s="136" t="s">
        <v>14</v>
      </c>
      <c r="I6" s="137" t="s">
        <v>15</v>
      </c>
      <c r="J6" s="137"/>
      <c r="K6" s="136"/>
      <c r="L6" s="136"/>
      <c r="M6" s="136"/>
      <c r="N6" s="136"/>
      <c r="O6" s="136"/>
      <c r="P6" s="136"/>
      <c r="Q6" s="136"/>
      <c r="R6" s="136"/>
      <c r="S6" s="138"/>
      <c r="T6" s="139" t="s">
        <v>16</v>
      </c>
      <c r="U6" s="140"/>
      <c r="V6" s="140"/>
      <c r="W6" s="140"/>
      <c r="X6" s="140"/>
      <c r="Y6" s="140"/>
      <c r="Z6" s="140"/>
      <c r="AA6" s="140"/>
      <c r="AB6" s="140"/>
      <c r="AC6" s="140"/>
      <c r="AD6" s="140"/>
      <c r="AE6" s="137"/>
      <c r="AF6" s="136" t="s">
        <v>17</v>
      </c>
      <c r="AG6" s="136" t="s">
        <v>18</v>
      </c>
    </row>
    <row r="7" spans="1:34" x14ac:dyDescent="0.3">
      <c r="B7" s="136"/>
      <c r="C7" s="136"/>
      <c r="D7" s="136"/>
      <c r="E7" s="136"/>
      <c r="F7" s="136"/>
      <c r="G7" s="136"/>
      <c r="H7" s="136"/>
      <c r="I7" s="141">
        <v>2020</v>
      </c>
      <c r="J7" s="142"/>
      <c r="K7" s="141">
        <v>2021</v>
      </c>
      <c r="L7" s="142"/>
      <c r="M7" s="139">
        <v>2022</v>
      </c>
      <c r="N7" s="137"/>
      <c r="O7" s="143"/>
      <c r="P7" s="143"/>
      <c r="Q7" s="143"/>
      <c r="R7" s="136">
        <v>2023</v>
      </c>
      <c r="S7" s="136"/>
      <c r="T7" s="139" t="s">
        <v>19</v>
      </c>
      <c r="U7" s="140"/>
      <c r="V7" s="137"/>
      <c r="W7" s="136">
        <v>2020</v>
      </c>
      <c r="X7" s="136"/>
      <c r="Y7" s="136">
        <v>2021</v>
      </c>
      <c r="Z7" s="136"/>
      <c r="AA7" s="136">
        <v>2022</v>
      </c>
      <c r="AB7" s="136"/>
      <c r="AC7" s="199" t="s">
        <v>267</v>
      </c>
      <c r="AD7" s="144">
        <v>2023</v>
      </c>
      <c r="AE7" s="144"/>
      <c r="AF7" s="136"/>
      <c r="AG7" s="136"/>
    </row>
    <row r="8" spans="1:34" x14ac:dyDescent="0.3">
      <c r="B8" s="136"/>
      <c r="C8" s="136"/>
      <c r="D8" s="136"/>
      <c r="E8" s="136"/>
      <c r="F8" s="136"/>
      <c r="G8" s="136"/>
      <c r="H8" s="136"/>
      <c r="I8" s="144" t="s">
        <v>20</v>
      </c>
      <c r="J8" s="144" t="s">
        <v>21</v>
      </c>
      <c r="K8" s="144" t="s">
        <v>20</v>
      </c>
      <c r="L8" s="144" t="s">
        <v>21</v>
      </c>
      <c r="M8" s="144" t="s">
        <v>20</v>
      </c>
      <c r="N8" s="144" t="s">
        <v>21</v>
      </c>
      <c r="O8" s="144"/>
      <c r="P8" s="144"/>
      <c r="Q8" s="144"/>
      <c r="R8" s="144" t="s">
        <v>20</v>
      </c>
      <c r="S8" s="144" t="s">
        <v>21</v>
      </c>
      <c r="T8" s="144" t="s">
        <v>22</v>
      </c>
      <c r="U8" s="144" t="s">
        <v>23</v>
      </c>
      <c r="V8" s="144" t="s">
        <v>24</v>
      </c>
      <c r="W8" s="144" t="s">
        <v>20</v>
      </c>
      <c r="X8" s="144" t="s">
        <v>21</v>
      </c>
      <c r="Y8" s="144" t="s">
        <v>20</v>
      </c>
      <c r="Z8" s="144" t="s">
        <v>21</v>
      </c>
      <c r="AA8" s="144" t="s">
        <v>20</v>
      </c>
      <c r="AB8" s="144" t="s">
        <v>21</v>
      </c>
      <c r="AC8" s="199"/>
      <c r="AD8" s="144" t="s">
        <v>20</v>
      </c>
      <c r="AE8" s="144" t="s">
        <v>21</v>
      </c>
      <c r="AF8" s="136"/>
      <c r="AG8" s="136"/>
    </row>
    <row r="9" spans="1:34" ht="318.75" customHeight="1" x14ac:dyDescent="0.3">
      <c r="A9" s="200"/>
      <c r="B9" s="12">
        <v>1</v>
      </c>
      <c r="C9" s="124" t="s">
        <v>25</v>
      </c>
      <c r="D9" s="124" t="s">
        <v>268</v>
      </c>
      <c r="E9" s="124" t="s">
        <v>269</v>
      </c>
      <c r="F9" s="124" t="s">
        <v>270</v>
      </c>
      <c r="G9" s="12" t="s">
        <v>29</v>
      </c>
      <c r="H9" s="124" t="s">
        <v>271</v>
      </c>
      <c r="I9" s="145">
        <v>4</v>
      </c>
      <c r="J9" s="145">
        <v>4</v>
      </c>
      <c r="K9" s="145">
        <f>+'[8]PLAN DE ACCION'!J8</f>
        <v>4</v>
      </c>
      <c r="L9" s="145">
        <v>4</v>
      </c>
      <c r="M9" s="145">
        <f>+'[8]PLAN DE ACCION'!K8</f>
        <v>4</v>
      </c>
      <c r="N9" s="145">
        <v>3</v>
      </c>
      <c r="O9" s="146">
        <v>1</v>
      </c>
      <c r="P9" s="145"/>
      <c r="Q9" s="145"/>
      <c r="R9" s="145">
        <f>+'[8]PLAN DE ACCION'!L8</f>
        <v>4</v>
      </c>
      <c r="S9" s="145"/>
      <c r="T9" s="12"/>
      <c r="U9" s="12" t="s">
        <v>31</v>
      </c>
      <c r="V9" s="12"/>
      <c r="W9" s="201">
        <f>+'[8]PLAN DE ACCION'!P8</f>
        <v>122870000</v>
      </c>
      <c r="X9" s="201">
        <v>103078334</v>
      </c>
      <c r="Y9" s="201">
        <f>+'[8]PLAN DE ACCION'!Q8</f>
        <v>126556100</v>
      </c>
      <c r="Z9" s="201">
        <f>82372167+39240000</f>
        <v>121612167</v>
      </c>
      <c r="AA9" s="201">
        <v>144000000</v>
      </c>
      <c r="AB9" s="201">
        <v>82195000</v>
      </c>
      <c r="AC9" s="202">
        <f>AB9/AA9</f>
        <v>0.57079861111111108</v>
      </c>
      <c r="AD9" s="201">
        <f>+'[8]PLAN DE ACCION'!S8</f>
        <v>134263366.49000001</v>
      </c>
      <c r="AE9" s="145"/>
      <c r="AF9" s="124" t="s">
        <v>272</v>
      </c>
      <c r="AG9" s="148" t="s">
        <v>417</v>
      </c>
      <c r="AH9" s="200"/>
    </row>
    <row r="10" spans="1:34" ht="225" customHeight="1" x14ac:dyDescent="0.3">
      <c r="B10" s="12">
        <v>2</v>
      </c>
      <c r="C10" s="124" t="s">
        <v>25</v>
      </c>
      <c r="D10" s="124" t="s">
        <v>273</v>
      </c>
      <c r="E10" s="124" t="s">
        <v>274</v>
      </c>
      <c r="F10" s="124" t="s">
        <v>275</v>
      </c>
      <c r="G10" s="12" t="s">
        <v>29</v>
      </c>
      <c r="H10" s="124" t="s">
        <v>276</v>
      </c>
      <c r="I10" s="145">
        <v>4</v>
      </c>
      <c r="J10" s="145">
        <v>4</v>
      </c>
      <c r="K10" s="145">
        <v>4</v>
      </c>
      <c r="L10" s="145">
        <v>4</v>
      </c>
      <c r="M10" s="145">
        <v>4</v>
      </c>
      <c r="N10" s="145">
        <v>3</v>
      </c>
      <c r="O10" s="146">
        <v>1</v>
      </c>
      <c r="P10" s="145"/>
      <c r="Q10" s="145"/>
      <c r="R10" s="145">
        <v>4</v>
      </c>
      <c r="S10" s="145"/>
      <c r="T10" s="12"/>
      <c r="U10" s="12"/>
      <c r="V10" s="12" t="s">
        <v>31</v>
      </c>
      <c r="W10" s="201">
        <v>2000000</v>
      </c>
      <c r="X10" s="201">
        <v>2000000</v>
      </c>
      <c r="Y10" s="201">
        <v>5500000</v>
      </c>
      <c r="Z10" s="201">
        <v>5500000</v>
      </c>
      <c r="AA10" s="201">
        <v>5500000</v>
      </c>
      <c r="AB10" s="203">
        <v>4200000</v>
      </c>
      <c r="AC10" s="204">
        <f>+AB10/AA10</f>
        <v>0.76363636363636367</v>
      </c>
      <c r="AD10" s="201">
        <v>1000000</v>
      </c>
      <c r="AE10" s="145"/>
      <c r="AF10" s="124" t="s">
        <v>272</v>
      </c>
      <c r="AG10" s="205" t="s">
        <v>418</v>
      </c>
      <c r="AH10" s="200"/>
    </row>
    <row r="11" spans="1:34" ht="234" customHeight="1" x14ac:dyDescent="0.3">
      <c r="B11" s="12">
        <v>3</v>
      </c>
      <c r="C11" s="124" t="s">
        <v>25</v>
      </c>
      <c r="D11" s="124" t="s">
        <v>277</v>
      </c>
      <c r="E11" s="124" t="s">
        <v>278</v>
      </c>
      <c r="F11" s="126" t="s">
        <v>279</v>
      </c>
      <c r="G11" s="12" t="s">
        <v>29</v>
      </c>
      <c r="H11" s="124" t="s">
        <v>60</v>
      </c>
      <c r="I11" s="145">
        <v>0</v>
      </c>
      <c r="J11" s="145">
        <v>0</v>
      </c>
      <c r="K11" s="145">
        <v>1</v>
      </c>
      <c r="L11" s="145">
        <v>1</v>
      </c>
      <c r="M11" s="145">
        <v>1</v>
      </c>
      <c r="N11" s="145">
        <v>0.3</v>
      </c>
      <c r="O11" s="193">
        <v>0.8</v>
      </c>
      <c r="P11" s="145"/>
      <c r="Q11" s="145"/>
      <c r="R11" s="145">
        <v>1</v>
      </c>
      <c r="S11" s="145"/>
      <c r="T11" s="12"/>
      <c r="U11" s="12"/>
      <c r="V11" s="12" t="s">
        <v>31</v>
      </c>
      <c r="W11" s="201">
        <v>1500000</v>
      </c>
      <c r="X11" s="201">
        <v>1500000</v>
      </c>
      <c r="Y11" s="201">
        <v>4400000</v>
      </c>
      <c r="Z11" s="201">
        <v>4400000</v>
      </c>
      <c r="AA11" s="201">
        <v>4400000</v>
      </c>
      <c r="AB11" s="201">
        <v>2700000</v>
      </c>
      <c r="AC11" s="206">
        <f>AB11/AA11</f>
        <v>0.61363636363636365</v>
      </c>
      <c r="AD11" s="201">
        <v>1000000</v>
      </c>
      <c r="AE11" s="145"/>
      <c r="AF11" s="124" t="s">
        <v>280</v>
      </c>
      <c r="AG11" s="148" t="s">
        <v>281</v>
      </c>
      <c r="AH11" s="200"/>
    </row>
    <row r="12" spans="1:34" ht="259.5" customHeight="1" x14ac:dyDescent="0.3">
      <c r="B12" s="12">
        <v>4</v>
      </c>
      <c r="C12" s="124" t="s">
        <v>25</v>
      </c>
      <c r="D12" s="124" t="s">
        <v>282</v>
      </c>
      <c r="E12" s="124" t="s">
        <v>283</v>
      </c>
      <c r="F12" s="124" t="s">
        <v>284</v>
      </c>
      <c r="G12" s="12" t="s">
        <v>29</v>
      </c>
      <c r="H12" s="124" t="s">
        <v>285</v>
      </c>
      <c r="I12" s="145">
        <v>2</v>
      </c>
      <c r="J12" s="145">
        <v>2</v>
      </c>
      <c r="K12" s="145">
        <v>2</v>
      </c>
      <c r="L12" s="145">
        <v>2</v>
      </c>
      <c r="M12" s="145">
        <v>2</v>
      </c>
      <c r="N12" s="145">
        <v>1</v>
      </c>
      <c r="O12" s="146">
        <v>1</v>
      </c>
      <c r="P12" s="145"/>
      <c r="Q12" s="145"/>
      <c r="R12" s="145">
        <v>2</v>
      </c>
      <c r="S12" s="145"/>
      <c r="T12" s="12" t="s">
        <v>31</v>
      </c>
      <c r="U12" s="12"/>
      <c r="V12" s="12"/>
      <c r="W12" s="201">
        <f>+'[8]PLAN DE ACCION'!P11</f>
        <v>0</v>
      </c>
      <c r="X12" s="201">
        <v>0</v>
      </c>
      <c r="Y12" s="201">
        <f>+'[8]PLAN DE ACCION'!Q11</f>
        <v>0</v>
      </c>
      <c r="Z12" s="201">
        <v>0</v>
      </c>
      <c r="AA12" s="201">
        <f>+'[8]PLAN DE ACCION'!R11</f>
        <v>0</v>
      </c>
      <c r="AB12" s="201">
        <v>0</v>
      </c>
      <c r="AC12" s="202"/>
      <c r="AD12" s="201">
        <f>+'[8]PLAN DE ACCION'!S11</f>
        <v>0</v>
      </c>
      <c r="AE12" s="201"/>
      <c r="AF12" s="124" t="s">
        <v>286</v>
      </c>
      <c r="AG12" s="148" t="s">
        <v>419</v>
      </c>
    </row>
    <row r="13" spans="1:34" ht="181.95" customHeight="1" x14ac:dyDescent="0.3">
      <c r="B13" s="12">
        <v>5</v>
      </c>
      <c r="C13" s="124" t="s">
        <v>25</v>
      </c>
      <c r="D13" s="124" t="s">
        <v>287</v>
      </c>
      <c r="E13" s="124" t="s">
        <v>288</v>
      </c>
      <c r="F13" s="124" t="s">
        <v>289</v>
      </c>
      <c r="G13" s="12" t="s">
        <v>29</v>
      </c>
      <c r="H13" s="124" t="s">
        <v>290</v>
      </c>
      <c r="I13" s="145">
        <v>1</v>
      </c>
      <c r="J13" s="145">
        <v>1</v>
      </c>
      <c r="K13" s="145">
        <v>1</v>
      </c>
      <c r="L13" s="145">
        <v>1</v>
      </c>
      <c r="M13" s="145">
        <v>1</v>
      </c>
      <c r="N13" s="145">
        <v>1</v>
      </c>
      <c r="O13" s="146">
        <v>1</v>
      </c>
      <c r="P13" s="145"/>
      <c r="Q13" s="145"/>
      <c r="R13" s="145">
        <v>1</v>
      </c>
      <c r="S13" s="145"/>
      <c r="T13" s="12"/>
      <c r="U13" s="12" t="s">
        <v>31</v>
      </c>
      <c r="V13" s="12"/>
      <c r="W13" s="201">
        <v>0</v>
      </c>
      <c r="X13" s="201">
        <v>0</v>
      </c>
      <c r="Y13" s="201">
        <v>0</v>
      </c>
      <c r="Z13" s="201">
        <v>0</v>
      </c>
      <c r="AA13" s="201">
        <v>0</v>
      </c>
      <c r="AB13" s="201">
        <v>0</v>
      </c>
      <c r="AC13" s="202"/>
      <c r="AD13" s="201">
        <v>0</v>
      </c>
      <c r="AE13" s="145"/>
      <c r="AF13" s="124" t="s">
        <v>291</v>
      </c>
      <c r="AG13" s="148" t="s">
        <v>292</v>
      </c>
      <c r="AH13" s="200"/>
    </row>
    <row r="14" spans="1:34" ht="409.6" x14ac:dyDescent="0.3">
      <c r="B14" s="12">
        <v>6</v>
      </c>
      <c r="C14" s="124" t="s">
        <v>25</v>
      </c>
      <c r="D14" s="124" t="s">
        <v>293</v>
      </c>
      <c r="E14" s="124" t="s">
        <v>294</v>
      </c>
      <c r="F14" s="124" t="s">
        <v>295</v>
      </c>
      <c r="G14" s="12" t="s">
        <v>29</v>
      </c>
      <c r="H14" s="124" t="s">
        <v>296</v>
      </c>
      <c r="I14" s="145">
        <v>12</v>
      </c>
      <c r="J14" s="145">
        <v>12</v>
      </c>
      <c r="K14" s="145">
        <v>12</v>
      </c>
      <c r="L14" s="145">
        <v>12</v>
      </c>
      <c r="M14" s="145">
        <v>12</v>
      </c>
      <c r="N14" s="145">
        <v>12</v>
      </c>
      <c r="O14" s="146">
        <v>1</v>
      </c>
      <c r="P14" s="145"/>
      <c r="Q14" s="145"/>
      <c r="R14" s="145">
        <v>12</v>
      </c>
      <c r="S14" s="145"/>
      <c r="T14" s="12" t="s">
        <v>31</v>
      </c>
      <c r="U14" s="12" t="s">
        <v>31</v>
      </c>
      <c r="V14" s="12"/>
      <c r="W14" s="201">
        <v>1500000</v>
      </c>
      <c r="X14" s="201">
        <v>1500000</v>
      </c>
      <c r="Y14" s="201">
        <f>4400000+14925000</f>
        <v>19325000</v>
      </c>
      <c r="Z14" s="201">
        <f>+Y14</f>
        <v>19325000</v>
      </c>
      <c r="AA14" s="201">
        <v>33500000</v>
      </c>
      <c r="AB14" s="201">
        <v>11310000</v>
      </c>
      <c r="AC14" s="202">
        <f>AB14/AA14</f>
        <v>0.33761194029850744</v>
      </c>
      <c r="AD14" s="201">
        <f>+'[8]PLAN DE ACCION'!S13</f>
        <v>37131500</v>
      </c>
      <c r="AE14" s="145"/>
      <c r="AF14" s="124" t="s">
        <v>297</v>
      </c>
      <c r="AG14" s="148" t="s">
        <v>298</v>
      </c>
      <c r="AH14" s="200"/>
    </row>
    <row r="15" spans="1:34" ht="183.75" customHeight="1" x14ac:dyDescent="0.3">
      <c r="A15" s="207"/>
      <c r="B15" s="41">
        <v>7</v>
      </c>
      <c r="C15" s="123" t="s">
        <v>25</v>
      </c>
      <c r="D15" s="194" t="s">
        <v>299</v>
      </c>
      <c r="E15" s="194" t="s">
        <v>300</v>
      </c>
      <c r="F15" s="123" t="s">
        <v>301</v>
      </c>
      <c r="G15" s="41" t="s">
        <v>29</v>
      </c>
      <c r="H15" s="123" t="s">
        <v>302</v>
      </c>
      <c r="I15" s="145">
        <v>1</v>
      </c>
      <c r="J15" s="145">
        <v>1</v>
      </c>
      <c r="K15" s="145">
        <v>1</v>
      </c>
      <c r="L15" s="148">
        <v>1</v>
      </c>
      <c r="M15" s="145">
        <v>1</v>
      </c>
      <c r="N15" s="148"/>
      <c r="O15" s="146">
        <v>1</v>
      </c>
      <c r="P15" s="148"/>
      <c r="Q15" s="148"/>
      <c r="R15" s="145">
        <v>1</v>
      </c>
      <c r="S15" s="145"/>
      <c r="T15" s="12"/>
      <c r="U15" s="12" t="s">
        <v>31</v>
      </c>
      <c r="V15" s="12"/>
      <c r="W15" s="201">
        <v>89774933</v>
      </c>
      <c r="X15" s="201">
        <v>89774933</v>
      </c>
      <c r="Y15" s="201">
        <v>122210136</v>
      </c>
      <c r="Z15" s="201">
        <v>122210136</v>
      </c>
      <c r="AA15" s="201">
        <v>126000000</v>
      </c>
      <c r="AB15" s="201">
        <v>76704000</v>
      </c>
      <c r="AC15" s="202"/>
      <c r="AD15" s="201">
        <v>129780000</v>
      </c>
      <c r="AE15" s="145"/>
      <c r="AF15" s="126" t="s">
        <v>303</v>
      </c>
      <c r="AG15" s="148"/>
      <c r="AH15" s="208"/>
    </row>
    <row r="16" spans="1:34" ht="129" customHeight="1" x14ac:dyDescent="0.3">
      <c r="B16" s="119">
        <v>8</v>
      </c>
      <c r="C16" s="195" t="s">
        <v>25</v>
      </c>
      <c r="D16" s="196" t="s">
        <v>304</v>
      </c>
      <c r="E16" s="194" t="s">
        <v>300</v>
      </c>
      <c r="F16" s="123" t="s">
        <v>301</v>
      </c>
      <c r="G16" s="119" t="s">
        <v>29</v>
      </c>
      <c r="H16" s="195" t="s">
        <v>305</v>
      </c>
      <c r="I16" s="209">
        <v>1</v>
      </c>
      <c r="J16" s="209">
        <v>1</v>
      </c>
      <c r="K16" s="209">
        <v>1</v>
      </c>
      <c r="L16" s="210">
        <v>1</v>
      </c>
      <c r="M16" s="209">
        <v>1</v>
      </c>
      <c r="N16" s="148"/>
      <c r="O16" s="146">
        <v>1</v>
      </c>
      <c r="P16" s="210"/>
      <c r="Q16" s="210"/>
      <c r="R16" s="209">
        <v>1</v>
      </c>
      <c r="S16" s="209"/>
      <c r="T16" s="120"/>
      <c r="U16" s="120" t="s">
        <v>31</v>
      </c>
      <c r="V16" s="120"/>
      <c r="W16" s="211">
        <v>34716667</v>
      </c>
      <c r="X16" s="211">
        <v>34716667</v>
      </c>
      <c r="Y16" s="211">
        <v>117900000</v>
      </c>
      <c r="Z16" s="211">
        <v>117900000</v>
      </c>
      <c r="AA16" s="211">
        <v>194250000</v>
      </c>
      <c r="AB16" s="211">
        <v>161850000</v>
      </c>
      <c r="AC16" s="212"/>
      <c r="AD16" s="211">
        <v>200077500</v>
      </c>
      <c r="AE16" s="209"/>
      <c r="AF16" s="197" t="s">
        <v>303</v>
      </c>
      <c r="AG16" s="148"/>
      <c r="AH16" s="213"/>
    </row>
    <row r="17" spans="2:33" ht="125.4" x14ac:dyDescent="0.3">
      <c r="B17" s="41">
        <v>9</v>
      </c>
      <c r="C17" s="126" t="s">
        <v>25</v>
      </c>
      <c r="D17" s="194" t="s">
        <v>306</v>
      </c>
      <c r="E17" s="194" t="s">
        <v>307</v>
      </c>
      <c r="F17" s="123" t="s">
        <v>308</v>
      </c>
      <c r="G17" s="12" t="s">
        <v>29</v>
      </c>
      <c r="H17" s="126" t="s">
        <v>309</v>
      </c>
      <c r="I17" s="145">
        <v>12</v>
      </c>
      <c r="J17" s="145">
        <v>12</v>
      </c>
      <c r="K17" s="145">
        <v>12</v>
      </c>
      <c r="L17" s="148">
        <v>12</v>
      </c>
      <c r="M17" s="145">
        <v>12</v>
      </c>
      <c r="N17" s="148"/>
      <c r="O17" s="146">
        <v>1</v>
      </c>
      <c r="P17" s="148"/>
      <c r="Q17" s="148"/>
      <c r="R17" s="145">
        <v>12</v>
      </c>
      <c r="S17" s="145"/>
      <c r="T17" s="12"/>
      <c r="U17" s="12" t="s">
        <v>31</v>
      </c>
      <c r="V17" s="12"/>
      <c r="W17" s="201">
        <v>0</v>
      </c>
      <c r="X17" s="145"/>
      <c r="Y17" s="201">
        <v>0</v>
      </c>
      <c r="Z17" s="145"/>
      <c r="AA17" s="201">
        <v>0</v>
      </c>
      <c r="AB17" s="145"/>
      <c r="AC17" s="214"/>
      <c r="AD17" s="201">
        <v>0</v>
      </c>
      <c r="AE17" s="145"/>
      <c r="AF17" s="126" t="s">
        <v>303</v>
      </c>
      <c r="AG17" s="148"/>
    </row>
    <row r="18" spans="2:33" ht="145.94999999999999" customHeight="1" x14ac:dyDescent="0.3">
      <c r="B18" s="12">
        <v>10</v>
      </c>
      <c r="C18" s="124" t="s">
        <v>102</v>
      </c>
      <c r="D18" s="124" t="s">
        <v>310</v>
      </c>
      <c r="E18" s="124" t="s">
        <v>311</v>
      </c>
      <c r="F18" s="126" t="s">
        <v>312</v>
      </c>
      <c r="G18" s="12" t="s">
        <v>29</v>
      </c>
      <c r="H18" s="124" t="s">
        <v>313</v>
      </c>
      <c r="I18" s="145">
        <v>17</v>
      </c>
      <c r="J18" s="145">
        <v>17</v>
      </c>
      <c r="K18" s="145">
        <v>17</v>
      </c>
      <c r="L18" s="145">
        <v>17</v>
      </c>
      <c r="M18" s="145">
        <v>17</v>
      </c>
      <c r="N18" s="145">
        <v>17</v>
      </c>
      <c r="O18" s="146">
        <v>1</v>
      </c>
      <c r="P18" s="145"/>
      <c r="Q18" s="145"/>
      <c r="R18" s="145">
        <v>17</v>
      </c>
      <c r="S18" s="145"/>
      <c r="T18" s="12"/>
      <c r="U18" s="12" t="s">
        <v>31</v>
      </c>
      <c r="V18" s="12"/>
      <c r="W18" s="201">
        <v>1500000</v>
      </c>
      <c r="X18" s="201">
        <v>1500000</v>
      </c>
      <c r="Y18" s="201">
        <f>4400000+14925000</f>
        <v>19325000</v>
      </c>
      <c r="Z18" s="201">
        <f>+Y18</f>
        <v>19325000</v>
      </c>
      <c r="AA18" s="203">
        <v>1500000</v>
      </c>
      <c r="AB18" s="201">
        <v>1500000</v>
      </c>
      <c r="AC18" s="202">
        <f>AB18/AA18</f>
        <v>1</v>
      </c>
      <c r="AD18" s="201">
        <v>37131500</v>
      </c>
      <c r="AE18" s="145"/>
      <c r="AF18" s="124" t="s">
        <v>286</v>
      </c>
      <c r="AG18" s="148" t="s">
        <v>420</v>
      </c>
    </row>
    <row r="19" spans="2:33" ht="283.2" customHeight="1" x14ac:dyDescent="0.3">
      <c r="B19" s="12">
        <v>11</v>
      </c>
      <c r="C19" s="124" t="s">
        <v>102</v>
      </c>
      <c r="D19" s="124" t="s">
        <v>314</v>
      </c>
      <c r="E19" s="123" t="s">
        <v>315</v>
      </c>
      <c r="F19" s="124" t="s">
        <v>316</v>
      </c>
      <c r="G19" s="12" t="s">
        <v>29</v>
      </c>
      <c r="H19" s="124" t="s">
        <v>317</v>
      </c>
      <c r="I19" s="145">
        <f>+'[8]PLAN DE ACCION'!I17</f>
        <v>0</v>
      </c>
      <c r="J19" s="145">
        <v>0</v>
      </c>
      <c r="K19" s="145">
        <f>+'[8]PLAN DE ACCION'!J17</f>
        <v>1</v>
      </c>
      <c r="L19" s="145">
        <v>1</v>
      </c>
      <c r="M19" s="145">
        <f>+'[8]PLAN DE ACCION'!K17</f>
        <v>1</v>
      </c>
      <c r="N19" s="145">
        <v>0.7</v>
      </c>
      <c r="O19" s="146">
        <v>1</v>
      </c>
      <c r="P19" s="145"/>
      <c r="Q19" s="145"/>
      <c r="R19" s="145">
        <f>+'[8]PLAN DE ACCION'!L17</f>
        <v>1</v>
      </c>
      <c r="S19" s="145"/>
      <c r="T19" s="12"/>
      <c r="U19" s="12"/>
      <c r="V19" s="12" t="s">
        <v>31</v>
      </c>
      <c r="W19" s="201">
        <f>+'[8]PLAN DE ACCION'!P17</f>
        <v>1500000</v>
      </c>
      <c r="X19" s="201">
        <v>1500000</v>
      </c>
      <c r="Y19" s="201">
        <f>+'[8]PLAN DE ACCION'!Q17</f>
        <v>2200000</v>
      </c>
      <c r="Z19" s="201">
        <v>2200000</v>
      </c>
      <c r="AA19" s="201">
        <v>700000</v>
      </c>
      <c r="AB19" s="201">
        <v>500000</v>
      </c>
      <c r="AC19" s="202">
        <f>AB19/AA19</f>
        <v>0.7142857142857143</v>
      </c>
      <c r="AD19" s="201">
        <f>+'[8]PLAN DE ACCION'!S17</f>
        <v>1000000</v>
      </c>
      <c r="AE19" s="201"/>
      <c r="AF19" s="124" t="s">
        <v>286</v>
      </c>
      <c r="AG19" s="148" t="s">
        <v>421</v>
      </c>
    </row>
    <row r="20" spans="2:33" ht="168.75" customHeight="1" x14ac:dyDescent="0.3">
      <c r="B20" s="12">
        <v>12</v>
      </c>
      <c r="C20" s="124" t="s">
        <v>102</v>
      </c>
      <c r="D20" s="35" t="s">
        <v>103</v>
      </c>
      <c r="E20" s="35" t="s">
        <v>104</v>
      </c>
      <c r="F20" s="35" t="s">
        <v>105</v>
      </c>
      <c r="G20" s="12" t="s">
        <v>29</v>
      </c>
      <c r="H20" s="124" t="s">
        <v>106</v>
      </c>
      <c r="I20" s="145">
        <v>0</v>
      </c>
      <c r="J20" s="145">
        <v>0</v>
      </c>
      <c r="K20" s="145">
        <v>1</v>
      </c>
      <c r="L20" s="145">
        <v>1</v>
      </c>
      <c r="M20" s="145">
        <v>1</v>
      </c>
      <c r="N20" s="145">
        <v>1</v>
      </c>
      <c r="O20" s="146">
        <v>1</v>
      </c>
      <c r="P20" s="145"/>
      <c r="Q20" s="145"/>
      <c r="R20" s="145">
        <v>1</v>
      </c>
      <c r="S20" s="145"/>
      <c r="T20" s="12"/>
      <c r="U20" s="12"/>
      <c r="V20" s="12" t="s">
        <v>31</v>
      </c>
      <c r="W20" s="201">
        <v>2000000</v>
      </c>
      <c r="X20" s="201">
        <v>1900000</v>
      </c>
      <c r="Y20" s="201">
        <v>4400000</v>
      </c>
      <c r="Z20" s="201">
        <v>4400000</v>
      </c>
      <c r="AA20" s="203">
        <f>1200000+1000000</f>
        <v>2200000</v>
      </c>
      <c r="AB20" s="203">
        <v>1500000</v>
      </c>
      <c r="AC20" s="204"/>
      <c r="AD20" s="203">
        <v>1000000</v>
      </c>
      <c r="AE20" s="203"/>
      <c r="AF20" s="41" t="s">
        <v>107</v>
      </c>
      <c r="AG20" s="205" t="s">
        <v>422</v>
      </c>
    </row>
  </sheetData>
  <mergeCells count="22">
    <mergeCell ref="Y7:Z7"/>
    <mergeCell ref="AA7:AB7"/>
    <mergeCell ref="I6:R6"/>
    <mergeCell ref="T6:AE6"/>
    <mergeCell ref="AF6:AF8"/>
    <mergeCell ref="AG6:AG8"/>
    <mergeCell ref="I7:J7"/>
    <mergeCell ref="K7:L7"/>
    <mergeCell ref="M7:N7"/>
    <mergeCell ref="R7:S7"/>
    <mergeCell ref="T7:V7"/>
    <mergeCell ref="W7:X7"/>
    <mergeCell ref="E1:E4"/>
    <mergeCell ref="F1:V1"/>
    <mergeCell ref="F2:V4"/>
    <mergeCell ref="B6:B8"/>
    <mergeCell ref="C6:C8"/>
    <mergeCell ref="D6:D8"/>
    <mergeCell ref="E6:E8"/>
    <mergeCell ref="F6:F8"/>
    <mergeCell ref="G6:G8"/>
    <mergeCell ref="H6:H8"/>
  </mergeCells>
  <pageMargins left="0.7" right="0.7" top="0.75" bottom="0.75" header="0.3" footer="0.3"/>
  <pageSetup paperSize="9"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0"/>
  <sheetViews>
    <sheetView topLeftCell="A5" zoomScale="70" zoomScaleNormal="70" workbookViewId="0">
      <selection activeCell="O12" sqref="O12"/>
    </sheetView>
  </sheetViews>
  <sheetFormatPr baseColWidth="10" defaultRowHeight="14.4" x14ac:dyDescent="0.3"/>
  <cols>
    <col min="1" max="1" width="1.88671875" customWidth="1"/>
    <col min="2" max="2" width="5.88671875" customWidth="1"/>
    <col min="3" max="3" width="28.88671875" customWidth="1"/>
    <col min="4" max="4" width="44.109375" customWidth="1"/>
    <col min="5" max="5" width="46" customWidth="1"/>
    <col min="6" max="6" width="17"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12.88671875" bestFit="1" customWidth="1"/>
    <col min="16" max="16" width="7.44140625" customWidth="1"/>
    <col min="17" max="17" width="9.6640625" customWidth="1"/>
    <col min="18" max="18" width="22.109375" bestFit="1" customWidth="1"/>
    <col min="19" max="19" width="18.6640625" customWidth="1"/>
    <col min="20" max="20" width="12.109375" bestFit="1" customWidth="1"/>
    <col min="21" max="28" width="14" customWidth="1"/>
    <col min="29" max="29" width="27.88671875" customWidth="1"/>
    <col min="30" max="30" width="28.44140625" customWidth="1"/>
  </cols>
  <sheetData>
    <row r="1" spans="2:30" ht="19.95" customHeight="1" x14ac:dyDescent="0.3">
      <c r="E1" s="56"/>
      <c r="F1" s="57" t="s">
        <v>0</v>
      </c>
      <c r="G1" s="57"/>
      <c r="H1" s="57"/>
      <c r="I1" s="57"/>
      <c r="J1" s="57"/>
      <c r="K1" s="57"/>
      <c r="L1" s="57"/>
      <c r="M1" s="57"/>
      <c r="N1" s="57"/>
      <c r="O1" s="57"/>
      <c r="P1" s="57"/>
      <c r="Q1" s="57"/>
      <c r="R1" s="57"/>
      <c r="S1" s="57"/>
      <c r="T1" s="57"/>
      <c r="U1" s="1" t="s">
        <v>1</v>
      </c>
      <c r="V1" s="1" t="s">
        <v>2</v>
      </c>
    </row>
    <row r="2" spans="2:30" ht="19.95" customHeight="1" x14ac:dyDescent="0.3">
      <c r="E2" s="56"/>
      <c r="F2" s="58" t="s">
        <v>3</v>
      </c>
      <c r="G2" s="58"/>
      <c r="H2" s="58"/>
      <c r="I2" s="58"/>
      <c r="J2" s="58"/>
      <c r="K2" s="58"/>
      <c r="L2" s="58"/>
      <c r="M2" s="58"/>
      <c r="N2" s="58"/>
      <c r="O2" s="58"/>
      <c r="P2" s="58"/>
      <c r="Q2" s="58"/>
      <c r="R2" s="58"/>
      <c r="S2" s="58"/>
      <c r="T2" s="58"/>
      <c r="U2" s="2" t="s">
        <v>4</v>
      </c>
      <c r="V2" s="3">
        <v>1</v>
      </c>
    </row>
    <row r="3" spans="2:30" ht="19.95" customHeight="1" x14ac:dyDescent="0.3">
      <c r="E3" s="56"/>
      <c r="F3" s="58"/>
      <c r="G3" s="58"/>
      <c r="H3" s="58"/>
      <c r="I3" s="58"/>
      <c r="J3" s="58"/>
      <c r="K3" s="58"/>
      <c r="L3" s="58"/>
      <c r="M3" s="58"/>
      <c r="N3" s="58"/>
      <c r="O3" s="58"/>
      <c r="P3" s="58"/>
      <c r="Q3" s="58"/>
      <c r="R3" s="58"/>
      <c r="S3" s="58"/>
      <c r="T3" s="58"/>
      <c r="U3" s="2" t="s">
        <v>5</v>
      </c>
      <c r="V3" s="4">
        <v>44651</v>
      </c>
    </row>
    <row r="4" spans="2:30" ht="19.95" customHeight="1" x14ac:dyDescent="0.3">
      <c r="E4" s="56"/>
      <c r="F4" s="58"/>
      <c r="G4" s="58"/>
      <c r="H4" s="58"/>
      <c r="I4" s="58"/>
      <c r="J4" s="58"/>
      <c r="K4" s="58"/>
      <c r="L4" s="58"/>
      <c r="M4" s="58"/>
      <c r="N4" s="58"/>
      <c r="O4" s="58"/>
      <c r="P4" s="58"/>
      <c r="Q4" s="58"/>
      <c r="R4" s="58"/>
      <c r="S4" s="58"/>
      <c r="T4" s="58"/>
      <c r="U4" s="2" t="s">
        <v>6</v>
      </c>
      <c r="V4" s="5" t="s">
        <v>7</v>
      </c>
    </row>
    <row r="6" spans="2:30" x14ac:dyDescent="0.3">
      <c r="B6" s="46" t="s">
        <v>8</v>
      </c>
      <c r="C6" s="46" t="s">
        <v>9</v>
      </c>
      <c r="D6" s="46" t="s">
        <v>10</v>
      </c>
      <c r="E6" s="46" t="s">
        <v>11</v>
      </c>
      <c r="F6" s="46" t="s">
        <v>12</v>
      </c>
      <c r="G6" s="46" t="s">
        <v>13</v>
      </c>
      <c r="H6" s="46" t="s">
        <v>14</v>
      </c>
      <c r="I6" s="47" t="s">
        <v>15</v>
      </c>
      <c r="J6" s="47"/>
      <c r="K6" s="48"/>
      <c r="L6" s="48"/>
      <c r="M6" s="48"/>
      <c r="N6" s="48"/>
      <c r="O6" s="48"/>
      <c r="P6" s="48"/>
      <c r="Q6" s="7"/>
      <c r="R6" s="49" t="s">
        <v>16</v>
      </c>
      <c r="S6" s="50"/>
      <c r="T6" s="50"/>
      <c r="U6" s="50"/>
      <c r="V6" s="50"/>
      <c r="W6" s="50"/>
      <c r="X6" s="50"/>
      <c r="Y6" s="50"/>
      <c r="Z6" s="50"/>
      <c r="AA6" s="50"/>
      <c r="AB6" s="47"/>
      <c r="AC6" s="46" t="s">
        <v>17</v>
      </c>
      <c r="AD6" s="46" t="s">
        <v>18</v>
      </c>
    </row>
    <row r="7" spans="2:30" x14ac:dyDescent="0.3">
      <c r="B7" s="46"/>
      <c r="C7" s="46"/>
      <c r="D7" s="46"/>
      <c r="E7" s="46"/>
      <c r="F7" s="46"/>
      <c r="G7" s="46"/>
      <c r="H7" s="46"/>
      <c r="I7" s="51">
        <v>2020</v>
      </c>
      <c r="J7" s="52"/>
      <c r="K7" s="51">
        <v>2021</v>
      </c>
      <c r="L7" s="52"/>
      <c r="M7" s="53">
        <v>2022</v>
      </c>
      <c r="N7" s="54"/>
      <c r="O7" s="113" t="s">
        <v>255</v>
      </c>
      <c r="P7" s="46">
        <v>2023</v>
      </c>
      <c r="Q7" s="46"/>
      <c r="R7" s="53" t="s">
        <v>19</v>
      </c>
      <c r="S7" s="55"/>
      <c r="T7" s="54"/>
      <c r="U7" s="46">
        <v>2020</v>
      </c>
      <c r="V7" s="46"/>
      <c r="W7" s="46">
        <v>2021</v>
      </c>
      <c r="X7" s="46"/>
      <c r="Y7" s="46">
        <v>2022</v>
      </c>
      <c r="Z7" s="46"/>
      <c r="AA7" s="46">
        <v>2023</v>
      </c>
      <c r="AB7" s="46"/>
      <c r="AC7" s="46"/>
      <c r="AD7" s="46"/>
    </row>
    <row r="8" spans="2:30" x14ac:dyDescent="0.3">
      <c r="B8" s="46"/>
      <c r="C8" s="46"/>
      <c r="D8" s="46"/>
      <c r="E8" s="46"/>
      <c r="F8" s="46"/>
      <c r="G8" s="46"/>
      <c r="H8" s="46"/>
      <c r="I8" s="9" t="s">
        <v>20</v>
      </c>
      <c r="J8" s="9" t="s">
        <v>21</v>
      </c>
      <c r="K8" s="9" t="s">
        <v>20</v>
      </c>
      <c r="L8" s="9" t="s">
        <v>21</v>
      </c>
      <c r="M8" s="9" t="s">
        <v>20</v>
      </c>
      <c r="N8" s="9" t="s">
        <v>21</v>
      </c>
      <c r="O8" s="114" t="s">
        <v>256</v>
      </c>
      <c r="P8" s="9" t="s">
        <v>20</v>
      </c>
      <c r="Q8" s="9" t="s">
        <v>21</v>
      </c>
      <c r="R8" s="10" t="s">
        <v>22</v>
      </c>
      <c r="S8" s="11" t="s">
        <v>23</v>
      </c>
      <c r="T8" s="11" t="s">
        <v>24</v>
      </c>
      <c r="U8" s="9" t="s">
        <v>20</v>
      </c>
      <c r="V8" s="9" t="s">
        <v>21</v>
      </c>
      <c r="W8" s="9" t="s">
        <v>20</v>
      </c>
      <c r="X8" s="9" t="s">
        <v>21</v>
      </c>
      <c r="Y8" s="9" t="s">
        <v>20</v>
      </c>
      <c r="Z8" s="9" t="s">
        <v>21</v>
      </c>
      <c r="AA8" s="9" t="s">
        <v>20</v>
      </c>
      <c r="AB8" s="9" t="s">
        <v>21</v>
      </c>
      <c r="AC8" s="46"/>
      <c r="AD8" s="46"/>
    </row>
    <row r="9" spans="2:30" ht="316.8" x14ac:dyDescent="0.3">
      <c r="B9" s="18">
        <v>1</v>
      </c>
      <c r="C9" s="19" t="s">
        <v>25</v>
      </c>
      <c r="D9" s="19" t="s">
        <v>257</v>
      </c>
      <c r="E9" s="19" t="s">
        <v>258</v>
      </c>
      <c r="F9" s="19" t="s">
        <v>259</v>
      </c>
      <c r="G9" s="99" t="s">
        <v>29</v>
      </c>
      <c r="H9" s="19" t="s">
        <v>259</v>
      </c>
      <c r="I9" s="14">
        <f>+'[7]PLAN DE ACCION'!I8</f>
        <v>0</v>
      </c>
      <c r="J9" s="14">
        <v>0</v>
      </c>
      <c r="K9" s="14">
        <f>+'[7]PLAN DE ACCION'!J8</f>
        <v>1</v>
      </c>
      <c r="L9" s="14">
        <v>0.7</v>
      </c>
      <c r="M9" s="14">
        <f>+'[7]PLAN DE ACCION'!K8</f>
        <v>1</v>
      </c>
      <c r="N9" s="115">
        <v>1</v>
      </c>
      <c r="O9" s="116">
        <v>1</v>
      </c>
      <c r="P9" s="14">
        <f>+'[7]PLAN DE ACCION'!L8</f>
        <v>1</v>
      </c>
      <c r="Q9" s="15"/>
      <c r="R9" s="69"/>
      <c r="S9" s="18" t="s">
        <v>31</v>
      </c>
      <c r="T9" s="69"/>
      <c r="U9" s="16">
        <f>+'[7]PLAN DE ACCION'!P8</f>
        <v>0</v>
      </c>
      <c r="V9" s="115">
        <v>0</v>
      </c>
      <c r="W9" s="16">
        <f>+'[7]PLAN DE ACCION'!Q8</f>
        <v>0</v>
      </c>
      <c r="X9" s="115">
        <v>0</v>
      </c>
      <c r="Y9" s="16">
        <f>+'[7]PLAN DE ACCION'!R8</f>
        <v>0</v>
      </c>
      <c r="Z9" s="117">
        <v>0</v>
      </c>
      <c r="AA9" s="16">
        <f>+'[7]PLAN DE ACCION'!S8</f>
        <v>0</v>
      </c>
      <c r="AB9" s="15"/>
      <c r="AC9" s="72" t="s">
        <v>260</v>
      </c>
      <c r="AD9" s="30" t="s">
        <v>261</v>
      </c>
    </row>
    <row r="10" spans="2:30" ht="162" customHeight="1" x14ac:dyDescent="0.3">
      <c r="B10" s="18">
        <v>2</v>
      </c>
      <c r="C10" s="19" t="s">
        <v>25</v>
      </c>
      <c r="D10" s="19" t="s">
        <v>262</v>
      </c>
      <c r="E10" s="19" t="s">
        <v>263</v>
      </c>
      <c r="F10" s="19" t="s">
        <v>264</v>
      </c>
      <c r="G10" s="99" t="s">
        <v>29</v>
      </c>
      <c r="H10" s="19" t="s">
        <v>265</v>
      </c>
      <c r="I10" s="14">
        <f>+'[7]PLAN DE ACCION'!I9</f>
        <v>0</v>
      </c>
      <c r="J10" s="14">
        <v>0</v>
      </c>
      <c r="K10" s="14">
        <f>+'[7]PLAN DE ACCION'!J9</f>
        <v>1</v>
      </c>
      <c r="L10" s="14">
        <v>0</v>
      </c>
      <c r="M10" s="14">
        <f>+'[7]PLAN DE ACCION'!K9</f>
        <v>1</v>
      </c>
      <c r="N10" s="115">
        <v>1</v>
      </c>
      <c r="O10" s="116">
        <v>1</v>
      </c>
      <c r="P10" s="14">
        <f>+'[7]PLAN DE ACCION'!L9</f>
        <v>1</v>
      </c>
      <c r="Q10" s="15"/>
      <c r="R10" s="69"/>
      <c r="S10" s="18" t="s">
        <v>31</v>
      </c>
      <c r="T10" s="69"/>
      <c r="U10" s="16">
        <f>+'[7]PLAN DE ACCION'!P9</f>
        <v>0</v>
      </c>
      <c r="V10" s="115">
        <v>0</v>
      </c>
      <c r="W10" s="16">
        <f>+'[7]PLAN DE ACCION'!Q9</f>
        <v>0</v>
      </c>
      <c r="X10" s="115">
        <v>0</v>
      </c>
      <c r="Y10" s="16">
        <f>+'[7]PLAN DE ACCION'!R9</f>
        <v>0</v>
      </c>
      <c r="Z10" s="115">
        <v>0</v>
      </c>
      <c r="AA10" s="16">
        <f>+'[7]PLAN DE ACCION'!S9</f>
        <v>0</v>
      </c>
      <c r="AB10" s="15"/>
      <c r="AC10" s="72" t="s">
        <v>260</v>
      </c>
      <c r="AD10" s="30" t="s">
        <v>266</v>
      </c>
    </row>
  </sheetData>
  <mergeCells count="23">
    <mergeCell ref="W7:X7"/>
    <mergeCell ref="Y7:Z7"/>
    <mergeCell ref="AA7:AB7"/>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2"/>
  <sheetViews>
    <sheetView topLeftCell="S12" zoomScale="106" zoomScaleNormal="106" workbookViewId="0">
      <selection activeCell="S12" sqref="S12"/>
    </sheetView>
  </sheetViews>
  <sheetFormatPr baseColWidth="10" defaultRowHeight="14.4" x14ac:dyDescent="0.3"/>
  <cols>
    <col min="1" max="1" width="1.88671875" customWidth="1"/>
    <col min="2" max="2" width="5.88671875" customWidth="1"/>
    <col min="3" max="3" width="28.88671875" customWidth="1"/>
    <col min="4" max="4" width="30.88671875" customWidth="1"/>
    <col min="5" max="5" width="35.332031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22.109375" bestFit="1" customWidth="1"/>
    <col min="19" max="19" width="19.33203125" bestFit="1" customWidth="1"/>
    <col min="20" max="20" width="12.109375" bestFit="1" customWidth="1"/>
    <col min="21" max="23" width="14.6640625" bestFit="1" customWidth="1"/>
    <col min="24" max="24" width="14" customWidth="1"/>
    <col min="25" max="26" width="14.6640625" bestFit="1" customWidth="1"/>
    <col min="27" max="28" width="14" customWidth="1"/>
    <col min="29" max="29" width="27.88671875" customWidth="1"/>
    <col min="30" max="30" width="17.6640625" customWidth="1"/>
    <col min="31" max="31" width="16.44140625" bestFit="1" customWidth="1"/>
  </cols>
  <sheetData>
    <row r="1" spans="2:31" ht="15.6" x14ac:dyDescent="0.3">
      <c r="E1" s="56"/>
      <c r="F1" s="57" t="s">
        <v>0</v>
      </c>
      <c r="G1" s="57"/>
      <c r="H1" s="57"/>
      <c r="I1" s="57"/>
      <c r="J1" s="57"/>
      <c r="K1" s="57"/>
      <c r="L1" s="57"/>
      <c r="M1" s="57"/>
      <c r="N1" s="57"/>
      <c r="O1" s="57"/>
      <c r="P1" s="57"/>
      <c r="Q1" s="57"/>
      <c r="R1" s="57"/>
      <c r="S1" s="57"/>
      <c r="T1" s="57"/>
      <c r="U1" s="1" t="s">
        <v>1</v>
      </c>
      <c r="V1" s="1" t="s">
        <v>2</v>
      </c>
    </row>
    <row r="2" spans="2:31" x14ac:dyDescent="0.3">
      <c r="E2" s="56"/>
      <c r="F2" s="58" t="s">
        <v>3</v>
      </c>
      <c r="G2" s="58"/>
      <c r="H2" s="58"/>
      <c r="I2" s="58"/>
      <c r="J2" s="58"/>
      <c r="K2" s="58"/>
      <c r="L2" s="58"/>
      <c r="M2" s="58"/>
      <c r="N2" s="58"/>
      <c r="O2" s="58"/>
      <c r="P2" s="58"/>
      <c r="Q2" s="58"/>
      <c r="R2" s="58"/>
      <c r="S2" s="58"/>
      <c r="T2" s="58"/>
      <c r="U2" s="2" t="s">
        <v>4</v>
      </c>
      <c r="V2" s="3">
        <v>1</v>
      </c>
    </row>
    <row r="3" spans="2:31" x14ac:dyDescent="0.3">
      <c r="E3" s="56"/>
      <c r="F3" s="58"/>
      <c r="G3" s="58"/>
      <c r="H3" s="58"/>
      <c r="I3" s="58"/>
      <c r="J3" s="58"/>
      <c r="K3" s="58"/>
      <c r="L3" s="58"/>
      <c r="M3" s="58"/>
      <c r="N3" s="58"/>
      <c r="O3" s="58"/>
      <c r="P3" s="58"/>
      <c r="Q3" s="58"/>
      <c r="R3" s="58"/>
      <c r="S3" s="58"/>
      <c r="T3" s="58"/>
      <c r="U3" s="2" t="s">
        <v>5</v>
      </c>
      <c r="V3" s="4">
        <v>44651</v>
      </c>
    </row>
    <row r="4" spans="2:31" ht="20.399999999999999" customHeight="1" x14ac:dyDescent="0.3">
      <c r="E4" s="56"/>
      <c r="F4" s="58"/>
      <c r="G4" s="58"/>
      <c r="H4" s="58"/>
      <c r="I4" s="58"/>
      <c r="J4" s="58"/>
      <c r="K4" s="58"/>
      <c r="L4" s="58"/>
      <c r="M4" s="58"/>
      <c r="N4" s="58"/>
      <c r="O4" s="58"/>
      <c r="P4" s="58"/>
      <c r="Q4" s="58"/>
      <c r="R4" s="58"/>
      <c r="S4" s="58"/>
      <c r="T4" s="58"/>
      <c r="U4" s="2" t="s">
        <v>6</v>
      </c>
      <c r="V4" s="5" t="s">
        <v>7</v>
      </c>
    </row>
    <row r="6" spans="2:31" x14ac:dyDescent="0.3">
      <c r="B6" s="46" t="s">
        <v>8</v>
      </c>
      <c r="C6" s="46" t="s">
        <v>9</v>
      </c>
      <c r="D6" s="46" t="s">
        <v>10</v>
      </c>
      <c r="E6" s="46" t="s">
        <v>11</v>
      </c>
      <c r="F6" s="46" t="s">
        <v>12</v>
      </c>
      <c r="G6" s="46" t="s">
        <v>13</v>
      </c>
      <c r="H6" s="46" t="s">
        <v>14</v>
      </c>
      <c r="I6" s="47" t="s">
        <v>15</v>
      </c>
      <c r="J6" s="47"/>
      <c r="K6" s="48"/>
      <c r="L6" s="48"/>
      <c r="M6" s="48"/>
      <c r="N6" s="48"/>
      <c r="O6" s="48"/>
      <c r="P6" s="48"/>
      <c r="Q6" s="7"/>
      <c r="R6" s="49" t="s">
        <v>16</v>
      </c>
      <c r="S6" s="50"/>
      <c r="T6" s="50"/>
      <c r="U6" s="50"/>
      <c r="V6" s="50"/>
      <c r="W6" s="50"/>
      <c r="X6" s="50"/>
      <c r="Y6" s="50"/>
      <c r="Z6" s="50"/>
      <c r="AA6" s="50"/>
      <c r="AB6" s="47"/>
      <c r="AC6" s="46" t="s">
        <v>17</v>
      </c>
      <c r="AD6" s="62" t="s">
        <v>165</v>
      </c>
      <c r="AE6" s="62" t="s">
        <v>166</v>
      </c>
    </row>
    <row r="7" spans="2:31" x14ac:dyDescent="0.3">
      <c r="B7" s="46"/>
      <c r="C7" s="46"/>
      <c r="D7" s="46"/>
      <c r="E7" s="46"/>
      <c r="F7" s="46"/>
      <c r="G7" s="46"/>
      <c r="H7" s="46"/>
      <c r="I7" s="51">
        <v>2020</v>
      </c>
      <c r="J7" s="52"/>
      <c r="K7" s="51">
        <v>2021</v>
      </c>
      <c r="L7" s="52"/>
      <c r="M7" s="53">
        <v>2022</v>
      </c>
      <c r="N7" s="54"/>
      <c r="O7" s="8"/>
      <c r="P7" s="46">
        <v>2023</v>
      </c>
      <c r="Q7" s="46"/>
      <c r="R7" s="53" t="s">
        <v>19</v>
      </c>
      <c r="S7" s="55"/>
      <c r="T7" s="54"/>
      <c r="U7" s="46">
        <v>2020</v>
      </c>
      <c r="V7" s="46"/>
      <c r="W7" s="46">
        <v>2021</v>
      </c>
      <c r="X7" s="46"/>
      <c r="Y7" s="46">
        <v>2022</v>
      </c>
      <c r="Z7" s="46"/>
      <c r="AA7" s="46">
        <v>2023</v>
      </c>
      <c r="AB7" s="46"/>
      <c r="AC7" s="46"/>
      <c r="AD7" s="62"/>
      <c r="AE7" s="62"/>
    </row>
    <row r="8" spans="2:31" x14ac:dyDescent="0.3">
      <c r="B8" s="46"/>
      <c r="C8" s="46"/>
      <c r="D8" s="46"/>
      <c r="E8" s="46"/>
      <c r="F8" s="46"/>
      <c r="G8" s="46"/>
      <c r="H8" s="46"/>
      <c r="I8" s="9" t="s">
        <v>20</v>
      </c>
      <c r="J8" s="9" t="s">
        <v>21</v>
      </c>
      <c r="K8" s="9" t="s">
        <v>20</v>
      </c>
      <c r="L8" s="9" t="s">
        <v>21</v>
      </c>
      <c r="M8" s="9" t="s">
        <v>20</v>
      </c>
      <c r="N8" s="9" t="s">
        <v>21</v>
      </c>
      <c r="O8" s="9" t="s">
        <v>21</v>
      </c>
      <c r="P8" s="9" t="s">
        <v>20</v>
      </c>
      <c r="Q8" s="9" t="s">
        <v>21</v>
      </c>
      <c r="R8" s="10" t="s">
        <v>34</v>
      </c>
      <c r="S8" s="11" t="s">
        <v>23</v>
      </c>
      <c r="T8" s="11" t="s">
        <v>24</v>
      </c>
      <c r="U8" s="9" t="s">
        <v>20</v>
      </c>
      <c r="V8" s="9" t="s">
        <v>21</v>
      </c>
      <c r="W8" s="9" t="s">
        <v>20</v>
      </c>
      <c r="X8" s="9" t="s">
        <v>21</v>
      </c>
      <c r="Y8" s="9" t="s">
        <v>20</v>
      </c>
      <c r="Z8" s="9" t="s">
        <v>21</v>
      </c>
      <c r="AA8" s="9" t="s">
        <v>20</v>
      </c>
      <c r="AB8" s="9" t="s">
        <v>21</v>
      </c>
      <c r="AC8" s="46"/>
      <c r="AD8" s="62"/>
      <c r="AE8" s="62"/>
    </row>
    <row r="9" spans="2:31" ht="100.8" x14ac:dyDescent="0.3">
      <c r="B9" s="99">
        <v>1</v>
      </c>
      <c r="C9" s="19" t="s">
        <v>25</v>
      </c>
      <c r="D9" s="20" t="s">
        <v>227</v>
      </c>
      <c r="E9" s="20" t="s">
        <v>228</v>
      </c>
      <c r="F9" s="19" t="s">
        <v>229</v>
      </c>
      <c r="G9" s="18" t="s">
        <v>29</v>
      </c>
      <c r="H9" s="19" t="s">
        <v>230</v>
      </c>
      <c r="I9" s="14">
        <f>+'[6]PLAN DE ACCION'!I8</f>
        <v>0</v>
      </c>
      <c r="J9" s="15"/>
      <c r="K9" s="14">
        <v>500</v>
      </c>
      <c r="L9" s="14">
        <v>500</v>
      </c>
      <c r="M9" s="14">
        <v>500</v>
      </c>
      <c r="N9" s="14">
        <v>2313</v>
      </c>
      <c r="O9" s="128">
        <v>1</v>
      </c>
      <c r="P9" s="14">
        <v>500</v>
      </c>
      <c r="Q9" s="15"/>
      <c r="R9" s="100"/>
      <c r="S9" s="100"/>
      <c r="T9" s="18" t="s">
        <v>31</v>
      </c>
      <c r="U9" s="16">
        <f>+'[6]PLAN DE ACCION'!P8</f>
        <v>0</v>
      </c>
      <c r="V9" s="15"/>
      <c r="W9" s="16">
        <v>84000000</v>
      </c>
      <c r="X9" s="101">
        <v>74990333</v>
      </c>
      <c r="Y9" s="16">
        <v>90000000</v>
      </c>
      <c r="Z9" s="101">
        <v>50334000</v>
      </c>
      <c r="AA9" s="16">
        <v>65000000</v>
      </c>
      <c r="AB9" s="15"/>
      <c r="AC9" s="100" t="s">
        <v>231</v>
      </c>
      <c r="AD9" s="102" t="s">
        <v>232</v>
      </c>
      <c r="AE9" s="17" t="s">
        <v>233</v>
      </c>
    </row>
    <row r="10" spans="2:31" ht="147" customHeight="1" x14ac:dyDescent="0.3">
      <c r="B10" s="103">
        <v>2</v>
      </c>
      <c r="C10" s="89" t="s">
        <v>234</v>
      </c>
      <c r="D10" s="21" t="s">
        <v>235</v>
      </c>
      <c r="E10" s="21" t="s">
        <v>236</v>
      </c>
      <c r="F10" s="89" t="s">
        <v>237</v>
      </c>
      <c r="G10" s="104" t="s">
        <v>29</v>
      </c>
      <c r="H10" s="89" t="s">
        <v>238</v>
      </c>
      <c r="I10" s="14">
        <v>0</v>
      </c>
      <c r="J10" s="15"/>
      <c r="K10" s="97">
        <v>30</v>
      </c>
      <c r="L10" s="97">
        <v>156</v>
      </c>
      <c r="M10" s="97">
        <v>35</v>
      </c>
      <c r="N10" s="97">
        <v>117</v>
      </c>
      <c r="O10" s="128">
        <v>1</v>
      </c>
      <c r="P10" s="97">
        <v>40</v>
      </c>
      <c r="Q10" s="15"/>
      <c r="R10" s="105"/>
      <c r="S10" s="105"/>
      <c r="T10" s="104" t="s">
        <v>31</v>
      </c>
      <c r="U10" s="106">
        <v>284455598</v>
      </c>
      <c r="V10" s="106">
        <v>212238801</v>
      </c>
      <c r="W10" s="106">
        <v>400809656</v>
      </c>
      <c r="X10" s="106" t="s">
        <v>239</v>
      </c>
      <c r="Y10" s="106">
        <v>261578200</v>
      </c>
      <c r="Z10" s="106">
        <v>103060000</v>
      </c>
      <c r="AA10" s="106">
        <f>+'[6]PLAN DE ACCION'!S9</f>
        <v>25200000</v>
      </c>
      <c r="AB10" s="98"/>
      <c r="AC10" s="105" t="s">
        <v>231</v>
      </c>
      <c r="AD10" s="107" t="s">
        <v>240</v>
      </c>
      <c r="AE10" s="107" t="s">
        <v>241</v>
      </c>
    </row>
    <row r="11" spans="2:31" ht="115.2" customHeight="1" x14ac:dyDescent="0.3">
      <c r="B11" s="108">
        <v>3</v>
      </c>
      <c r="C11" s="89" t="s">
        <v>25</v>
      </c>
      <c r="D11" s="89" t="s">
        <v>242</v>
      </c>
      <c r="E11" s="89" t="s">
        <v>242</v>
      </c>
      <c r="F11" s="89" t="s">
        <v>243</v>
      </c>
      <c r="G11" s="108" t="s">
        <v>29</v>
      </c>
      <c r="H11" s="89" t="s">
        <v>244</v>
      </c>
      <c r="I11" s="14">
        <v>1</v>
      </c>
      <c r="J11" s="15"/>
      <c r="K11" s="14">
        <v>1</v>
      </c>
      <c r="L11" s="14">
        <v>1</v>
      </c>
      <c r="M11" s="14">
        <v>1</v>
      </c>
      <c r="N11" s="14">
        <v>1</v>
      </c>
      <c r="O11" s="128">
        <v>1</v>
      </c>
      <c r="P11" s="14">
        <v>1</v>
      </c>
      <c r="Q11" s="15"/>
      <c r="R11" s="108"/>
      <c r="S11" s="109" t="s">
        <v>245</v>
      </c>
      <c r="T11" s="104" t="s">
        <v>31</v>
      </c>
      <c r="U11" s="16" t="s">
        <v>246</v>
      </c>
      <c r="V11" s="110"/>
      <c r="W11" s="16">
        <v>2500000</v>
      </c>
      <c r="X11" s="110">
        <v>2500000</v>
      </c>
      <c r="Y11" s="16">
        <v>3000000</v>
      </c>
      <c r="Z11" s="110">
        <v>3000000</v>
      </c>
      <c r="AA11" s="16">
        <v>4000000</v>
      </c>
      <c r="AB11" s="15"/>
      <c r="AC11" s="111" t="s">
        <v>231</v>
      </c>
      <c r="AD11" s="30" t="s">
        <v>247</v>
      </c>
      <c r="AE11" s="30" t="s">
        <v>248</v>
      </c>
    </row>
    <row r="12" spans="2:31" ht="273.60000000000002" x14ac:dyDescent="0.3">
      <c r="B12" s="108">
        <v>4</v>
      </c>
      <c r="C12" s="89" t="s">
        <v>25</v>
      </c>
      <c r="D12" s="89" t="s">
        <v>249</v>
      </c>
      <c r="E12" s="89" t="s">
        <v>250</v>
      </c>
      <c r="F12" s="89" t="s">
        <v>251</v>
      </c>
      <c r="G12" s="108" t="s">
        <v>29</v>
      </c>
      <c r="H12" s="89" t="s">
        <v>252</v>
      </c>
      <c r="I12" s="14">
        <v>0</v>
      </c>
      <c r="J12" s="15"/>
      <c r="K12" s="14">
        <v>3</v>
      </c>
      <c r="L12" s="14">
        <v>3</v>
      </c>
      <c r="M12" s="14">
        <v>3</v>
      </c>
      <c r="N12" s="14">
        <v>0</v>
      </c>
      <c r="O12" s="128">
        <v>1</v>
      </c>
      <c r="P12" s="14">
        <v>3</v>
      </c>
      <c r="Q12" s="15"/>
      <c r="R12" s="108"/>
      <c r="S12" s="108"/>
      <c r="T12" s="108" t="s">
        <v>31</v>
      </c>
      <c r="U12" s="16">
        <f>+'[6]PLAN DE ACCION'!P11</f>
        <v>5000000</v>
      </c>
      <c r="V12" s="15"/>
      <c r="W12" s="16">
        <f>+'[6]PLAN DE ACCION'!Q11</f>
        <v>5600000</v>
      </c>
      <c r="X12" s="112">
        <v>0</v>
      </c>
      <c r="Y12" s="16">
        <f>+'[6]PLAN DE ACCION'!R11</f>
        <v>6000000</v>
      </c>
      <c r="Z12" s="112">
        <v>3000000</v>
      </c>
      <c r="AA12" s="16">
        <f>+'[6]PLAN DE ACCION'!S11</f>
        <v>6500000</v>
      </c>
      <c r="AB12" s="15"/>
      <c r="AC12" s="111" t="s">
        <v>231</v>
      </c>
      <c r="AD12" s="40" t="s">
        <v>253</v>
      </c>
      <c r="AE12" s="36" t="s">
        <v>254</v>
      </c>
    </row>
  </sheetData>
  <mergeCells count="24">
    <mergeCell ref="U7:V7"/>
    <mergeCell ref="W7:X7"/>
    <mergeCell ref="Y7:Z7"/>
    <mergeCell ref="AA7:AB7"/>
    <mergeCell ref="I6:P6"/>
    <mergeCell ref="R6:AB6"/>
    <mergeCell ref="AC6:AC8"/>
    <mergeCell ref="AD6:AD8"/>
    <mergeCell ref="AE6:AE8"/>
    <mergeCell ref="I7:J7"/>
    <mergeCell ref="K7:L7"/>
    <mergeCell ref="M7:N7"/>
    <mergeCell ref="P7:Q7"/>
    <mergeCell ref="R7:T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
  <sheetViews>
    <sheetView topLeftCell="A10" zoomScale="80" zoomScaleNormal="80" workbookViewId="0">
      <selection activeCell="O11" sqref="O11"/>
    </sheetView>
  </sheetViews>
  <sheetFormatPr baseColWidth="10" defaultRowHeight="13.8" x14ac:dyDescent="0.3"/>
  <cols>
    <col min="1" max="1" width="1.88671875" style="215" customWidth="1"/>
    <col min="2" max="2" width="5.88671875" style="215" customWidth="1"/>
    <col min="3" max="3" width="28.88671875" style="215" customWidth="1"/>
    <col min="4" max="4" width="21" style="215" customWidth="1"/>
    <col min="5" max="5" width="26.6640625" style="215" customWidth="1"/>
    <col min="6" max="6" width="14.5546875" style="215" customWidth="1"/>
    <col min="7" max="7" width="13.88671875" style="215" bestFit="1" customWidth="1"/>
    <col min="8" max="8" width="16.109375" style="215" customWidth="1"/>
    <col min="9" max="9" width="8.6640625" style="215" customWidth="1"/>
    <col min="10" max="10" width="9.88671875" style="215" customWidth="1"/>
    <col min="11" max="11" width="8.33203125" style="215" customWidth="1"/>
    <col min="12" max="12" width="10.109375" style="215" customWidth="1"/>
    <col min="13" max="13" width="8.109375" style="215" customWidth="1"/>
    <col min="14" max="15" width="9.44140625" style="215" customWidth="1"/>
    <col min="16" max="16" width="7.44140625" style="215" customWidth="1"/>
    <col min="17" max="17" width="9.6640625" style="215" customWidth="1"/>
    <col min="18" max="18" width="22.109375" style="215" customWidth="1"/>
    <col min="19" max="19" width="18.88671875" style="215" bestFit="1" customWidth="1"/>
    <col min="20" max="20" width="11.6640625" style="215" bestFit="1" customWidth="1"/>
    <col min="21" max="28" width="14" style="215" customWidth="1"/>
    <col min="29" max="29" width="41.6640625" style="215" customWidth="1"/>
    <col min="30" max="30" width="192.6640625" style="215" customWidth="1"/>
    <col min="31" max="16384" width="11.5546875" style="215"/>
  </cols>
  <sheetData>
    <row r="1" spans="2:30" ht="19.95" customHeight="1" x14ac:dyDescent="0.3">
      <c r="E1" s="216"/>
      <c r="F1" s="217" t="s">
        <v>0</v>
      </c>
      <c r="G1" s="217"/>
      <c r="H1" s="217"/>
      <c r="I1" s="217"/>
      <c r="J1" s="217"/>
      <c r="K1" s="217"/>
      <c r="L1" s="217"/>
      <c r="M1" s="217"/>
      <c r="N1" s="217"/>
      <c r="O1" s="217"/>
      <c r="P1" s="217"/>
      <c r="Q1" s="217"/>
      <c r="R1" s="217"/>
      <c r="S1" s="217"/>
      <c r="T1" s="217"/>
      <c r="U1" s="218" t="s">
        <v>1</v>
      </c>
      <c r="V1" s="218" t="s">
        <v>2</v>
      </c>
    </row>
    <row r="2" spans="2:30" ht="19.95" customHeight="1" x14ac:dyDescent="0.3">
      <c r="E2" s="216"/>
      <c r="F2" s="219" t="s">
        <v>3</v>
      </c>
      <c r="G2" s="219"/>
      <c r="H2" s="219"/>
      <c r="I2" s="219"/>
      <c r="J2" s="219"/>
      <c r="K2" s="219"/>
      <c r="L2" s="219"/>
      <c r="M2" s="219"/>
      <c r="N2" s="219"/>
      <c r="O2" s="219"/>
      <c r="P2" s="219"/>
      <c r="Q2" s="219"/>
      <c r="R2" s="219"/>
      <c r="S2" s="219"/>
      <c r="T2" s="219"/>
      <c r="U2" s="218" t="s">
        <v>4</v>
      </c>
      <c r="V2" s="220">
        <v>1</v>
      </c>
    </row>
    <row r="3" spans="2:30" ht="19.95" customHeight="1" x14ac:dyDescent="0.3">
      <c r="E3" s="216"/>
      <c r="F3" s="219"/>
      <c r="G3" s="219"/>
      <c r="H3" s="219"/>
      <c r="I3" s="219"/>
      <c r="J3" s="219"/>
      <c r="K3" s="219"/>
      <c r="L3" s="219"/>
      <c r="M3" s="219"/>
      <c r="N3" s="219"/>
      <c r="O3" s="219"/>
      <c r="P3" s="219"/>
      <c r="Q3" s="219"/>
      <c r="R3" s="219"/>
      <c r="S3" s="219"/>
      <c r="T3" s="219"/>
      <c r="U3" s="218" t="s">
        <v>5</v>
      </c>
      <c r="V3" s="221">
        <v>44651</v>
      </c>
    </row>
    <row r="4" spans="2:30" ht="19.95" customHeight="1" x14ac:dyDescent="0.3">
      <c r="E4" s="216"/>
      <c r="F4" s="219"/>
      <c r="G4" s="219"/>
      <c r="H4" s="219"/>
      <c r="I4" s="219"/>
      <c r="J4" s="219"/>
      <c r="K4" s="219"/>
      <c r="L4" s="219"/>
      <c r="M4" s="219"/>
      <c r="N4" s="219"/>
      <c r="O4" s="219"/>
      <c r="P4" s="219"/>
      <c r="Q4" s="219"/>
      <c r="R4" s="219"/>
      <c r="S4" s="219"/>
      <c r="T4" s="219"/>
      <c r="U4" s="218" t="s">
        <v>6</v>
      </c>
      <c r="V4" s="218" t="s">
        <v>7</v>
      </c>
    </row>
    <row r="6" spans="2:30" x14ac:dyDescent="0.3">
      <c r="B6" s="222" t="s">
        <v>8</v>
      </c>
      <c r="C6" s="222" t="s">
        <v>9</v>
      </c>
      <c r="D6" s="222" t="s">
        <v>10</v>
      </c>
      <c r="E6" s="222" t="s">
        <v>11</v>
      </c>
      <c r="F6" s="222" t="s">
        <v>12</v>
      </c>
      <c r="G6" s="222" t="s">
        <v>13</v>
      </c>
      <c r="H6" s="222" t="s">
        <v>14</v>
      </c>
      <c r="I6" s="223" t="s">
        <v>15</v>
      </c>
      <c r="J6" s="223"/>
      <c r="K6" s="222"/>
      <c r="L6" s="222"/>
      <c r="M6" s="222"/>
      <c r="N6" s="222"/>
      <c r="O6" s="222"/>
      <c r="P6" s="222"/>
      <c r="Q6" s="224"/>
      <c r="R6" s="225" t="s">
        <v>16</v>
      </c>
      <c r="S6" s="226"/>
      <c r="T6" s="226"/>
      <c r="U6" s="226"/>
      <c r="V6" s="226"/>
      <c r="W6" s="226"/>
      <c r="X6" s="226"/>
      <c r="Y6" s="226"/>
      <c r="Z6" s="226"/>
      <c r="AA6" s="226"/>
      <c r="AB6" s="223"/>
      <c r="AC6" s="222" t="s">
        <v>17</v>
      </c>
      <c r="AD6" s="222" t="s">
        <v>18</v>
      </c>
    </row>
    <row r="7" spans="2:30" x14ac:dyDescent="0.3">
      <c r="B7" s="222"/>
      <c r="C7" s="222"/>
      <c r="D7" s="222"/>
      <c r="E7" s="222"/>
      <c r="F7" s="222"/>
      <c r="G7" s="222"/>
      <c r="H7" s="222"/>
      <c r="I7" s="227">
        <v>2020</v>
      </c>
      <c r="J7" s="228"/>
      <c r="K7" s="227">
        <v>2021</v>
      </c>
      <c r="L7" s="228"/>
      <c r="M7" s="225">
        <v>2022</v>
      </c>
      <c r="N7" s="223"/>
      <c r="O7" s="242"/>
      <c r="P7" s="222">
        <v>2023</v>
      </c>
      <c r="Q7" s="222"/>
      <c r="R7" s="225" t="s">
        <v>19</v>
      </c>
      <c r="S7" s="226"/>
      <c r="T7" s="223"/>
      <c r="U7" s="222">
        <v>2020</v>
      </c>
      <c r="V7" s="222"/>
      <c r="W7" s="222">
        <v>2021</v>
      </c>
      <c r="X7" s="222"/>
      <c r="Y7" s="222">
        <v>2022</v>
      </c>
      <c r="Z7" s="222"/>
      <c r="AA7" s="222">
        <v>2023</v>
      </c>
      <c r="AB7" s="222"/>
      <c r="AC7" s="222"/>
      <c r="AD7" s="222"/>
    </row>
    <row r="8" spans="2:30" x14ac:dyDescent="0.3">
      <c r="B8" s="222"/>
      <c r="C8" s="222"/>
      <c r="D8" s="222"/>
      <c r="E8" s="222"/>
      <c r="F8" s="222"/>
      <c r="G8" s="222"/>
      <c r="H8" s="222"/>
      <c r="I8" s="229" t="s">
        <v>20</v>
      </c>
      <c r="J8" s="229" t="s">
        <v>21</v>
      </c>
      <c r="K8" s="229" t="s">
        <v>20</v>
      </c>
      <c r="L8" s="229" t="s">
        <v>21</v>
      </c>
      <c r="M8" s="229" t="s">
        <v>20</v>
      </c>
      <c r="N8" s="229" t="s">
        <v>21</v>
      </c>
      <c r="O8" s="229" t="s">
        <v>21</v>
      </c>
      <c r="P8" s="229" t="s">
        <v>20</v>
      </c>
      <c r="Q8" s="229" t="s">
        <v>21</v>
      </c>
      <c r="R8" s="229" t="s">
        <v>22</v>
      </c>
      <c r="S8" s="229" t="s">
        <v>23</v>
      </c>
      <c r="T8" s="229" t="s">
        <v>24</v>
      </c>
      <c r="U8" s="229" t="s">
        <v>20</v>
      </c>
      <c r="V8" s="229" t="s">
        <v>21</v>
      </c>
      <c r="W8" s="229" t="s">
        <v>20</v>
      </c>
      <c r="X8" s="229" t="s">
        <v>21</v>
      </c>
      <c r="Y8" s="229" t="s">
        <v>20</v>
      </c>
      <c r="Z8" s="229" t="s">
        <v>21</v>
      </c>
      <c r="AA8" s="229" t="s">
        <v>20</v>
      </c>
      <c r="AB8" s="229" t="s">
        <v>21</v>
      </c>
      <c r="AC8" s="222"/>
      <c r="AD8" s="222"/>
    </row>
    <row r="9" spans="2:30" ht="253.2" customHeight="1" x14ac:dyDescent="0.3">
      <c r="B9" s="230">
        <v>1</v>
      </c>
      <c r="C9" s="231" t="s">
        <v>79</v>
      </c>
      <c r="D9" s="232" t="s">
        <v>80</v>
      </c>
      <c r="E9" s="232" t="s">
        <v>81</v>
      </c>
      <c r="F9" s="232" t="s">
        <v>82</v>
      </c>
      <c r="G9" s="232" t="s">
        <v>29</v>
      </c>
      <c r="H9" s="233" t="s">
        <v>83</v>
      </c>
      <c r="I9" s="234">
        <f>+'[5]PLAN DE ACCION'!I8</f>
        <v>0</v>
      </c>
      <c r="J9" s="234"/>
      <c r="K9" s="234">
        <f>+'[5]PLAN DE ACCION'!J8</f>
        <v>1</v>
      </c>
      <c r="L9" s="234">
        <v>3</v>
      </c>
      <c r="M9" s="234">
        <f>+'[5]PLAN DE ACCION'!K8</f>
        <v>0</v>
      </c>
      <c r="N9" s="234"/>
      <c r="O9" s="132">
        <v>1</v>
      </c>
      <c r="P9" s="234">
        <f>+'[5]PLAN DE ACCION'!L8</f>
        <v>0</v>
      </c>
      <c r="Q9" s="234"/>
      <c r="R9" s="235" t="s">
        <v>222</v>
      </c>
      <c r="S9" s="234"/>
      <c r="T9" s="230" t="s">
        <v>31</v>
      </c>
      <c r="U9" s="236">
        <f>+'[5]PLAN DE ACCION'!P8:P10</f>
        <v>0</v>
      </c>
      <c r="V9" s="236"/>
      <c r="W9" s="237">
        <v>28500000</v>
      </c>
      <c r="X9" s="236"/>
      <c r="Y9" s="238" t="s">
        <v>223</v>
      </c>
      <c r="Z9" s="236"/>
      <c r="AA9" s="238" t="s">
        <v>224</v>
      </c>
      <c r="AB9" s="236"/>
      <c r="AC9" s="232" t="s">
        <v>84</v>
      </c>
      <c r="AD9" s="235" t="s">
        <v>423</v>
      </c>
    </row>
    <row r="10" spans="2:30" ht="116.4" customHeight="1" x14ac:dyDescent="0.3">
      <c r="B10" s="230">
        <v>2</v>
      </c>
      <c r="C10" s="231" t="s">
        <v>79</v>
      </c>
      <c r="D10" s="232" t="s">
        <v>85</v>
      </c>
      <c r="E10" s="230" t="s">
        <v>86</v>
      </c>
      <c r="F10" s="232" t="s">
        <v>87</v>
      </c>
      <c r="G10" s="232" t="s">
        <v>38</v>
      </c>
      <c r="H10" s="231" t="s">
        <v>87</v>
      </c>
      <c r="I10" s="234">
        <f>+'[5]PLAN DE ACCION'!I9</f>
        <v>0</v>
      </c>
      <c r="J10" s="234"/>
      <c r="K10" s="234">
        <f>+'[5]PLAN DE ACCION'!J9</f>
        <v>0</v>
      </c>
      <c r="L10" s="234"/>
      <c r="M10" s="234">
        <f>+'[5]PLAN DE ACCION'!K9</f>
        <v>2</v>
      </c>
      <c r="N10" s="235">
        <v>2</v>
      </c>
      <c r="O10" s="132">
        <v>1</v>
      </c>
      <c r="P10" s="234">
        <f>+'[5]PLAN DE ACCION'!L9</f>
        <v>2</v>
      </c>
      <c r="Q10" s="234"/>
      <c r="R10" s="234"/>
      <c r="S10" s="234"/>
      <c r="T10" s="230" t="s">
        <v>31</v>
      </c>
      <c r="U10" s="239"/>
      <c r="V10" s="239"/>
      <c r="W10" s="238"/>
      <c r="X10" s="239"/>
      <c r="Y10" s="238"/>
      <c r="Z10" s="239"/>
      <c r="AA10" s="238"/>
      <c r="AB10" s="239"/>
      <c r="AC10" s="232" t="s">
        <v>88</v>
      </c>
      <c r="AD10" s="235" t="s">
        <v>225</v>
      </c>
    </row>
    <row r="11" spans="2:30" ht="137.4" customHeight="1" x14ac:dyDescent="0.3">
      <c r="B11" s="240">
        <v>3</v>
      </c>
      <c r="C11" s="231" t="s">
        <v>79</v>
      </c>
      <c r="D11" s="233" t="s">
        <v>89</v>
      </c>
      <c r="E11" s="233" t="s">
        <v>90</v>
      </c>
      <c r="F11" s="233" t="s">
        <v>91</v>
      </c>
      <c r="G11" s="230" t="s">
        <v>29</v>
      </c>
      <c r="H11" s="231" t="s">
        <v>92</v>
      </c>
      <c r="I11" s="234">
        <f>+'[5]PLAN DE ACCION'!I10</f>
        <v>0</v>
      </c>
      <c r="J11" s="234"/>
      <c r="K11" s="234">
        <f>+'[5]PLAN DE ACCION'!J10</f>
        <v>1</v>
      </c>
      <c r="L11" s="234"/>
      <c r="M11" s="234">
        <f>+'[5]PLAN DE ACCION'!K10</f>
        <v>1</v>
      </c>
      <c r="N11" s="234">
        <v>1</v>
      </c>
      <c r="O11" s="132">
        <v>1</v>
      </c>
      <c r="P11" s="234">
        <f>+'[5]PLAN DE ACCION'!L10</f>
        <v>1</v>
      </c>
      <c r="Q11" s="234"/>
      <c r="R11" s="234"/>
      <c r="S11" s="234"/>
      <c r="T11" s="230" t="s">
        <v>31</v>
      </c>
      <c r="U11" s="241"/>
      <c r="V11" s="241"/>
      <c r="W11" s="238"/>
      <c r="X11" s="241"/>
      <c r="Y11" s="238"/>
      <c r="Z11" s="241"/>
      <c r="AA11" s="238"/>
      <c r="AB11" s="241"/>
      <c r="AC11" s="232" t="s">
        <v>84</v>
      </c>
      <c r="AD11" s="235" t="s">
        <v>226</v>
      </c>
    </row>
  </sheetData>
  <mergeCells count="31">
    <mergeCell ref="AB9:AB11"/>
    <mergeCell ref="W7:X7"/>
    <mergeCell ref="Y7:Z7"/>
    <mergeCell ref="AA7:AB7"/>
    <mergeCell ref="U9:U11"/>
    <mergeCell ref="V9:V11"/>
    <mergeCell ref="W9:W11"/>
    <mergeCell ref="X9:X11"/>
    <mergeCell ref="Y9:Y11"/>
    <mergeCell ref="Z9:Z11"/>
    <mergeCell ref="AA9:AA11"/>
    <mergeCell ref="I6:P6"/>
    <mergeCell ref="R6:AB6"/>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Sec Turismo, Ind y Com</vt:lpstr>
      <vt:lpstr>Sec TIC</vt:lpstr>
      <vt:lpstr>Sec Salud</vt:lpstr>
      <vt:lpstr>Sec Representación Judicial</vt:lpstr>
      <vt:lpstr>Oficina Privada</vt:lpstr>
      <vt:lpstr>Sec Planeación</vt:lpstr>
      <vt:lpstr>Sec Jurídica y contratación</vt:lpstr>
      <vt:lpstr>Sec Interior</vt:lpstr>
      <vt:lpstr>Sec Aguas e Infra</vt:lpstr>
      <vt:lpstr>Sec Hacienda</vt:lpstr>
      <vt:lpstr>Sec Familia</vt:lpstr>
      <vt:lpstr>Sec Educación</vt:lpstr>
      <vt:lpstr>Sec Administrativa</vt:lpstr>
      <vt:lpstr>Sec Cultura </vt:lpstr>
      <vt:lpstr>Sec Agricultura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2022-12-06T19:55:52Z</dcterms:modified>
</cp:coreProperties>
</file>