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DIVERSIDAD\2022\"/>
    </mc:Choice>
  </mc:AlternateContent>
  <xr:revisionPtr revIDLastSave="0" documentId="8_{9191556C-C4B9-497A-A35F-B6D6F54C0048}" xr6:coauthVersionLast="47" xr6:coauthVersionMax="47" xr10:uidLastSave="{00000000-0000-0000-0000-000000000000}"/>
  <bookViews>
    <workbookView xWindow="20370" yWindow="-120" windowWidth="20730" windowHeight="11160" xr2:uid="{00000000-000D-0000-FFFF-FFFF00000000}"/>
  </bookViews>
  <sheets>
    <sheet name="Matriz Seguimiento" sheetId="2" r:id="rId1"/>
    <sheet name="GRAFICOS" sheetId="4" r:id="rId2"/>
  </sheets>
  <definedNames>
    <definedName name="_xlnm._FilterDatabase" localSheetId="0" hidden="1">'Matriz Seguimiento'!$A$3:$K$42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5" i="2" l="1"/>
  <c r="Z35" i="2" l="1"/>
  <c r="Z34" i="2"/>
  <c r="AC31" i="2" l="1"/>
  <c r="AA24" i="2" l="1"/>
  <c r="D16" i="4" l="1"/>
  <c r="G46" i="4"/>
  <c r="F46" i="4"/>
  <c r="E46" i="4"/>
  <c r="D46" i="4"/>
  <c r="G16" i="4"/>
  <c r="F16" i="4"/>
  <c r="E16" i="4"/>
  <c r="C16" i="4"/>
  <c r="C46" i="4"/>
  <c r="O27" i="4"/>
  <c r="N27" i="4"/>
  <c r="M27" i="4"/>
  <c r="L27" i="4"/>
  <c r="K27" i="4"/>
  <c r="G27" i="4"/>
  <c r="F27" i="4"/>
  <c r="E27" i="4"/>
  <c r="D27" i="4"/>
  <c r="C27" i="4"/>
  <c r="O16" i="4"/>
  <c r="M16" i="4"/>
  <c r="N16" i="4"/>
  <c r="L16" i="4"/>
  <c r="K16" i="4"/>
  <c r="AC10" i="2"/>
  <c r="AC11" i="2"/>
  <c r="AC16" i="2"/>
  <c r="AC17" i="2"/>
  <c r="AC19" i="2"/>
  <c r="AC21" i="2"/>
  <c r="AC22" i="2"/>
  <c r="AC24" i="2"/>
  <c r="AC25" i="2"/>
  <c r="AC32" i="2"/>
  <c r="AC33" i="2"/>
  <c r="AC39" i="2"/>
  <c r="AC6" i="2"/>
  <c r="Z6" i="2" l="1"/>
  <c r="Z5" i="2"/>
  <c r="Z4" i="2"/>
  <c r="Z9" i="2" l="1"/>
  <c r="Z11" i="2"/>
  <c r="Z12" i="2"/>
  <c r="Z13" i="2"/>
  <c r="Z17" i="2"/>
  <c r="Z18" i="2"/>
  <c r="Z19" i="2"/>
  <c r="Z20" i="2"/>
  <c r="Z23" i="2"/>
  <c r="Z24" i="2"/>
  <c r="Z25" i="2"/>
  <c r="Z26" i="2"/>
  <c r="Z27" i="2"/>
  <c r="Z28" i="2"/>
  <c r="Z29" i="2"/>
  <c r="Z30" i="2"/>
  <c r="Z31" i="2"/>
  <c r="Z32" i="2"/>
  <c r="Z33" i="2"/>
  <c r="Z39" i="2"/>
  <c r="Z41" i="2"/>
  <c r="Z42" i="2"/>
  <c r="T5" i="2"/>
  <c r="T6" i="2"/>
  <c r="T7" i="2"/>
  <c r="T8" i="2"/>
  <c r="T9" i="2"/>
  <c r="T10"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 i="2"/>
  <c r="N5" i="2"/>
  <c r="AE5" i="2" s="1"/>
  <c r="N6" i="2"/>
  <c r="N7" i="2"/>
  <c r="N8" i="2"/>
  <c r="N9" i="2"/>
  <c r="AE9" i="2" s="1"/>
  <c r="N10" i="2"/>
  <c r="N11" i="2"/>
  <c r="AE11" i="2" s="1"/>
  <c r="N12" i="2"/>
  <c r="AE12" i="2" s="1"/>
  <c r="N13" i="2"/>
  <c r="N14" i="2"/>
  <c r="N15" i="2"/>
  <c r="N16" i="2"/>
  <c r="N17" i="2"/>
  <c r="N18" i="2"/>
  <c r="N19" i="2"/>
  <c r="N20" i="2"/>
  <c r="AE20" i="2" s="1"/>
  <c r="N21" i="2"/>
  <c r="N22" i="2"/>
  <c r="N23" i="2"/>
  <c r="N24" i="2"/>
  <c r="AE24" i="2" s="1"/>
  <c r="N25" i="2"/>
  <c r="AE25" i="2" s="1"/>
  <c r="N26" i="2"/>
  <c r="N27" i="2"/>
  <c r="N28" i="2"/>
  <c r="AE28" i="2" s="1"/>
  <c r="N29" i="2"/>
  <c r="AE29" i="2" s="1"/>
  <c r="N30" i="2"/>
  <c r="N31" i="2"/>
  <c r="N32" i="2"/>
  <c r="AE32" i="2" s="1"/>
  <c r="N33" i="2"/>
  <c r="AE33" i="2" s="1"/>
  <c r="N34" i="2"/>
  <c r="AE34" i="2" s="1"/>
  <c r="N35" i="2"/>
  <c r="N36" i="2"/>
  <c r="N37" i="2"/>
  <c r="N38" i="2"/>
  <c r="N39" i="2"/>
  <c r="N40" i="2"/>
  <c r="N41" i="2"/>
  <c r="N42" i="2"/>
  <c r="N4" i="2"/>
  <c r="AE35" i="2" l="1"/>
  <c r="AE4" i="2"/>
  <c r="AE31" i="2"/>
  <c r="AE30" i="2"/>
  <c r="AE26" i="2"/>
  <c r="AE10" i="2"/>
  <c r="AE6" i="2"/>
  <c r="AE39" i="2"/>
  <c r="AE27" i="2"/>
  <c r="AE19" i="2"/>
  <c r="AE13" i="2"/>
  <c r="AE18" i="2"/>
  <c r="AE17" i="2"/>
  <c r="F8" i="4"/>
  <c r="O4" i="4" s="1"/>
  <c r="I8" i="4"/>
  <c r="O7" i="4" s="1"/>
  <c r="H8" i="4"/>
  <c r="O6" i="4" s="1"/>
  <c r="G8" i="4"/>
  <c r="O5" i="4" s="1"/>
  <c r="E8" i="4"/>
  <c r="O3" i="4" s="1"/>
  <c r="J7" i="4"/>
  <c r="J6" i="4"/>
  <c r="J5" i="4"/>
  <c r="J4" i="4"/>
  <c r="J3" i="4"/>
  <c r="J8" i="4" l="1"/>
  <c r="O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AUXFAMILIA21</author>
  </authors>
  <commentList>
    <comment ref="AD6" authorId="0" shapeId="0" xr:uid="{00000000-0006-0000-0000-000001000000}">
      <text>
        <r>
          <rPr>
            <b/>
            <sz val="12"/>
            <color indexed="81"/>
            <rFont val="Tahoma"/>
            <family val="2"/>
          </rPr>
          <t>AUXFAMILIA21:</t>
        </r>
        <r>
          <rPr>
            <sz val="12"/>
            <color indexed="81"/>
            <rFont val="Tahoma"/>
            <family val="2"/>
          </rPr>
          <t xml:space="preserve">
</t>
        </r>
        <r>
          <rPr>
            <sz val="26"/>
            <color indexed="81"/>
            <rFont val="Tahoma"/>
            <family val="2"/>
          </rPr>
          <t>La descripción no corresponde a la meta.
La medición es capacitaciones no entidades</t>
        </r>
      </text>
    </comment>
  </commentList>
</comments>
</file>

<file path=xl/sharedStrings.xml><?xml version="1.0" encoding="utf-8"?>
<sst xmlns="http://schemas.openxmlformats.org/spreadsheetml/2006/main" count="469" uniqueCount="334">
  <si>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</si>
  <si>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</si>
  <si>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</si>
  <si>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</si>
  <si>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</si>
  <si>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</si>
  <si>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</si>
  <si>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</si>
  <si>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</si>
  <si>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</si>
  <si>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</si>
  <si>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</si>
  <si>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</si>
  <si>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</si>
  <si>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</si>
  <si>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</si>
  <si>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</si>
  <si>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</si>
  <si>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</si>
  <si>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</si>
  <si>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</si>
  <si>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</si>
  <si>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</si>
  <si>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</si>
  <si>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</si>
  <si>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</si>
  <si>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</si>
  <si>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</si>
  <si>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</si>
  <si>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</si>
  <si>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</si>
  <si>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</si>
  <si>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</si>
  <si>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</si>
  <si>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</si>
  <si>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</si>
  <si>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</si>
  <si>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</si>
  <si>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</si>
  <si>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</si>
  <si>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</si>
  <si>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</si>
  <si>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</si>
  <si>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</si>
  <si>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</si>
  <si>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</si>
  <si>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</si>
  <si>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</si>
  <si>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</si>
  <si>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</si>
  <si>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</si>
  <si>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</si>
  <si>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</si>
  <si>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</si>
  <si>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</si>
  <si>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</si>
  <si>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</si>
  <si>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</si>
  <si>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</si>
  <si>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</si>
  <si>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</si>
  <si>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</si>
  <si>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</si>
  <si>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</si>
  <si>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</si>
  <si>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</si>
  <si>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</si>
  <si>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</si>
  <si>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</si>
  <si>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</si>
  <si>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</si>
  <si>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</si>
  <si>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</si>
  <si>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</si>
  <si>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</si>
  <si>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</si>
  <si>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</si>
  <si>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</si>
  <si>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</si>
  <si>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</si>
  <si>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</si>
  <si>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</si>
  <si>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</si>
  <si>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</si>
  <si>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</si>
  <si>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</si>
  <si>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</si>
  <si>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</si>
  <si>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</si>
  <si>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</si>
  <si>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</si>
  <si>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</si>
  <si>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</si>
  <si>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</si>
  <si>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</si>
  <si>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</si>
  <si>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</si>
  <si>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</si>
  <si>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</si>
  <si>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</si>
  <si>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</si>
  <si>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</si>
  <si>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</si>
  <si>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</si>
  <si>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</si>
  <si>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</si>
  <si>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</si>
  <si>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</si>
  <si>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</si>
  <si>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</si>
  <si>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</si>
  <si>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</si>
  <si>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</si>
  <si>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</si>
  <si>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</si>
  <si>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</si>
  <si>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</si>
  <si>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</si>
  <si>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</si>
  <si>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</si>
  <si>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</si>
  <si>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</si>
  <si>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</si>
  <si>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</si>
  <si>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</si>
  <si>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</si>
  <si>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</si>
  <si>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</si>
  <si>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</si>
  <si>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</si>
  <si>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</si>
  <si>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</si>
  <si>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</si>
  <si>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</si>
  <si>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</si>
  <si>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</si>
  <si>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</si>
  <si>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</si>
  <si>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</si>
  <si>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</si>
  <si>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</si>
  <si>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</si>
  <si>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</si>
  <si>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</si>
  <si>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</si>
  <si>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</si>
  <si>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</si>
  <si>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</si>
  <si>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</si>
  <si>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</si>
  <si>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</si>
  <si>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</si>
  <si>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</si>
  <si>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</si>
  <si>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</si>
  <si>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</si>
  <si>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</si>
  <si>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</si>
  <si>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</si>
  <si>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</si>
  <si>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</si>
  <si>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</si>
  <si>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</si>
  <si>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</si>
  <si>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</si>
  <si>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</si>
  <si>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</si>
  <si>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</si>
  <si>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</si>
  <si>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</si>
  <si>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</si>
  <si>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</si>
  <si>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</si>
  <si>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</si>
  <si>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</si>
  <si>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</si>
  <si>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</si>
  <si>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</si>
  <si>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</si>
  <si>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</si>
  <si>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</si>
  <si>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</si>
  <si>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</si>
  <si>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</si>
  <si>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</si>
  <si>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</si>
  <si>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</si>
  <si>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</si>
  <si>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</si>
  <si>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</si>
  <si>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</si>
  <si>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</si>
  <si>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</si>
  <si>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</si>
  <si>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</si>
  <si>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</si>
  <si>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</si>
  <si>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</si>
  <si>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</si>
  <si>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</si>
  <si>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</si>
  <si>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</si>
  <si>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</si>
  <si>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</si>
  <si>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</si>
  <si>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</si>
  <si>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</si>
  <si>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</si>
  <si>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</si>
  <si>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</si>
  <si>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</si>
  <si>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</si>
  <si>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</si>
  <si>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</si>
  <si>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</si>
  <si>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</si>
  <si>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</si>
  <si>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</si>
  <si>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</si>
  <si>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</si>
  <si>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</si>
  <si>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</si>
  <si>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</si>
  <si>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</si>
  <si>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</si>
  <si>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</si>
  <si>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</si>
  <si>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</si>
  <si>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</si>
  <si>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</si>
  <si>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</si>
  <si>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</si>
  <si>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</si>
  <si>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</si>
  <si>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Reconocimiento de la población sexualmente diversa</t>
  </si>
  <si>
    <t>CRITICO</t>
  </si>
  <si>
    <t>BAJO</t>
  </si>
  <si>
    <t>MEDIO</t>
  </si>
  <si>
    <t>SATISFACTORIO</t>
  </si>
  <si>
    <t>SOBRESALIENTE</t>
  </si>
  <si>
    <t>Eje 1</t>
  </si>
  <si>
    <t>Eje 2</t>
  </si>
  <si>
    <t>Eje 3</t>
  </si>
  <si>
    <t>Eje 4</t>
  </si>
  <si>
    <t>Eje 5</t>
  </si>
  <si>
    <t>LINEAS</t>
  </si>
  <si>
    <t>EJES ESTRATÉGICOS</t>
  </si>
  <si>
    <t>TOTAL</t>
  </si>
  <si>
    <t>RANGO</t>
  </si>
  <si>
    <t>CANTIDAD</t>
  </si>
  <si>
    <t>CRÍTICO</t>
  </si>
  <si>
    <r>
      <t xml:space="preserve">POLÍTICA PÚBLICA DE DIVERSIDAD SEXUAL E IDENTIDAD DE GÉNERO 2019-2029  </t>
    </r>
    <r>
      <rPr>
        <b/>
        <i/>
        <sz val="36"/>
        <rFont val="Arial"/>
        <family val="2"/>
      </rPr>
      <t>QUINDÍO DIVERSO</t>
    </r>
  </si>
  <si>
    <t>Con la creación del consejo consultivo de diversidad sexual e identidad de género(Decreto 510/2020) y el correspondiente comité se dio cumplimiento al 100% de esta meta.</t>
  </si>
  <si>
    <t>Programado</t>
  </si>
  <si>
    <t>Ejecutado</t>
  </si>
  <si>
    <t>Porcentaje avance</t>
  </si>
  <si>
    <t>Observaciones</t>
  </si>
  <si>
    <t>Porcentaje avance total de PP en metas</t>
  </si>
  <si>
    <t xml:space="preserve">Desde el municipio de Cordoba se realizó un proceso formativo anual en Curso de Autoformación Enfoque Diferencial con intenciadad horaria de 60 horas a 3 contratistas del ente municipal por parte de Sistema Nacional de atención y reparación integral a las víctimas., en el municipio de Quimbaya se realizó capacitación sobre enfoque interseccional con funcionarios y contratistas del SISBEN.
En el Municipio de Montenegro en articulación con el ente departamental (secretaría de familia) se realizó capacitación a funcionarios de la alcaldía municipal en temas diversidad sexual, incluidos los derechos y deberes de ambas partes (población y funcionarios.
la alcaldía de Circasia reporta que el proceso formativo lo hizo la administración de la mano de la Gobernacion a entidades publicas policia nacional.
la alcaldía de Génova señala que se han realizado capacitaciones a los funcionarios de la Administración Municipal en la transversalicacion del enfoque de género y asi mismo se ha socializado la ruta antidiscriminación.
la alcaldía de La Tebaida señala que el 12 de octubre,  se realizó visita a todas las oficinas de la alcaldía para capacitando a los funcionarios públicos, sobre enfoque diferencial y transversalizacion.  
la alcaldía de Filandia reporta que se realizo capacitación  sobre enfoque diferencial a contratistas y Funcionarios de la administración Municipal  el día 19 noviembre 2021
</t>
  </si>
  <si>
    <t xml:space="preserve">Se realizó solicitud a cada uno de los 12 municipios, a fin de conocer si cuentan o no con una base de datos que corresponda a la identificación y/o caracterización de la comunidad sexualmente diversa al interior de sus territorios.                                                                                                                                     
Se  inicio la caracterización de 10 mujeres trans servisexuales en los municipios de Pijao, Gènova y Calarca . </t>
  </si>
  <si>
    <t xml:space="preserve">Para este periodo no se programaron metas para dar cumplimiento al indicador. </t>
  </si>
  <si>
    <t>Se realizó el diseño del directorio departamental y material impreso de difusión, como instrumentos para la activación e implementación de la ruta antidiscriminación.
Se realizó socialización interinstitucional de rutas de atención e información en salud con enfoque diferencial. 
Se genero una alianza entre la Secretaría de Familia y las alcaldías de la Tebaida, Quimbaya, Montenegro y Circasia, para la implementación y socialización virtual de la ruta antidiscriminación a través de las redes sociales de cada municipio.
La secretaria de familia ha venido socializando con funcionarios públicos, la ruta antidiscriminación, permitiendo de este modo la implementación de la misma.</t>
  </si>
  <si>
    <t xml:space="preserve">Se incorporo en la caracterizacion de asistencia  de usuarios instrumento establecido por MIPG, el cual  contiene de manera especifica el numero de personas atendidas con enfoque diferencial y subdiferencial.                                                                      </t>
  </si>
  <si>
    <t xml:space="preserve">
 La Secretaría de Familia a través de los líderes y enlaces municipales  realizo apoyo en la difusión dirigida a  mujeres pertenecientes a la comunidad OSIGD  en la capacitación  "ESCUELA  DE FORMACION  POLITICA DE ALTO NIVEL" , espacio académico  iniciativa de la vicepresidencia, en alianza con la consejería presidencial para la equidad de la mujer, la universidad Sergio arboleda y la universidad Hanns Seidel,  contribuyendo con el empoderamiento de la mujer Quindiana en términos políticos y de participación.                                                                                                                          
                                                                                                    </t>
  </si>
  <si>
    <t xml:space="preserve">Durante el proceso de armonización del plan de desarrollo se realizó ajuste en cuanto a las metas y actividades de los proyectos que continúan y los nuevos en el Plan Departamental de Desarrollo “TU Y YO Somos Quindío”, de conformidad con recomendaciones de las secretarías de Planeación y Hacienda Departamental.
Con el fin de articular el plan de acción de la “Política Pública de Diversidad Sexual e Identidad de Género del Departamento del Quindío, Quindío Diverso 2019-2029”, se solicitó a las Secretarías y entes descentralizados la oferta específica institucional para las personas con orientación sexual e identidad de género diversa y los sectores LGBT.                                                                                                                                   </t>
  </si>
  <si>
    <t>Desde la Secretaría de Educación Departamental se brinda acompañamiento y seguimiento a las 54 Instituciones Educativas Oficiales ubicadas en los 11 municipios NO certificados en educación, para la actualización de los manuales de convivencia escolar y comités institucionales de convivencia escolar.</t>
  </si>
  <si>
    <t xml:space="preserve">Desde la Secretaria del Interior, se creo una mesa permanente de seguimiento de acuerdo a lo estipulado en el decreto 441 de 2020.
</t>
  </si>
  <si>
    <t>La Secretaría de Educación Departamental indica que el 100% de las instituciones educativas tienen actualizado los manuales de convivencia escolar en el marco de la Ley 1620 de 2013.</t>
  </si>
  <si>
    <t>Desde la Secretaría de Familia se adoptó e implementó la ruta antidiscriminación</t>
  </si>
  <si>
    <t xml:space="preserve">La Secretaria de familia a traves de la Jefatura de la mujer y la equidad, asistio tecnicamente en la conformación y consolidación de espacios de participación de la población sexualmente diversa en los municipios de Pijao y Genova. 
 </t>
  </si>
  <si>
    <t xml:space="preserve">La Secretaría de Familia Departamental rinde informe de seguimiento de la implementación de la política pública de manera trimestral.
</t>
  </si>
  <si>
    <t>Los doce municipios del Departamento cuentan con oferta cultural y artística inclusiva.</t>
  </si>
  <si>
    <t xml:space="preserve">Los doce municipios del Departamento cuentan con oferta deportiva y recreativa inclusiva.
</t>
  </si>
  <si>
    <t xml:space="preserve">La Secretaria de Familia cuenta con módulo formativo de base comunitaria para la prevención, atención y mitigación del consumo de SPA armonizado con componentes de género y diversidad.
</t>
  </si>
  <si>
    <t>Los manuales de convivencia escolar de las instituciones educativas oficiales adscritas a la secretaría de educación departamental se encuentran actualizados de conformidad a la Ley 1620 de 2013.</t>
  </si>
  <si>
    <t>Programado Presupuesto año</t>
  </si>
  <si>
    <t>Ejecutado Presupuesto año</t>
  </si>
  <si>
    <t xml:space="preserve">Se asistieron técnicamente a los municipios de Montenegro, Pijao, Córdoba, Circasia, Filandia, Salento, Quimbaya, Buenavista y Génova en la consolidación de espacios de participación para la población sexualmente diversa, así como en la socialización del Decreto 00510 del 11 de septiembre 2020.                                                                 
                                             </t>
  </si>
  <si>
    <t>Desde la Secretaria de Familia se realizo  presentación de reporte del seguimiento e implementación de la política publica en el marco de Comité técnico de monitoreo y evaluación a la política pública “QUINDÍO DIVERSO 2019-2029”</t>
  </si>
  <si>
    <t xml:space="preserve">Los Municipios de Circasia, Filandia, Quimbaya, Pijao,  Montenegro Y Salento cuentan con  la representatividad de la población LGBTI en los consejos municipales  de Paz, Convivencia, Derechos Humanos y Derecho Internacional Humanitario. </t>
  </si>
  <si>
    <t xml:space="preserve">Se realizo una campaña por municipio alusiva a espacios libres de discriminación, relacionada con la promoción, de la inclusión y la diversidad sexual en entornos institucionales de carácter público y privado en los municipios de Pijao, Génova, Circasia, Salento, Armenia, Montenegro, Buenavista y la Tebaida.  </t>
  </si>
  <si>
    <t xml:space="preserve">
El CONSEJO CONSULTIVO DE DIVERSIDAD SEXUAL E IDENTIDAD DE GÉNERO DEL QUINDÍO,  esta conformado por el  Comité técnico para la atención y protección de la población OSIDG-LGTBI el cual tiene dentro de sus funciones hacer seguimiento a los casos de vulneración de derechos que se tenga conocimiento en contra de la población OSIDG- LGBTI. 
</t>
  </si>
  <si>
    <t xml:space="preserve">Se realizo taller  "Atención con Enfoque Diferencial y Subdiferencial"  dirigido a funcionarios de la gobernación del Quindío en pro de la atención con  enfoque diferencial y subdiferencial.  
</t>
  </si>
  <si>
    <t xml:space="preserve">                                                                                                           
La Secretaría de Familia se encuentra en la fase de Implementación del Proyecto Tú y Yo Comprometidos con la Familia, enfocados en campañas de prevención de todos los tipos de violencia, en temas inherentes a la activación de rutas de atención y la detección de violencias.</t>
  </si>
  <si>
    <t xml:space="preserve">La Secretaría de Familia realizo masificación virtual de las convocatorias para los siguientes programas Departamentales formulados por la Secretaría de Cultura:  Concertación de proyectos Artísticos, Culturales y   Programa Departamental de Estímulos a la Investigación, Iniciativas de producción cultural de las mujeres rurales a los programas y proyectos de la Conservación, Reconocimiento y Protección del Paisaje Cultural Cafetero, a fin de generar representatividad de la población sexualmente diversa en dichas convocatorias. </t>
  </si>
  <si>
    <t>2,789,498,586</t>
  </si>
  <si>
    <t>Durante la vigencia 2020 el Instituto Departamental de Deporte y Recreacion garantizo el acceso y representatividad en todos los diferentes programas que desarrollo el instituto con un enfoque inclusivo sin importar su raza genero o rientacion sexual.</t>
  </si>
  <si>
    <t>Se implemento la estrategia cuidarte es amarte con el fin de realizar prevención y atencion del acoso escolar y otras problematicas del sector educativo.</t>
  </si>
  <si>
    <t>a Secretaría de Famiia diseño e implemento instrumento de caracterización MIPG.</t>
  </si>
  <si>
    <t>El Comité de Derechos Humanos del municipio de Filandia incluye dentro de sus enfoques y componentes la población OSIGD con capacitaciones y sensibilizaciones en el municipio. 
La Alcaldía de Génova reporto que en los acuerdos 008 CONSEJO TERRITORIAL DE PAZ, RECONCILIACIÓN, CONVIVENCIA Y DERECHOS HUMANOS EN EL MUNICIPIO DE GÉNOVA, QUINDÍO” y CONVIVENCIA ESCOLAR tiene entre sus directrices el enfoque diferencial y por lo tanto en sus planes de acción.</t>
  </si>
  <si>
    <t>Desde la Secretaria de Salud  se realiza capacitación a funcionarios públicos de  los municipios de Génova y Pijao en derechos sexuales y reproductivos, soportado en la ley 1620.</t>
  </si>
  <si>
    <t>En el marco de la realización de mesas tecnicas con el sector salud se promociona con las EPS Medimás, Asmetsalud, Nueva EPS la garantía de la adecuación de los servicios en salud con perspectiva de Género.</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</si>
  <si>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
Desde la Secretaria de Salud se realizo actividad de derechos sexuales y reproductivos con la población LGTBI del municipio de la Tebaida y con actores del sistema de Salud, desde la Secretaria de Familia se realizo taller "Divulgando Derechos" en los municipios de Genova, Tebaida, Quimbaya, Armenia y Pijao.</t>
  </si>
  <si>
    <t xml:space="preserve">Desde la Secretaria de Salud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Del mismo modo,  el programa de Convivencia Social y Salud Mental a traves de la plataforma SIVIGILA se hace seguimiento a las EPS con los casos que son reportados para identificar que se esta ejecutando correctamente todo el proceso de  toda población que es reconocida como grupo diferencial y con diversidad de genero,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Desde la Secretaria de Salud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(LINEA DE APOYO PSICOLOGICO) donde la población sexualmente diversa tengan acceso a esta herramienta.
</t>
  </si>
  <si>
    <t>En la Universidad la Gran Colombia, se llevo a cabo sensibilización a 454 estudiantes  sobre violencia de género. Por parte de la Universidad EAM se realizaron publicaciones en Redes Sociales, en el mes del orgullo gay mostrando el apoyo de la Universidad a las personas con orientacion sexual e identidad de genero diversa, tambien se enviaron mails a nuestra comunidad academica indicando que los valores rectores de la EAM, dentro de ellos es RESPETO, por su orientazión sexual, raza o género e invitando al progreso social y a no realizar actos o comentarios discriminatorios.
Desde la Universidad la Gran Colombia se socializaron los protocolos de prevención y atención del acoso sexual y la violencia de género a 67 administrativos y 65 docentes de la UGCA, asi mismo, en el marco de la semana de voluntariado departamental, actividad organizada por la Mesa Técnica de Voluntariado departamental, se llevó a
cabo “Construyendo Ciudadanía” una campaña digital de sensibilización en
la ciudad de Armenia, con un alcance de 3.757 personas.</t>
  </si>
  <si>
    <t xml:space="preserve">La Secretaria de Turismo, industria y comercio realizo asistencia tecnica Departamental enfocada al fortalecimiento empresarial, acceso a nuevos mercados y emprendimientos.
</t>
  </si>
  <si>
    <t>META (FISICA) 2022</t>
  </si>
  <si>
    <t>TOTAL INDICADORES</t>
  </si>
  <si>
    <t>Familia, Planeación</t>
  </si>
  <si>
    <t>Familia, Planeación, Control Interno, Interior y Educación.</t>
  </si>
  <si>
    <t>Familia, Salud y Educación.</t>
  </si>
  <si>
    <t>Familia, Cultura, Indeportes,Salud, Educación y Comunicaciones.</t>
  </si>
  <si>
    <t>Familia, Interior, Turismo Industria y Comercio, Proyecta, Infraestructura.</t>
  </si>
  <si>
    <t>La Secretaría de Familia incorporo en los instrumentos de caracterización de usuarios variables para monitorear la atención a la población sexualmente diversa de acuerdo a lo establecido en MIPG.</t>
  </si>
  <si>
    <t>N/A</t>
  </si>
  <si>
    <t>Se cuenta con UN (1) SISTEMA DE INFORMACIÓN DISEÑADO E IMPLEMENTADO, a través del Consejo Consultivo de Diversidad Sexual e Identidad de Género.</t>
  </si>
  <si>
    <r>
      <t xml:space="preserve">La </t>
    </r>
    <r>
      <rPr>
        <b/>
        <sz val="20"/>
        <color theme="1"/>
        <rFont val="Calibri"/>
        <family val="2"/>
        <scheme val="minor"/>
      </rPr>
      <t>Secretaría de Familia</t>
    </r>
    <r>
      <rPr>
        <sz val="20"/>
        <color theme="1"/>
        <rFont val="Calibri"/>
        <family val="2"/>
        <scheme val="minor"/>
      </rPr>
      <t xml:space="preserve"> Departamental a través de la Jefatura de la mujer y la equidad, por medio de facebook live perteneciente a la secretaría se realizo campaña preventiva para la hormonización desregularizada, el uso de protocolos de consentimiento informado, rutas de atencion y recepción de denuncias, en compañía de Secretaria de Salud Departamental y la Fiscalía.</t>
    </r>
  </si>
  <si>
    <r>
      <t xml:space="preserve">Desde la </t>
    </r>
    <r>
      <rPr>
        <b/>
        <sz val="20"/>
        <color theme="1"/>
        <rFont val="Calibri"/>
        <family val="2"/>
        <scheme val="minor"/>
      </rPr>
      <t>Secretaria de Educación</t>
    </r>
    <r>
      <rPr>
        <sz val="20"/>
        <color theme="1"/>
        <rFont val="Calibri"/>
        <family val="2"/>
        <scheme val="minor"/>
      </rPr>
      <t xml:space="preserve"> se han realizado formaciones a orientadores escolares en la solución de conflictos.</t>
    </r>
  </si>
  <si>
    <t xml:space="preserve">Secretaría de Turismo, Industria y Comercio brindó asistencia técnica, realizando diagnostico preliminar, para determinar la ruta de fortalecimiento del emprendimiento Asociación Jakudyg, ubicado en el municipio de Calarcá. Dicha iniciativa está relacionada con Artesanía, bisutería, recreación, animación de fiestas. Manejan la línea mariposa en la que brindan ayuda psicológica con enfoque diferencial, está creada hace diez (10) años, cuenta con diez (10) colaboradores de la comunidad OSIGD/LGBTI. </t>
  </si>
  <si>
    <t>Porcentaje avance presupuesto año</t>
  </si>
  <si>
    <t>Desde la Secretaría de Familia se adoptó e implementó la ruta antidiscriminación, en el periodo informado en los municipios de  Calarca, Armenia y Quimbaya.</t>
  </si>
  <si>
    <t>Desde la Secretaría de Familia se brindó asistencia técnica en la conformación y consolidación de espacios de participación de la población sexualmente diversa a  los municipios de Salento, Circasia, Calarcá, Filandia, Montenegro, la Tebaida, Buenavista, Córdoba, Quimbaya y Armenia.</t>
  </si>
  <si>
    <t>Desde la Alcaldía de Circasia se se realizo capacitacion sobre el liderazgo y visivilizacion con integrantes del Colectivo Libre Diverso del municipio, ademas  se cuenta con la estrategia  participacion ciudadana, en donde se hace enfacis en el desarrollo del liderazgo colectivo y en alianza con la fundacion Para el emprendimiento social Transformando destinos, quien por medio de la consejeria de la presindencia de la republica implemento la escuela de liderazgo en el Municipio de Circasia donde se han desarrollado dos sesiones con la poblacion OSIGD.</t>
  </si>
  <si>
    <t xml:space="preserve">Se realizó presentación del reporte del seguimiento e implementación de la política pública en el marco de la rendición pública de cuentas institucional de la vigencia 2021
</t>
  </si>
  <si>
    <t xml:space="preserve">Desde la Secretaría del Interior se brindó asistencia técnica a los 12 municipios del Departamento en la conformación e instalación de los Consejos Municipales de Paz, en la cual se hizo énfasis en la participación que debe tener una representante de la comunidad OSIGD en este importante espacio de participación </t>
  </si>
  <si>
    <t>Creación de la Mesa de Reacción rápida a traves del Decreto 441 de 2020, en la cual se hace frente y seguimiento a los casos de amenazas a lideres sociales en el Departamento del Quindìo, entre ellos activistas y representantes de la poblaciòn OSIGD,atendiendo en el segundo trimestre de la vigencia 20221 persona.
Cn la promulgación del DECRETO 213 DE 2022 "POR MEDIO DEL CUAL SE CREA EL COMITÉ INTERSECTORIAL DEPARTAMENTAL PARA LA PREVENCIÓN DE LA VIOLENCIA POR RAZONES DE SEXO Y GÉNERO, LA ATENCIÓN, LA PROTECCION Y ACCESO A JUSTICIA DE NIÑAS, NIÑOS, ADOLESCENTES Y MUJERES VÍCTIMAS DE ESTAS VIOLENCIAS EN EL MARCO DEL MECANISMO ARTICULADOR ESTABLECIDO EN EL DECRETO 1710 DE 2020 Y SE DICTAN OTRAS DISPOSICIONES”." el cual cuenta con el subcomité de protección, cualificación y acceso a la justicia.
El Comité Municipal OSIGD de Salento cuenta siempre con un espacio para la exposición de casos de discriminación. Para el periódo informado no se presentaron casos de vulneración de derechos</t>
  </si>
  <si>
    <t xml:space="preserve">A  través de la coordinación de derechos humanos del Departamento de policia Quindío se desarrolla el despliegue de la D.O.T 25 DIPON -INSGE  "PARÁMETROS DE ACTUACIÓN POLICIAL PARA EL DESPLIEGUE DE LA ESTRATEGIA DE ATENCION PARA PERSONAS EN SITUACION DE VULNERABILIDAD - ESPOV  ", la cual se operacionaliza mediante Orden de Servicios 018 del 28/01/2022. donde se imparten de manera especifica a cada dependencia de la institución responsabilidades en el ambito, preventivo, operativo y disuasivo ante posibles casos de Vulneración de derechos humanos de poblaciones vulnerables , asi como las respectivas rutas de atencion.  </t>
  </si>
  <si>
    <t>Desde la Secretaria de Familia se realizo un proceso formativo para la actualización a funcionarios públicos en la adopción de mecanismos de género y Transversalización del enfoque genero diverso y parámetros no sexistas según ley 1752 del 2015 (ley antidiscriminación) a funcionarios del Sena Armenia y funcionarios de la Alcaldía de Montenegro.   
Desde la alcaldía de la tebaida se realizó capacitación a 5 funcionarios del sector de cultura y de deporte con la intención de informarles sobre enfoque diferencial y lenguaje inclusivo</t>
  </si>
  <si>
    <t>La Secretaría de Educación Departamental señala que las 54 instituciones educativas  del departamento, tienen actualizado los manuales de convivencia escolar en el enfoque de género y diversidad</t>
  </si>
  <si>
    <t>Durante el período informado no se adelantaron acciones para dar cumplimiento a la meta e indicador.</t>
  </si>
  <si>
    <t xml:space="preserve">Desde la Jefatura de la mujer y la equidad y en articulación con la alcaldía de montenegro se realizo actividad de sensibilización no tendenciosa a estudiantes y profesores de la institución educativa Francisco Jose  de Caldas de Montenegro, frente a temas de identidad de género,  trato igualitario y nombre identitario de la población sexualmente diversa. </t>
  </si>
  <si>
    <t>Desde la Secretaria de Familia se realizaron capacitaciones anualizadas en ley 1620 del 2013 y sentencia T-478 del 2015, en diversidad sexual e identidad de genero a integrantes de la comunidad educativa de los municipios de Circasia con los orientadores de las instituciones  y Quimbaya  con padres de familia de la IE Mercadotecnia.</t>
  </si>
  <si>
    <t>Desde la secretaría de familia se adelanta un proceso de contratación con el fin de realizar fortalecimiento a emprendimientos de la población OSIGD tanto en la parte educativa como su financiamiento.</t>
  </si>
  <si>
    <t>Conforme al plan de acción de la política pública de diversidad sexual, para la vigencia 2022 no se tienen programadas acciones para dar cumplimiento a la meta, lo anterior consta en el acta N° 500 donde se realizó el comité técnico de inclusión, oferta institucional y garantía de derechos, el cual dentro del decreto 510 de 2020 aprueba el plan de acción de cada vigencia de la política pública de diversidad sexual e identidad de género</t>
  </si>
  <si>
    <t>Desde la Secretaría de Familia se realizó capacitación en  enfoque diferencial e interseccionalidad para la inclusión, protección y promoción de Derechos de las personas OSIGD con docentes de la institución educativa Jesús maría morales del municipio de Calarcá,  a grupo de madres del ICBF y FUNOF del municipio de la Tebaida, y orientadores de instituciones educativas del municipio de Calarcá.
Desde la Secretaria de Familia se realizaron capacitaciones anualizadas en ley 1620 del 2013 y sentencia T-478 del 2015, en diversidad sexual e identidad de genero a integrantes de la comunidad educativa de los municipios de Circasia con los orientadores de las instituciones  y Quimbaya - con padres de familia de la IE Mercadotecnia.</t>
  </si>
  <si>
    <t>Desde la Secretaría de Familia se realizó campaña basada en una capacitación en atención en enfoque diferencial e interseccionalidad a funcionarios de la policía en el municipio de Calarcá y a funcionarios de la policía cívica juvenil del municipio de la Tebaida.
Desde la Secretaría de Familia a través de la Jefatura de la Mujer y la equidad se diseño la campaña TU Y YO RESPETAMOS LAS DIFERENCIAS, la cual tiene como objetivo la promoción del respeto por la diferencia e instalación de territorios libres de discriminación en entidades públicas y privadas, y espacios públicos, en este período se desarrollo la socialización en espacios públicos de los municipios de Córdoba, Montenegro, Pijao,Armenia, La Tebaida y Salento.
Por otro lado la jefatura de la muje ry la diversidad se apoya con piezas publicitarias y videos con actores de la población OSIGD para la implementación de la campaña, la cual se pública en la pagína oficial de la Secretaría de Familia Departamental.
La alcaldía de salento realizó una campaña denominada ¨Salento territorio libre de discriminación¨ en la cuál a través de la conmemoración del día del orgullo LGBTIQ se promovió a través de diferentes actividades la instalación de espacios libres de discriminación en el municipio.</t>
  </si>
  <si>
    <t xml:space="preserve">Desde la Secretaría de Familia se diseñó e implementó la campaña empodérate por la diversidad en instituciones educativas de los municipios de Salento, Calarcá, Quimbaya, Armenia , Pijao,  Génova, Buenavista y Montenegro.
</t>
  </si>
  <si>
    <t xml:space="preserve">La jefatura de la mujer y equidad se encuentra diseñando la estrategia de sensibilización familiar anual que fortalezca los lazos familiares con entornos de personas sexualmente diversas para implementarla en cada municipio del Departamento.
En el municipio de salento se implementó la estrategia de sensibilización familiar denominada ¨familias entornos seguros¨ con padres de familia de la I.E Liceo Quindío en la cuál se buscó promover el respeto por la diferencia y protección de los derechos de la población OSIGD
</t>
  </si>
  <si>
    <t>Los Municipios de Quimbaya, Buenavista, Pijao, Salento,la Tebaida, Circasia, Filandia, Córdoba y Calarcá garantizan el acceso y representatividad de la población sexualmente diversa a la oferta cultural y artística, pues la oferta municipal esta abierta a toda la población.
Desde la Secretaría de Cultura señalan que laa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y dentro de la implementación de los programas de lectura y escritura en los diferentes municipios del Departamento se ha contado con la participación de 19 personas pertenecientes a la comunidad LGTBI.
La jefatura de la mujer y equidad a través de la casa de mujeres empoderadas del Quindío "Lucella Ossman de Duque" garantiza el acceso y representatividad de la población sexualmente diversa en la oferta cultural y artística del Departamento.
La Secretaria de cultura departamental señala que en los procesos de promoción de lectura y escritura han participado 46 personas, de los procesos de formación artística y psicosocial hemos impactado a 68 personas pertenecientes a la comunidad OSIGD</t>
  </si>
  <si>
    <t>Los doce municipios del Departamento cuentan con oferta deportiva y recreativa inclusiva garantizando la participación y representatividad de la población Sexualmente diversa en la Oferta Deportiva y Recreativa.
En el período comprendido entre abril y junio de 2022, Indeportes Quindio desarrolló en todos sus programas  un enfoque inclusivo sin importar su raza genero u orientacion sexual para el beneficio de toda la comunidad del Quindio, se ejecutaron los siguientes actividades                                                                            
1- Habitos y estilo de vida saludables
2- Fortalecimiento a deportistas Elites                       
3- Escuelas de formación deportiva                             
4- Deporte Social Comunitario                                      
 5- Eventos de movilización en pro del fomento de la actividad fisica, el deporte y la recreación. (Valor corresponde a $588,579,556 de Programa 01 y $655,561,541 de Programa 02)</t>
  </si>
  <si>
    <t xml:space="preserve">Desde la Secretaría de Salud Departamental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(LÍNEA DE APOYO PSICOLÓGICO) donde la población sexualmente diversa tengan acceso a esta herramienta.
</t>
  </si>
  <si>
    <t>Desde la Secretaría de Familia se Incluyó a la población sexualmente diversa en la Implementación de módulos formativos de base comunitaria para la prevención, atención y mitigación del consumo de SPA en los municipios de Pijao, Circasia y Armenia.</t>
  </si>
  <si>
    <t>Desarrollar dos (2) jornadas de asistencia técnica anuales por municipio.</t>
  </si>
  <si>
    <t>III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</si>
</sst>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 #,##0"/>
  </numFmts>
  <fonts count="29" x14ac:knownFonts="1">
    <font>
      <sz val="11"/>
      <color theme="1"/>
      <name val="Calibri"/>
      <family val="2"/>
      <scheme val="minor"/>
    </font>
    <font>
      <u/>
      <sz val="11"/>
      <color theme="10"/>
      <name val="Calibri"/>
      <family val="2"/>
      <scheme val="minor"/>
    </font>
    <font>
      <b/>
      <sz val="20"/>
      <name val="Arial"/>
      <family val="2"/>
    </font>
    <font>
      <sz val="20"/>
      <name val="Arial"/>
      <family val="2"/>
    </font>
    <font>
      <b/>
      <sz val="10"/>
      <name val="Calibri"/>
      <family val="2"/>
      <scheme val="minor"/>
    </font>
    <font>
      <sz val="20"/>
      <name val="Calibri"/>
      <family val="2"/>
      <scheme val="minor"/>
    </font>
    <font>
      <b/>
      <sz val="36"/>
      <name val="Arial"/>
      <family val="2"/>
    </font>
    <font>
      <b/>
      <sz val="11"/>
      <color rgb="FF000000"/>
      <name val="Calibri"/>
      <family val="2"/>
      <scheme val="minor"/>
    </font>
    <font>
      <sz val="11"/>
      <color rgb="FF000000"/>
      <name val="Calibri"/>
      <family val="2"/>
      <scheme val="minor"/>
    </font>
    <font>
      <b/>
      <sz val="26"/>
      <name val="Arial"/>
      <family val="2"/>
    </font>
    <font>
      <b/>
      <sz val="10"/>
      <name val="Arial Narrow"/>
      <family val="2"/>
    </font>
    <font>
      <sz val="10"/>
      <name val="Arial Narrow"/>
      <family val="2"/>
    </font>
    <font>
      <sz val="11"/>
      <name val="Calibri"/>
      <family val="2"/>
      <scheme val="minor"/>
    </font>
    <font>
      <b/>
      <u/>
      <sz val="20"/>
      <name val="Arial"/>
      <family val="2"/>
    </font>
    <font>
      <u/>
      <sz val="20"/>
      <name val="Arial"/>
      <family val="2"/>
    </font>
    <font>
      <b/>
      <i/>
      <sz val="36"/>
      <name val="Arial"/>
      <family val="2"/>
    </font>
    <font>
      <sz val="36"/>
      <name val="Calibri"/>
      <family val="2"/>
      <scheme val="minor"/>
    </font>
    <font>
      <b/>
      <sz val="20"/>
      <name val="Tahoma"/>
      <family val="2"/>
    </font>
    <font>
      <b/>
      <sz val="12"/>
      <color indexed="81"/>
      <name val="Tahoma"/>
      <family val="2"/>
    </font>
    <font>
      <sz val="12"/>
      <color indexed="81"/>
      <name val="Tahoma"/>
      <family val="2"/>
    </font>
    <font>
      <sz val="26"/>
      <color indexed="81"/>
      <name val="Tahoma"/>
      <family val="2"/>
    </font>
    <font>
      <sz val="11"/>
      <color theme="1"/>
      <name val="Calibri"/>
      <family val="2"/>
      <scheme val="minor"/>
    </font>
    <font>
      <sz val="20"/>
      <color rgb="FFFF0000"/>
      <name val="Calibri"/>
      <family val="2"/>
      <scheme val="minor"/>
    </font>
    <font>
      <b/>
      <sz val="36"/>
      <color theme="1"/>
      <name val="Arial"/>
      <family val="2"/>
    </font>
    <font>
      <b/>
      <sz val="20"/>
      <color theme="1"/>
      <name val="Arial"/>
      <family val="2"/>
    </font>
    <font>
      <sz val="20"/>
      <color theme="1"/>
      <name val="Arial"/>
      <family val="2"/>
    </font>
    <font>
      <sz val="36"/>
      <color theme="1"/>
      <name val="Calibri"/>
      <family val="2"/>
      <scheme val="minor"/>
    </font>
    <font>
      <sz val="20"/>
      <color theme="1"/>
      <name val="Calibri"/>
      <family val="2"/>
      <scheme val="minor"/>
    </font>
    <font>
      <b/>
      <sz val="20"/>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A9D08E"/>
        <bgColor indexed="64"/>
      </patternFill>
    </fill>
    <fill>
      <patternFill patternType="solid">
        <fgColor rgb="FF00B0F0"/>
        <bgColor indexed="64"/>
      </patternFill>
    </fill>
    <fill>
      <patternFill patternType="solid">
        <fgColor theme="2"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s>
  <cellStyleXfs count="4">
    <xf numFmtId="0" fontId="0" fillId="0" borderId="0"/>
    <xf numFmtId="0" fontId="1"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cellStyleXfs>
  <cellXfs count="132">
    <xf numFmtId="0" fontId="0" fillId="0" borderId="0" xfId="0"/>
    <xf numFmtId="0" fontId="0" fillId="0" borderId="0" xfId="0" applyFont="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8" fillId="5" borderId="16" xfId="0" applyFont="1" applyFill="1" applyBorder="1" applyAlignment="1">
      <alignment horizontal="center" vertical="center"/>
    </xf>
    <xf numFmtId="0" fontId="8" fillId="0" borderId="17" xfId="0" applyFont="1" applyBorder="1" applyAlignment="1">
      <alignment horizontal="center" vertical="center"/>
    </xf>
    <xf numFmtId="0" fontId="8" fillId="8" borderId="16" xfId="0" applyFont="1" applyFill="1" applyBorder="1" applyAlignment="1">
      <alignment horizontal="center" vertical="center"/>
    </xf>
    <xf numFmtId="0" fontId="8" fillId="3" borderId="16" xfId="0" applyFont="1" applyFill="1" applyBorder="1" applyAlignment="1">
      <alignment horizontal="center" vertical="center"/>
    </xf>
    <xf numFmtId="0" fontId="8" fillId="11" borderId="16" xfId="0" applyFont="1" applyFill="1" applyBorder="1" applyAlignment="1">
      <alignment horizontal="center" vertical="center"/>
    </xf>
    <xf numFmtId="0" fontId="8" fillId="4" borderId="16" xfId="0" applyFont="1" applyFill="1" applyBorder="1" applyAlignment="1">
      <alignment horizontal="center" vertical="center"/>
    </xf>
    <xf numFmtId="0" fontId="11" fillId="7" borderId="17"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0" fontId="10" fillId="0" borderId="17" xfId="0" applyFont="1" applyBorder="1" applyAlignment="1">
      <alignment horizontal="center" vertical="center"/>
    </xf>
    <xf numFmtId="0" fontId="10" fillId="5" borderId="10" xfId="0" applyFont="1" applyFill="1" applyBorder="1" applyAlignment="1">
      <alignment horizontal="center" vertical="center"/>
    </xf>
    <xf numFmtId="0" fontId="10" fillId="8" borderId="10" xfId="0" applyFont="1" applyFill="1" applyBorder="1" applyAlignment="1">
      <alignment horizontal="center" vertical="center"/>
    </xf>
    <xf numFmtId="0" fontId="10" fillId="9"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10" borderId="17" xfId="0" applyFont="1" applyFill="1" applyBorder="1" applyAlignment="1">
      <alignment horizontal="center" vertical="center"/>
    </xf>
    <xf numFmtId="0" fontId="10" fillId="5" borderId="16"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12" fillId="0" borderId="0" xfId="0" applyFont="1" applyAlignment="1">
      <alignment wrapText="1"/>
    </xf>
    <xf numFmtId="0" fontId="3" fillId="0" borderId="0" xfId="0" applyFont="1" applyAlignment="1">
      <alignment horizontal="center" vertical="center" wrapText="1"/>
    </xf>
    <xf numFmtId="0" fontId="13" fillId="0" borderId="0" xfId="1" applyFont="1" applyFill="1" applyAlignment="1">
      <alignment horizontal="left" vertical="center" wrapText="1"/>
    </xf>
    <xf numFmtId="0" fontId="14" fillId="0" borderId="0" xfId="1" applyFont="1" applyFill="1" applyAlignment="1">
      <alignment vertical="center" wrapText="1"/>
    </xf>
    <xf numFmtId="0" fontId="14" fillId="0" borderId="0" xfId="1" applyFont="1" applyFill="1" applyAlignment="1">
      <alignment horizontal="left" vertical="center" wrapText="1"/>
    </xf>
    <xf numFmtId="0" fontId="6" fillId="0" borderId="0" xfId="0" applyFont="1" applyAlignment="1">
      <alignment vertical="center"/>
    </xf>
    <xf numFmtId="0" fontId="16" fillId="0" borderId="0" xfId="0" applyFont="1" applyAlignment="1"/>
    <xf numFmtId="0" fontId="2" fillId="0" borderId="1" xfId="0" applyFont="1" applyFill="1" applyBorder="1" applyAlignment="1">
      <alignment horizontal="center" vertical="center"/>
    </xf>
    <xf numFmtId="0" fontId="4" fillId="3" borderId="1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6" fillId="0" borderId="0" xfId="0" applyFont="1" applyAlignment="1">
      <alignment horizontal="center" vertical="center" wrapText="1"/>
    </xf>
    <xf numFmtId="0" fontId="3" fillId="0" borderId="1"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wrapText="1"/>
    </xf>
    <xf numFmtId="0" fontId="2" fillId="2" borderId="1" xfId="0" applyFont="1" applyFill="1" applyBorder="1" applyAlignment="1">
      <alignment vertical="center" wrapText="1"/>
    </xf>
    <xf numFmtId="0" fontId="2" fillId="2" borderId="0" xfId="0" applyFont="1" applyFill="1" applyBorder="1" applyAlignment="1">
      <alignment horizontal="center" vertical="center" wrapText="1"/>
    </xf>
    <xf numFmtId="0" fontId="5" fillId="9" borderId="1" xfId="0" applyFont="1" applyFill="1" applyBorder="1" applyAlignment="1">
      <alignment horizontal="center" vertical="center" wrapText="1"/>
    </xf>
    <xf numFmtId="2" fontId="5" fillId="9"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9" fontId="5" fillId="9" borderId="1" xfId="2"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5" borderId="1" xfId="2" applyFont="1" applyFill="1" applyBorder="1" applyAlignment="1">
      <alignment horizontal="center" vertical="center" wrapText="1"/>
    </xf>
    <xf numFmtId="9" fontId="5" fillId="3" borderId="1" xfId="2" applyFont="1" applyFill="1" applyBorder="1" applyAlignment="1">
      <alignment horizontal="center" vertical="center" wrapText="1"/>
    </xf>
    <xf numFmtId="0" fontId="11" fillId="0" borderId="19" xfId="0" applyFont="1" applyBorder="1" applyAlignment="1">
      <alignment horizontal="center" vertical="center" wrapText="1"/>
    </xf>
    <xf numFmtId="0" fontId="5" fillId="16"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164" fontId="22" fillId="0" borderId="1" xfId="0" applyNumberFormat="1" applyFont="1" applyBorder="1" applyAlignment="1">
      <alignment horizontal="center" vertical="center" wrapText="1"/>
    </xf>
    <xf numFmtId="0" fontId="16" fillId="0" borderId="0" xfId="0" applyNumberFormat="1" applyFont="1" applyAlignment="1"/>
    <xf numFmtId="0" fontId="2" fillId="12" borderId="1" xfId="0" applyNumberFormat="1" applyFont="1" applyFill="1" applyBorder="1" applyAlignment="1">
      <alignment horizontal="center" vertical="center" wrapText="1"/>
    </xf>
    <xf numFmtId="0" fontId="12" fillId="0" borderId="0" xfId="0" applyNumberFormat="1" applyFont="1" applyAlignment="1">
      <alignment wrapText="1"/>
    </xf>
    <xf numFmtId="0" fontId="5" fillId="0" borderId="1" xfId="0" applyNumberFormat="1" applyFont="1" applyFill="1" applyBorder="1" applyAlignment="1">
      <alignment horizontal="center" vertical="center" wrapText="1"/>
    </xf>
    <xf numFmtId="0" fontId="23" fillId="0" borderId="0" xfId="0" applyFont="1" applyFill="1" applyAlignment="1">
      <alignment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0" xfId="0" applyFont="1" applyFill="1" applyAlignment="1">
      <alignment horizontal="center" vertical="center" wrapText="1"/>
    </xf>
    <xf numFmtId="0" fontId="26" fillId="0" borderId="0" xfId="0" applyFont="1" applyAlignment="1"/>
    <xf numFmtId="0" fontId="24" fillId="12" borderId="1" xfId="0" applyFont="1" applyFill="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27" fillId="0" borderId="1" xfId="0" applyFont="1" applyFill="1" applyBorder="1" applyAlignment="1">
      <alignment horizontal="left" vertical="center" wrapText="1"/>
    </xf>
    <xf numFmtId="0" fontId="0" fillId="0" borderId="0" xfId="0" applyFont="1" applyAlignment="1">
      <alignment wrapText="1"/>
    </xf>
    <xf numFmtId="164" fontId="16" fillId="0" borderId="0" xfId="0" applyNumberFormat="1" applyFont="1" applyAlignment="1"/>
    <xf numFmtId="164" fontId="2" fillId="12" borderId="1" xfId="0" applyNumberFormat="1" applyFont="1" applyFill="1" applyBorder="1" applyAlignment="1">
      <alignment horizontal="center" vertical="center" wrapText="1"/>
    </xf>
    <xf numFmtId="164" fontId="12" fillId="0" borderId="0" xfId="0" applyNumberFormat="1" applyFont="1" applyAlignment="1">
      <alignment wrapText="1"/>
    </xf>
    <xf numFmtId="9" fontId="5" fillId="0" borderId="1" xfId="2" applyFont="1" applyBorder="1" applyAlignment="1">
      <alignment horizontal="center" vertical="center" wrapText="1"/>
    </xf>
    <xf numFmtId="9" fontId="16" fillId="0" borderId="0" xfId="2" applyFont="1" applyAlignment="1"/>
    <xf numFmtId="9" fontId="2" fillId="12" borderId="1" xfId="2" applyFont="1" applyFill="1" applyBorder="1" applyAlignment="1">
      <alignment horizontal="center" vertical="center" wrapText="1"/>
    </xf>
    <xf numFmtId="9" fontId="12" fillId="0" borderId="0" xfId="2" applyFont="1" applyAlignment="1">
      <alignment wrapText="1"/>
    </xf>
    <xf numFmtId="164" fontId="3" fillId="0" borderId="1" xfId="0" applyNumberFormat="1" applyFont="1" applyBorder="1" applyAlignment="1">
      <alignment horizontal="center" vertical="center" wrapText="1"/>
    </xf>
    <xf numFmtId="9" fontId="5" fillId="0" borderId="1" xfId="2" applyFont="1" applyBorder="1" applyAlignment="1" applyProtection="1">
      <alignment horizontal="center" vertical="center" wrapText="1"/>
      <protection locked="0"/>
    </xf>
    <xf numFmtId="9" fontId="16" fillId="0" borderId="0" xfId="3" applyNumberFormat="1" applyFont="1" applyAlignment="1"/>
    <xf numFmtId="9" fontId="2" fillId="12" borderId="1" xfId="3" applyNumberFormat="1" applyFont="1" applyFill="1" applyBorder="1" applyAlignment="1">
      <alignment horizontal="center" vertical="center" wrapText="1"/>
    </xf>
    <xf numFmtId="9" fontId="5" fillId="9" borderId="1" xfId="3" applyNumberFormat="1" applyFont="1" applyFill="1" applyBorder="1" applyAlignment="1">
      <alignment horizontal="center" vertical="center" wrapText="1"/>
    </xf>
    <xf numFmtId="9" fontId="12" fillId="0" borderId="0" xfId="3" applyNumberFormat="1" applyFont="1" applyAlignment="1">
      <alignment wrapText="1"/>
    </xf>
    <xf numFmtId="10" fontId="16" fillId="0" borderId="0" xfId="0" applyNumberFormat="1" applyFont="1" applyAlignment="1"/>
    <xf numFmtId="10" fontId="5" fillId="13" borderId="1" xfId="0" applyNumberFormat="1" applyFont="1" applyFill="1" applyBorder="1" applyAlignment="1">
      <alignment horizontal="center" vertical="center" wrapText="1"/>
    </xf>
    <xf numFmtId="10" fontId="12" fillId="0" borderId="0" xfId="0" applyNumberFormat="1" applyFont="1" applyAlignment="1">
      <alignment wrapText="1"/>
    </xf>
    <xf numFmtId="0"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5" fillId="9" borderId="1" xfId="3" applyNumberFormat="1" applyFont="1" applyFill="1" applyBorder="1" applyAlignment="1">
      <alignment horizontal="center" vertical="center" wrapText="1"/>
    </xf>
    <xf numFmtId="2" fontId="5" fillId="1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0" fontId="17" fillId="9"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9" fillId="1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2" fillId="2" borderId="1" xfId="0" applyFont="1" applyFill="1" applyBorder="1" applyAlignment="1">
      <alignment horizontal="center" vertical="center"/>
    </xf>
    <xf numFmtId="0" fontId="10" fillId="15" borderId="13" xfId="0" applyFont="1" applyFill="1" applyBorder="1" applyAlignment="1">
      <alignment horizontal="center" vertical="center"/>
    </xf>
    <xf numFmtId="0" fontId="10" fillId="15" borderId="14" xfId="0" applyFont="1" applyFill="1" applyBorder="1" applyAlignment="1">
      <alignment horizontal="center" vertical="center"/>
    </xf>
    <xf numFmtId="0" fontId="10" fillId="15" borderId="15" xfId="0" applyFont="1" applyFill="1" applyBorder="1" applyAlignment="1">
      <alignment horizontal="center" vertical="center"/>
    </xf>
    <xf numFmtId="0" fontId="0" fillId="0" borderId="0" xfId="0" applyAlignment="1">
      <alignment horizontal="center"/>
    </xf>
    <xf numFmtId="0" fontId="10" fillId="6" borderId="12"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16" fillId="0" borderId="0" xfId="0" applyFont="1" applyAlignment="1">
      <alignment horizontal="justify"/>
    </xf>
    <xf numFmtId="0" fontId="27" fillId="0" borderId="1" xfId="0" applyFont="1" applyBorder="1" applyAlignment="1">
      <alignment horizontal="justify" vertical="center" wrapText="1"/>
    </xf>
    <xf numFmtId="0" fontId="25" fillId="14" borderId="1" xfId="0" applyFont="1" applyFill="1" applyBorder="1" applyAlignment="1">
      <alignment horizontal="justify" vertical="center" wrapText="1"/>
    </xf>
    <xf numFmtId="0" fontId="25" fillId="0" borderId="1" xfId="0" applyFont="1" applyBorder="1" applyAlignment="1">
      <alignment horizontal="justify" vertical="center" wrapText="1"/>
    </xf>
    <xf numFmtId="0" fontId="12" fillId="0" borderId="0" xfId="0" applyFont="1" applyAlignment="1">
      <alignment horizontal="justify" wrapText="1"/>
    </xf>
  </cellXfs>
  <cellStyles count="4">
    <cellStyle name="Hipervínculo" xfId="1" builtinId="8"/>
    <cellStyle name="Millares" xfId="3" builtinId="3"/>
    <cellStyle name="Normal" xfId="0" builtinId="0"/>
    <cellStyle name="Porcentaje" xfId="2" builtinId="5"/>
  </cellStyles>
  <dxfs count="76">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C00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s>
  <tableStyles count="0" defaultTableStyle="TableStyleMedium2" defaultPivotStyle="PivotStyleLight16"/>
  <colors>
    <mruColors>
      <color rgb="FFFA8006"/>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GRAFICOS!$J$16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GRAFICOS!$K$15:$O$15</c:f>
              <c:strCache>
                <c:ptCount val="5"/>
                <c:pt idx="0">
                  <c:v>CRITICO</c:v>
                </c:pt>
                <c:pt idx="1">
                  <c:v>BAJO</c:v>
                </c:pt>
                <c:pt idx="2">
                  <c:v>MEDIO</c:v>
                </c:pt>
                <c:pt idx="3">
                  <c:v>SATISFACTORIO</c:v>
                </c:pt>
                <c:pt idx="4">
                  <c:v>SOBRESALIENTE</c:v>
                </c:pt>
              </c:strCache>
            </c:strRef>
          </c:cat>
          <c:val>
            <c:numRef>
              <c:f>GRAFICOS!$K$16:$O$16</c:f>
              <c:numCache>
                <c:formatCode>General</c:formatCode>
                <c:ptCount val="5"/>
                <c:pt idx="0">
                  <c:v>2</c:v>
                </c:pt>
                <c:pt idx="1">
                  <c:v>0</c:v>
                </c:pt>
                <c:pt idx="2">
                  <c:v>1</c:v>
                </c:pt>
                <c:pt idx="3">
                  <c:v>1</c:v>
                </c:pt>
                <c:pt idx="4">
                  <c:v>2</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tx>
            <c:strRef>
              <c:f>GRAFICOS!$B$27</c:f>
              <c:strCache>
                <c:ptCount val="1"/>
                <c:pt idx="0">
                  <c:v>Inclusión social y aceptación de la diferencia </c:v>
                </c:pt>
              </c:strCache>
            </c:strRef>
          </c:tx>
          <c:dPt>
            <c:idx val="0"/>
            <c:bubble3D val="0"/>
            <c:spPr>
              <a:solidFill>
                <a:srgbClr val="FF0000"/>
              </a:solidFill>
            </c:spPr>
            <c:extLst>
              <c:ext xmlns:c16="http://schemas.microsoft.com/office/drawing/2014/chart" uri="{C3380CC4-5D6E-409C-BE32-E72D297353CC}">
                <c16:uniqueId val="{00000017-A889-4F41-9EFF-F3D6D5B07B01}"/>
              </c:ext>
            </c:extLst>
          </c:dPt>
          <c:dPt>
            <c:idx val="2"/>
            <c:bubble3D val="0"/>
            <c:spPr>
              <a:solidFill>
                <a:srgbClr val="FFFF00"/>
              </a:solidFill>
            </c:spPr>
            <c:extLst>
              <c:ext xmlns:c16="http://schemas.microsoft.com/office/drawing/2014/chart" uri="{C3380CC4-5D6E-409C-BE32-E72D297353CC}">
                <c16:uniqueId val="{00000019-A889-4F41-9EFF-F3D6D5B07B01}"/>
              </c:ext>
            </c:extLst>
          </c:dPt>
          <c:dPt>
            <c:idx val="3"/>
            <c:bubble3D val="0"/>
            <c:spPr>
              <a:solidFill>
                <a:srgbClr val="92D050"/>
              </a:solidFill>
            </c:spPr>
            <c:extLst>
              <c:ext xmlns:c16="http://schemas.microsoft.com/office/drawing/2014/chart" uri="{C3380CC4-5D6E-409C-BE32-E72D297353CC}">
                <c16:uniqueId val="{0000001A-A889-4F41-9EFF-F3D6D5B07B01}"/>
              </c:ext>
            </c:extLst>
          </c:dPt>
          <c:dPt>
            <c:idx val="4"/>
            <c:bubble3D val="0"/>
            <c:spPr>
              <a:solidFill>
                <a:srgbClr val="00B050"/>
              </a:solidFill>
            </c:spPr>
            <c:extLst>
              <c:ext xmlns:c16="http://schemas.microsoft.com/office/drawing/2014/chart" uri="{C3380CC4-5D6E-409C-BE32-E72D297353CC}">
                <c16:uniqueId val="{0000001B-A889-4F41-9EFF-F3D6D5B07B01}"/>
              </c:ext>
            </c:extLst>
          </c:dPt>
          <c:dPt>
            <c:idx val="5"/>
            <c:bubble3D val="0"/>
            <c:spPr>
              <a:solidFill>
                <a:srgbClr val="00B050"/>
              </a:solidFill>
            </c:spPr>
            <c:extLst>
              <c:ext xmlns:c16="http://schemas.microsoft.com/office/drawing/2014/chart" uri="{C3380CC4-5D6E-409C-BE32-E72D297353CC}">
                <c16:uniqueId val="{00000008-2664-40E1-9B84-67165F17003E}"/>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0</c:v>
                </c:pt>
                <c:pt idx="2">
                  <c:v>1</c:v>
                </c:pt>
                <c:pt idx="3">
                  <c:v>0</c:v>
                </c:pt>
                <c:pt idx="4">
                  <c:v>1</c:v>
                </c:pt>
              </c:numCache>
            </c:numRef>
          </c:val>
          <c:extLst>
            <c:ext xmlns:c16="http://schemas.microsoft.com/office/drawing/2014/chart" uri="{C3380CC4-5D6E-409C-BE32-E72D297353CC}">
              <c16:uniqueId val="{00000016-A889-4F41-9EFF-F3D6D5B07B01}"/>
            </c:ext>
          </c:extLst>
        </c:ser>
        <c:ser>
          <c:idx val="0"/>
          <c:order val="1"/>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C-A889-4F41-9EFF-F3D6D5B07B0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0-A889-4F41-9EFF-F3D6D5B07B01}"/>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12-A889-4F41-9EFF-F3D6D5B07B01}"/>
              </c:ext>
            </c:extLst>
          </c:dPt>
          <c:dPt>
            <c:idx val="4"/>
            <c:bubble3D val="0"/>
            <c:spPr>
              <a:solidFill>
                <a:srgbClr val="92D050"/>
              </a:solidFill>
              <a:ln w="19050">
                <a:solidFill>
                  <a:schemeClr val="lt1"/>
                </a:solidFill>
              </a:ln>
              <a:effectLst/>
            </c:spPr>
            <c:extLst>
              <c:ext xmlns:c16="http://schemas.microsoft.com/office/drawing/2014/chart" uri="{C3380CC4-5D6E-409C-BE32-E72D297353CC}">
                <c16:uniqueId val="{00000014-A889-4F41-9EFF-F3D6D5B07B01}"/>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12-2664-40E1-9B84-67165F1700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0</c:v>
                </c:pt>
                <c:pt idx="2">
                  <c:v>1</c:v>
                </c:pt>
                <c:pt idx="3">
                  <c:v>0</c:v>
                </c:pt>
                <c:pt idx="4">
                  <c:v>1</c:v>
                </c:pt>
              </c:numCache>
            </c:numRef>
          </c:val>
          <c:extLst>
            <c:ext xmlns:c16="http://schemas.microsoft.com/office/drawing/2014/chart" uri="{C3380CC4-5D6E-409C-BE32-E72D297353CC}">
              <c16:uniqueId val="{00000015-A889-4F41-9EFF-F3D6D5B07B01}"/>
            </c:ext>
          </c:extLst>
        </c:ser>
        <c:dLbls>
          <c:showLegendKey val="0"/>
          <c:showVal val="0"/>
          <c:showCatName val="0"/>
          <c:showSerName val="0"/>
          <c:showPercent val="0"/>
          <c:showBubbleSize val="0"/>
          <c:showLeaderLines val="1"/>
        </c:dLbls>
        <c:firstSliceAng val="0"/>
      </c:pieChart>
    </c:plotArea>
    <c:legend>
      <c:legendPos val="b"/>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GRAFICOS!$J$27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GRAFICOS!$K$26:$O$26</c:f>
              <c:strCache>
                <c:ptCount val="5"/>
                <c:pt idx="0">
                  <c:v>CRITICO</c:v>
                </c:pt>
                <c:pt idx="1">
                  <c:v>BAJO</c:v>
                </c:pt>
                <c:pt idx="2">
                  <c:v>MEDIO</c:v>
                </c:pt>
                <c:pt idx="3">
                  <c:v>SATISFACTORIO</c:v>
                </c:pt>
                <c:pt idx="4">
                  <c:v>SOBRESALIENTE</c:v>
                </c:pt>
              </c:strCache>
            </c:strRef>
          </c:cat>
          <c:val>
            <c:numRef>
              <c:f>GRAFICOS!$K$27:$O$27</c:f>
              <c:numCache>
                <c:formatCode>General</c:formatCode>
                <c:ptCount val="5"/>
                <c:pt idx="0">
                  <c:v>8</c:v>
                </c:pt>
                <c:pt idx="1">
                  <c:v>0</c:v>
                </c:pt>
                <c:pt idx="2">
                  <c:v>2</c:v>
                </c:pt>
                <c:pt idx="3">
                  <c:v>0</c:v>
                </c:pt>
                <c:pt idx="4">
                  <c:v>2</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0</c:v>
                </c:pt>
                <c:pt idx="1">
                  <c:v>0</c:v>
                </c:pt>
                <c:pt idx="2">
                  <c:v>1</c:v>
                </c:pt>
                <c:pt idx="3">
                  <c:v>0</c:v>
                </c:pt>
                <c:pt idx="4">
                  <c:v>0</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2022</a:t>
            </a:r>
          </a:p>
        </c:rich>
      </c:tx>
      <c:overlay val="0"/>
      <c:spPr>
        <a:noFill/>
        <a:ln>
          <a:noFill/>
        </a:ln>
        <a:effectLst/>
      </c:spPr>
    </c:title>
    <c:autoTitleDeleted val="0"/>
    <c:plotArea>
      <c:layout/>
      <c:doughnutChart>
        <c:varyColors val="1"/>
        <c:ser>
          <c:idx val="0"/>
          <c:order val="0"/>
          <c:tx>
            <c:strRef>
              <c:f>GRAFICOS!$O$2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GRAFICOS!$N$3:$N$7</c:f>
              <c:strCache>
                <c:ptCount val="5"/>
                <c:pt idx="0">
                  <c:v>CRÍTICO</c:v>
                </c:pt>
                <c:pt idx="1">
                  <c:v>BAJO</c:v>
                </c:pt>
                <c:pt idx="2">
                  <c:v>MEDIO</c:v>
                </c:pt>
                <c:pt idx="3">
                  <c:v>SATISFACTORIO</c:v>
                </c:pt>
                <c:pt idx="4">
                  <c:v>SOBRESALIENTE</c:v>
                </c:pt>
              </c:strCache>
            </c:strRef>
          </c:cat>
          <c:val>
            <c:numRef>
              <c:f>GRAFICOS!$O$3:$O$7</c:f>
              <c:numCache>
                <c:formatCode>General</c:formatCode>
                <c:ptCount val="5"/>
                <c:pt idx="0">
                  <c:v>14</c:v>
                </c:pt>
                <c:pt idx="1">
                  <c:v>0</c:v>
                </c:pt>
                <c:pt idx="2">
                  <c:v>6</c:v>
                </c:pt>
                <c:pt idx="3">
                  <c:v>1</c:v>
                </c:pt>
                <c:pt idx="4">
                  <c:v>5</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54EA-4DE9-93CF-5698910E689D}"/>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8-54EA-4DE9-93CF-5698910E689D}"/>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9-54EA-4DE9-93CF-5698910E689D}"/>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E-54EA-4DE9-93CF-5698910E689D}"/>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10-54EA-4DE9-93CF-5698910E689D}"/>
              </c:ext>
            </c:extLst>
          </c:dPt>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1</c:v>
                </c:pt>
                <c:pt idx="1">
                  <c:v>0</c:v>
                </c:pt>
                <c:pt idx="2">
                  <c:v>1</c:v>
                </c:pt>
                <c:pt idx="3">
                  <c:v>0</c:v>
                </c:pt>
                <c:pt idx="4">
                  <c:v>0</c:v>
                </c:pt>
              </c:numCache>
            </c:numRef>
          </c:val>
          <c:extLst>
            <c:ext xmlns:c16="http://schemas.microsoft.com/office/drawing/2014/chart" uri="{C3380CC4-5D6E-409C-BE32-E72D297353CC}">
              <c16:uniqueId val="{00000000-54EA-4DE9-93CF-5698910E689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450892</xdr:colOff>
      <xdr:row>17</xdr:row>
      <xdr:rowOff>142195</xdr:rowOff>
    </xdr:from>
    <xdr:to>
      <xdr:col>14</xdr:col>
      <xdr:colOff>1674556</xdr:colOff>
      <xdr:row>24</xdr:row>
      <xdr:rowOff>798871</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593344</xdr:colOff>
      <xdr:row>27</xdr:row>
      <xdr:rowOff>300908</xdr:rowOff>
    </xdr:from>
    <xdr:to>
      <xdr:col>7</xdr:col>
      <xdr:colOff>0</xdr:colOff>
      <xdr:row>40</xdr:row>
      <xdr:rowOff>166199</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129766</xdr:colOff>
      <xdr:row>27</xdr:row>
      <xdr:rowOff>292131</xdr:rowOff>
    </xdr:from>
    <xdr:to>
      <xdr:col>14</xdr:col>
      <xdr:colOff>1613105</xdr:colOff>
      <xdr:row>40</xdr:row>
      <xdr:rowOff>168992</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352011</xdr:colOff>
      <xdr:row>48</xdr:row>
      <xdr:rowOff>69865</xdr:rowOff>
    </xdr:from>
    <xdr:to>
      <xdr:col>6</xdr:col>
      <xdr:colOff>1066387</xdr:colOff>
      <xdr:row>67</xdr:row>
      <xdr:rowOff>8412</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423637</xdr:colOff>
      <xdr:row>0</xdr:row>
      <xdr:rowOff>113762</xdr:rowOff>
    </xdr:from>
    <xdr:to>
      <xdr:col>22</xdr:col>
      <xdr:colOff>734213</xdr:colOff>
      <xdr:row>7</xdr:row>
      <xdr:rowOff>124650</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1394115</xdr:colOff>
      <xdr:row>17</xdr:row>
      <xdr:rowOff>154563</xdr:rowOff>
    </xdr:from>
    <xdr:to>
      <xdr:col>6</xdr:col>
      <xdr:colOff>995795</xdr:colOff>
      <xdr:row>24</xdr:row>
      <xdr:rowOff>432955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6"/>
  <sheetViews>
    <sheetView tabSelected="1" topLeftCell="E2" zoomScale="40" zoomScaleNormal="40" zoomScaleSheetLayoutView="50" workbookViewId="0">
      <pane xSplit="7" ySplit="2" topLeftCell="X4" activePane="bottomRight" state="frozen"/>
      <selection activeCell="E2" sqref="E2"/>
      <selection pane="topRight" activeCell="L2" sqref="L2"/>
      <selection pane="bottomLeft" activeCell="E4" sqref="E4"/>
      <selection pane="bottomRight" activeCell="AD5" sqref="AD5"/>
    </sheetView>
  </sheetViews>
  <sheetFormatPr baseColWidth="10" defaultRowHeight="102.75" customHeight="1" x14ac:dyDescent="0.25"/>
  <cols>
    <col min="1" max="1" width="6" style="25" bestFit="1" customWidth="1"/>
    <col min="2" max="2" width="43" style="25" customWidth="1"/>
    <col min="3" max="3" width="8.140625" style="25" bestFit="1" customWidth="1"/>
    <col min="4" max="4" width="41.42578125" style="25" customWidth="1"/>
    <col min="5" max="5" width="15.42578125" style="25" bestFit="1" customWidth="1"/>
    <col min="6" max="6" width="49" style="25" bestFit="1" customWidth="1"/>
    <col min="7" max="7" width="18.7109375" style="25" bestFit="1" customWidth="1"/>
    <col min="8" max="8" width="62.28515625" style="25" customWidth="1"/>
    <col min="9" max="9" width="42.7109375" style="25" customWidth="1"/>
    <col min="10" max="10" width="56.42578125" style="26" hidden="1" customWidth="1"/>
    <col min="11" max="11" width="31.7109375" style="71" hidden="1" customWidth="1"/>
    <col min="12" max="12" width="33.5703125" style="25" customWidth="1"/>
    <col min="13" max="13" width="27.7109375" style="25" customWidth="1"/>
    <col min="14" max="14" width="28.5703125" style="25" customWidth="1"/>
    <col min="15" max="15" width="45.28515625" style="25" customWidth="1"/>
    <col min="16" max="16" width="43.7109375" style="25" customWidth="1"/>
    <col min="17" max="17" width="138" style="25" customWidth="1"/>
    <col min="18" max="18" width="31.85546875" style="25" customWidth="1"/>
    <col min="19" max="19" width="29.42578125" style="25" customWidth="1"/>
    <col min="20" max="20" width="26.5703125" style="25" customWidth="1"/>
    <col min="21" max="21" width="35.42578125" style="25" customWidth="1"/>
    <col min="22" max="22" width="48.140625" style="25" customWidth="1"/>
    <col min="23" max="23" width="128.7109375" style="77" customWidth="1"/>
    <col min="24" max="24" width="29" style="65" customWidth="1"/>
    <col min="25" max="25" width="22.7109375" style="25" customWidth="1"/>
    <col min="26" max="26" width="24.85546875" style="90" customWidth="1"/>
    <col min="27" max="27" width="33" style="80" customWidth="1"/>
    <col min="28" max="28" width="29.42578125" style="80" customWidth="1"/>
    <col min="29" max="29" width="35" style="84" customWidth="1"/>
    <col min="30" max="30" width="88.42578125" style="131" customWidth="1"/>
    <col min="31" max="31" width="31.85546875" style="93" customWidth="1"/>
    <col min="32" max="16384" width="11.42578125" style="25"/>
  </cols>
  <sheetData>
    <row r="1" spans="1:31" s="31" customFormat="1" ht="102.75" customHeight="1" x14ac:dyDescent="0.7">
      <c r="A1" s="30" t="s">
        <v>251</v>
      </c>
      <c r="B1" s="30"/>
      <c r="C1" s="30"/>
      <c r="D1" s="30"/>
      <c r="E1" s="30"/>
      <c r="F1" s="30"/>
      <c r="G1" s="30"/>
      <c r="H1" s="30"/>
      <c r="I1" s="30"/>
      <c r="J1" s="30"/>
      <c r="K1" s="67"/>
      <c r="W1" s="72"/>
      <c r="X1" s="63"/>
      <c r="Z1" s="87"/>
      <c r="AA1" s="78"/>
      <c r="AB1" s="78"/>
      <c r="AC1" s="82"/>
      <c r="AD1" s="127"/>
      <c r="AE1" s="91"/>
    </row>
    <row r="2" spans="1:31" ht="102.75" customHeight="1" x14ac:dyDescent="0.25">
      <c r="A2" s="38"/>
      <c r="B2" s="38"/>
      <c r="C2" s="38"/>
      <c r="D2" s="38"/>
      <c r="E2" s="38"/>
      <c r="F2" s="38"/>
      <c r="G2" s="38"/>
      <c r="H2" s="112"/>
      <c r="I2" s="112"/>
      <c r="J2" s="112"/>
      <c r="K2" s="113"/>
      <c r="L2" s="110">
        <v>2020</v>
      </c>
      <c r="M2" s="110"/>
      <c r="N2" s="110"/>
      <c r="O2" s="110"/>
      <c r="P2" s="110"/>
      <c r="Q2" s="110"/>
      <c r="R2" s="110">
        <v>2021</v>
      </c>
      <c r="S2" s="110"/>
      <c r="T2" s="110"/>
      <c r="U2" s="110"/>
      <c r="V2" s="110"/>
      <c r="W2" s="110"/>
      <c r="X2" s="110" t="s">
        <v>333</v>
      </c>
      <c r="Y2" s="110"/>
      <c r="Z2" s="110"/>
      <c r="AA2" s="110"/>
      <c r="AB2" s="110"/>
      <c r="AC2" s="110"/>
      <c r="AD2" s="110"/>
      <c r="AE2" s="99" t="s">
        <v>257</v>
      </c>
    </row>
    <row r="3" spans="1:31" s="47" customFormat="1" ht="102.75" customHeight="1" x14ac:dyDescent="0.4">
      <c r="B3" s="48" t="s">
        <v>4</v>
      </c>
      <c r="C3" s="111" t="s">
        <v>0</v>
      </c>
      <c r="D3" s="111"/>
      <c r="E3" s="111" t="s">
        <v>5</v>
      </c>
      <c r="F3" s="111"/>
      <c r="G3" s="114" t="s">
        <v>1</v>
      </c>
      <c r="H3" s="114"/>
      <c r="I3" s="98" t="s">
        <v>6</v>
      </c>
      <c r="J3" s="49" t="s">
        <v>2</v>
      </c>
      <c r="K3" s="49" t="s">
        <v>3</v>
      </c>
      <c r="L3" s="45" t="s">
        <v>253</v>
      </c>
      <c r="M3" s="45" t="s">
        <v>254</v>
      </c>
      <c r="N3" s="45" t="s">
        <v>255</v>
      </c>
      <c r="O3" s="45" t="s">
        <v>275</v>
      </c>
      <c r="P3" s="45" t="s">
        <v>276</v>
      </c>
      <c r="Q3" s="45" t="s">
        <v>256</v>
      </c>
      <c r="R3" s="45" t="s">
        <v>253</v>
      </c>
      <c r="S3" s="45" t="s">
        <v>254</v>
      </c>
      <c r="T3" s="45" t="s">
        <v>255</v>
      </c>
      <c r="U3" s="45" t="s">
        <v>275</v>
      </c>
      <c r="V3" s="45" t="s">
        <v>276</v>
      </c>
      <c r="W3" s="73" t="s">
        <v>256</v>
      </c>
      <c r="X3" s="64" t="s">
        <v>253</v>
      </c>
      <c r="Y3" s="45" t="s">
        <v>254</v>
      </c>
      <c r="Z3" s="88" t="s">
        <v>255</v>
      </c>
      <c r="AA3" s="79" t="s">
        <v>275</v>
      </c>
      <c r="AB3" s="79" t="s">
        <v>276</v>
      </c>
      <c r="AC3" s="83" t="s">
        <v>309</v>
      </c>
      <c r="AD3" s="45" t="s">
        <v>256</v>
      </c>
      <c r="AE3" s="99"/>
    </row>
    <row r="4" spans="1:31" s="47" customFormat="1" ht="241.5" customHeight="1" x14ac:dyDescent="0.4">
      <c r="A4" s="107" t="s">
        <v>7</v>
      </c>
      <c r="B4" s="108" t="s">
        <v>8</v>
      </c>
      <c r="C4" s="107" t="s">
        <v>144</v>
      </c>
      <c r="D4" s="107" t="s">
        <v>9</v>
      </c>
      <c r="E4" s="44" t="s">
        <v>155</v>
      </c>
      <c r="F4" s="41" t="s">
        <v>10</v>
      </c>
      <c r="G4" s="36" t="s">
        <v>11</v>
      </c>
      <c r="H4" s="41" t="s">
        <v>140</v>
      </c>
      <c r="I4" s="41" t="s">
        <v>217</v>
      </c>
      <c r="J4" s="37" t="s">
        <v>73</v>
      </c>
      <c r="K4" s="68" t="s">
        <v>75</v>
      </c>
      <c r="L4" s="46">
        <v>1</v>
      </c>
      <c r="M4" s="46">
        <v>1</v>
      </c>
      <c r="N4" s="54">
        <f>(M4/L4)*100</f>
        <v>100</v>
      </c>
      <c r="O4" s="46"/>
      <c r="P4" s="46"/>
      <c r="Q4" s="74" t="s">
        <v>259</v>
      </c>
      <c r="R4" s="46">
        <v>1</v>
      </c>
      <c r="S4" s="46">
        <v>0</v>
      </c>
      <c r="T4" s="50">
        <f>(S4/R4)*100</f>
        <v>0</v>
      </c>
      <c r="U4" s="46"/>
      <c r="V4" s="52"/>
      <c r="W4" s="74" t="s">
        <v>260</v>
      </c>
      <c r="X4" s="66">
        <v>1</v>
      </c>
      <c r="Y4" s="46">
        <v>1</v>
      </c>
      <c r="Z4" s="89">
        <f>(Y4/X4)*100</f>
        <v>100</v>
      </c>
      <c r="AA4" s="85">
        <v>0</v>
      </c>
      <c r="AB4" s="52">
        <v>0</v>
      </c>
      <c r="AC4" s="81">
        <v>0</v>
      </c>
      <c r="AD4" s="128" t="s">
        <v>305</v>
      </c>
      <c r="AE4" s="92">
        <f>(N4+T4+Z4)/3</f>
        <v>66.666666666666671</v>
      </c>
    </row>
    <row r="5" spans="1:31" s="47" customFormat="1" ht="249.75" customHeight="1" x14ac:dyDescent="0.4">
      <c r="A5" s="107"/>
      <c r="B5" s="108"/>
      <c r="C5" s="107"/>
      <c r="D5" s="107"/>
      <c r="E5" s="44" t="s">
        <v>156</v>
      </c>
      <c r="F5" s="39" t="s">
        <v>12</v>
      </c>
      <c r="G5" s="32" t="s">
        <v>141</v>
      </c>
      <c r="H5" s="39" t="s">
        <v>41</v>
      </c>
      <c r="I5" s="39" t="s">
        <v>218</v>
      </c>
      <c r="J5" s="34" t="s">
        <v>74</v>
      </c>
      <c r="K5" s="69" t="s">
        <v>75</v>
      </c>
      <c r="L5" s="46">
        <v>1</v>
      </c>
      <c r="M5" s="46">
        <v>0</v>
      </c>
      <c r="N5" s="55">
        <f t="shared" ref="N5:N42" si="0">(M5/L5)*100</f>
        <v>0</v>
      </c>
      <c r="O5" s="46"/>
      <c r="P5" s="46"/>
      <c r="Q5" s="74" t="s">
        <v>260</v>
      </c>
      <c r="R5" s="46">
        <v>1</v>
      </c>
      <c r="S5" s="46">
        <v>0</v>
      </c>
      <c r="T5" s="53">
        <f t="shared" ref="T5:T42" si="1">(S5/R5)*100</f>
        <v>0</v>
      </c>
      <c r="U5" s="46"/>
      <c r="V5" s="52">
        <v>0</v>
      </c>
      <c r="W5" s="74" t="s">
        <v>260</v>
      </c>
      <c r="X5" s="66">
        <v>1</v>
      </c>
      <c r="Y5" s="46">
        <v>0</v>
      </c>
      <c r="Z5" s="89">
        <f>(Y5/X5)*100</f>
        <v>0</v>
      </c>
      <c r="AA5" s="85">
        <v>0</v>
      </c>
      <c r="AB5" s="52">
        <v>0</v>
      </c>
      <c r="AC5" s="81">
        <v>0</v>
      </c>
      <c r="AD5" s="128" t="s">
        <v>323</v>
      </c>
      <c r="AE5" s="92">
        <f t="shared" ref="AE5:AE39" si="2">(N5+T5+Z5)/3</f>
        <v>0</v>
      </c>
    </row>
    <row r="6" spans="1:31" s="47" customFormat="1" ht="313.5" customHeight="1" x14ac:dyDescent="0.4">
      <c r="A6" s="107" t="s">
        <v>13</v>
      </c>
      <c r="B6" s="109" t="s">
        <v>14</v>
      </c>
      <c r="C6" s="105" t="s">
        <v>145</v>
      </c>
      <c r="D6" s="105" t="s">
        <v>15</v>
      </c>
      <c r="E6" s="105" t="s">
        <v>157</v>
      </c>
      <c r="F6" s="101" t="s">
        <v>16</v>
      </c>
      <c r="G6" s="42" t="s">
        <v>142</v>
      </c>
      <c r="H6" s="40" t="s">
        <v>51</v>
      </c>
      <c r="I6" s="126" t="s">
        <v>332</v>
      </c>
      <c r="J6" s="35" t="s">
        <v>76</v>
      </c>
      <c r="K6" s="70" t="s">
        <v>77</v>
      </c>
      <c r="L6" s="46">
        <v>24</v>
      </c>
      <c r="M6" s="46">
        <v>0</v>
      </c>
      <c r="N6" s="56">
        <f t="shared" si="0"/>
        <v>0</v>
      </c>
      <c r="O6" s="46"/>
      <c r="P6" s="46"/>
      <c r="Q6" s="74" t="s">
        <v>260</v>
      </c>
      <c r="R6" s="46">
        <v>24</v>
      </c>
      <c r="S6" s="46">
        <v>0</v>
      </c>
      <c r="T6" s="50">
        <f t="shared" si="1"/>
        <v>0</v>
      </c>
      <c r="U6" s="46"/>
      <c r="V6" s="52">
        <v>463750</v>
      </c>
      <c r="W6" s="74" t="s">
        <v>260</v>
      </c>
      <c r="X6" s="66">
        <v>24</v>
      </c>
      <c r="Y6" s="46">
        <v>3</v>
      </c>
      <c r="Z6" s="89">
        <f>(Y6/X6)*100</f>
        <v>12.5</v>
      </c>
      <c r="AA6" s="85">
        <v>4861983</v>
      </c>
      <c r="AB6" s="52">
        <v>655166</v>
      </c>
      <c r="AC6" s="81">
        <f>AB6/AA6</f>
        <v>0.13475283644554084</v>
      </c>
      <c r="AD6" s="128" t="s">
        <v>324</v>
      </c>
      <c r="AE6" s="92">
        <f t="shared" si="2"/>
        <v>4.166666666666667</v>
      </c>
    </row>
    <row r="7" spans="1:31" s="47" customFormat="1" ht="259.5" customHeight="1" x14ac:dyDescent="0.4">
      <c r="A7" s="107"/>
      <c r="B7" s="108"/>
      <c r="C7" s="107"/>
      <c r="D7" s="107"/>
      <c r="E7" s="107"/>
      <c r="F7" s="100"/>
      <c r="G7" s="44" t="s">
        <v>143</v>
      </c>
      <c r="H7" s="39" t="s">
        <v>52</v>
      </c>
      <c r="I7" s="39" t="s">
        <v>219</v>
      </c>
      <c r="J7" s="34" t="s">
        <v>78</v>
      </c>
      <c r="K7" s="69" t="s">
        <v>79</v>
      </c>
      <c r="L7" s="46">
        <v>0</v>
      </c>
      <c r="M7" s="46">
        <v>0</v>
      </c>
      <c r="N7" s="54" t="e">
        <f t="shared" si="0"/>
        <v>#DIV/0!</v>
      </c>
      <c r="O7" s="46"/>
      <c r="P7" s="46"/>
      <c r="Q7" s="74" t="s">
        <v>260</v>
      </c>
      <c r="R7" s="46">
        <v>1</v>
      </c>
      <c r="S7" s="46">
        <v>0</v>
      </c>
      <c r="T7" s="50">
        <f t="shared" si="1"/>
        <v>0</v>
      </c>
      <c r="U7" s="46"/>
      <c r="V7" s="52">
        <v>0</v>
      </c>
      <c r="W7" s="74" t="s">
        <v>260</v>
      </c>
      <c r="X7" s="66">
        <v>1</v>
      </c>
      <c r="Y7" s="46">
        <v>0</v>
      </c>
      <c r="Z7" s="89">
        <v>0</v>
      </c>
      <c r="AA7" s="85">
        <v>0</v>
      </c>
      <c r="AB7" s="52">
        <v>0</v>
      </c>
      <c r="AC7" s="81">
        <v>0</v>
      </c>
      <c r="AD7" s="128" t="s">
        <v>319</v>
      </c>
      <c r="AE7" s="92">
        <v>0</v>
      </c>
    </row>
    <row r="8" spans="1:31" s="47" customFormat="1" ht="393.75" customHeight="1" x14ac:dyDescent="0.4">
      <c r="A8" s="107"/>
      <c r="B8" s="108"/>
      <c r="C8" s="107"/>
      <c r="D8" s="107"/>
      <c r="E8" s="107" t="s">
        <v>158</v>
      </c>
      <c r="F8" s="100" t="s">
        <v>42</v>
      </c>
      <c r="G8" s="44" t="s">
        <v>171</v>
      </c>
      <c r="H8" s="39" t="s">
        <v>43</v>
      </c>
      <c r="I8" s="39" t="s">
        <v>220</v>
      </c>
      <c r="J8" s="34" t="s">
        <v>80</v>
      </c>
      <c r="K8" s="69" t="s">
        <v>79</v>
      </c>
      <c r="L8" s="46">
        <v>1</v>
      </c>
      <c r="M8" s="46">
        <v>1</v>
      </c>
      <c r="N8" s="54">
        <f t="shared" si="0"/>
        <v>100</v>
      </c>
      <c r="O8" s="46"/>
      <c r="P8" s="46"/>
      <c r="Q8" s="74" t="s">
        <v>261</v>
      </c>
      <c r="R8" s="46">
        <v>1</v>
      </c>
      <c r="S8" s="46">
        <v>1</v>
      </c>
      <c r="T8" s="50">
        <f t="shared" si="1"/>
        <v>100</v>
      </c>
      <c r="U8" s="46"/>
      <c r="V8" s="52">
        <v>1889580</v>
      </c>
      <c r="W8" s="75" t="s">
        <v>268</v>
      </c>
      <c r="X8" s="66">
        <v>1</v>
      </c>
      <c r="Y8" s="46">
        <v>1</v>
      </c>
      <c r="Z8" s="89">
        <v>100</v>
      </c>
      <c r="AA8" s="85">
        <v>4403400</v>
      </c>
      <c r="AB8" s="52">
        <v>1742277</v>
      </c>
      <c r="AC8" s="86">
        <v>0.4</v>
      </c>
      <c r="AD8" s="128" t="s">
        <v>310</v>
      </c>
      <c r="AE8" s="92">
        <v>40</v>
      </c>
    </row>
    <row r="9" spans="1:31" s="47" customFormat="1" ht="213" customHeight="1" x14ac:dyDescent="0.4">
      <c r="A9" s="107"/>
      <c r="B9" s="108"/>
      <c r="C9" s="107"/>
      <c r="D9" s="107"/>
      <c r="E9" s="107"/>
      <c r="F9" s="100"/>
      <c r="G9" s="44" t="s">
        <v>172</v>
      </c>
      <c r="H9" s="39" t="s">
        <v>44</v>
      </c>
      <c r="I9" s="39" t="s">
        <v>221</v>
      </c>
      <c r="J9" s="34" t="s">
        <v>81</v>
      </c>
      <c r="K9" s="69" t="s">
        <v>79</v>
      </c>
      <c r="L9" s="46">
        <v>1</v>
      </c>
      <c r="M9" s="46">
        <v>1</v>
      </c>
      <c r="N9" s="54">
        <f t="shared" si="0"/>
        <v>100</v>
      </c>
      <c r="O9" s="46"/>
      <c r="P9" s="46"/>
      <c r="Q9" s="74" t="s">
        <v>262</v>
      </c>
      <c r="R9" s="46">
        <v>1</v>
      </c>
      <c r="S9" s="46">
        <v>0</v>
      </c>
      <c r="T9" s="50">
        <f t="shared" si="1"/>
        <v>0</v>
      </c>
      <c r="U9" s="46"/>
      <c r="V9" s="52">
        <v>1803117</v>
      </c>
      <c r="W9" s="75" t="s">
        <v>288</v>
      </c>
      <c r="X9" s="66">
        <v>1</v>
      </c>
      <c r="Y9" s="46">
        <v>1</v>
      </c>
      <c r="Z9" s="89">
        <f t="shared" ref="Z9:Z42" si="3">(Y9/X9)*100</f>
        <v>100</v>
      </c>
      <c r="AA9" s="85">
        <v>0</v>
      </c>
      <c r="AB9" s="52">
        <v>0</v>
      </c>
      <c r="AC9" s="81">
        <v>0</v>
      </c>
      <c r="AD9" s="129" t="s">
        <v>303</v>
      </c>
      <c r="AE9" s="92">
        <f t="shared" si="2"/>
        <v>66.666666666666671</v>
      </c>
    </row>
    <row r="10" spans="1:31" s="47" customFormat="1" ht="229.5" x14ac:dyDescent="0.4">
      <c r="A10" s="107"/>
      <c r="B10" s="108"/>
      <c r="C10" s="107" t="s">
        <v>146</v>
      </c>
      <c r="D10" s="107" t="s">
        <v>17</v>
      </c>
      <c r="E10" s="107" t="s">
        <v>159</v>
      </c>
      <c r="F10" s="100" t="s">
        <v>18</v>
      </c>
      <c r="G10" s="44" t="s">
        <v>173</v>
      </c>
      <c r="H10" s="39" t="s">
        <v>53</v>
      </c>
      <c r="I10" s="39" t="s">
        <v>47</v>
      </c>
      <c r="J10" s="34" t="s">
        <v>82</v>
      </c>
      <c r="K10" s="69" t="s">
        <v>95</v>
      </c>
      <c r="L10" s="46">
        <v>12</v>
      </c>
      <c r="M10" s="46">
        <v>12</v>
      </c>
      <c r="N10" s="54">
        <f t="shared" si="0"/>
        <v>100</v>
      </c>
      <c r="O10" s="46"/>
      <c r="P10" s="46"/>
      <c r="Q10" s="74" t="s">
        <v>277</v>
      </c>
      <c r="R10" s="46">
        <v>12</v>
      </c>
      <c r="S10" s="46">
        <v>2</v>
      </c>
      <c r="T10" s="51">
        <f t="shared" si="1"/>
        <v>16.666666666666664</v>
      </c>
      <c r="U10" s="46"/>
      <c r="V10" s="52">
        <v>5539767</v>
      </c>
      <c r="W10" s="75" t="s">
        <v>269</v>
      </c>
      <c r="X10" s="66">
        <v>2</v>
      </c>
      <c r="Y10" s="46">
        <v>2</v>
      </c>
      <c r="Z10" s="89">
        <v>100</v>
      </c>
      <c r="AA10" s="85">
        <v>2536457</v>
      </c>
      <c r="AB10" s="52">
        <v>2169791</v>
      </c>
      <c r="AC10" s="81">
        <f t="shared" ref="AC10:AC39" si="4">AB10/AA10</f>
        <v>0.85544166528350374</v>
      </c>
      <c r="AD10" s="128" t="s">
        <v>311</v>
      </c>
      <c r="AE10" s="92">
        <f t="shared" si="2"/>
        <v>72.222222222222214</v>
      </c>
    </row>
    <row r="11" spans="1:31" s="47" customFormat="1" ht="288.75" x14ac:dyDescent="0.4">
      <c r="A11" s="107"/>
      <c r="B11" s="108"/>
      <c r="C11" s="107"/>
      <c r="D11" s="107"/>
      <c r="E11" s="107"/>
      <c r="F11" s="100"/>
      <c r="G11" s="44" t="s">
        <v>174</v>
      </c>
      <c r="H11" s="39" t="s">
        <v>202</v>
      </c>
      <c r="I11" s="39" t="s">
        <v>54</v>
      </c>
      <c r="J11" s="34" t="s">
        <v>84</v>
      </c>
      <c r="K11" s="69" t="s">
        <v>97</v>
      </c>
      <c r="L11" s="46">
        <v>1</v>
      </c>
      <c r="M11" s="46">
        <v>1</v>
      </c>
      <c r="N11" s="54">
        <f t="shared" si="0"/>
        <v>100</v>
      </c>
      <c r="O11" s="46"/>
      <c r="P11" s="46"/>
      <c r="Q11" s="74" t="s">
        <v>263</v>
      </c>
      <c r="R11" s="46">
        <v>1</v>
      </c>
      <c r="S11" s="46">
        <v>0</v>
      </c>
      <c r="T11" s="50">
        <v>0</v>
      </c>
      <c r="U11" s="46"/>
      <c r="V11" s="52">
        <v>7253333</v>
      </c>
      <c r="W11" s="74" t="s">
        <v>260</v>
      </c>
      <c r="X11" s="66">
        <v>1</v>
      </c>
      <c r="Y11" s="46">
        <v>0</v>
      </c>
      <c r="Z11" s="89">
        <f t="shared" si="3"/>
        <v>0</v>
      </c>
      <c r="AA11" s="85">
        <v>500000</v>
      </c>
      <c r="AB11" s="85">
        <v>500000</v>
      </c>
      <c r="AC11" s="81">
        <f t="shared" si="4"/>
        <v>1</v>
      </c>
      <c r="AD11" s="128" t="s">
        <v>312</v>
      </c>
      <c r="AE11" s="92">
        <f t="shared" si="2"/>
        <v>33.333333333333336</v>
      </c>
    </row>
    <row r="12" spans="1:31" s="47" customFormat="1" ht="216.75" customHeight="1" x14ac:dyDescent="0.4">
      <c r="A12" s="107"/>
      <c r="B12" s="108"/>
      <c r="C12" s="107"/>
      <c r="D12" s="107"/>
      <c r="E12" s="107" t="s">
        <v>160</v>
      </c>
      <c r="F12" s="100" t="s">
        <v>19</v>
      </c>
      <c r="G12" s="106" t="s">
        <v>175</v>
      </c>
      <c r="H12" s="102" t="s">
        <v>45</v>
      </c>
      <c r="I12" s="41" t="s">
        <v>55</v>
      </c>
      <c r="J12" s="34" t="s">
        <v>85</v>
      </c>
      <c r="K12" s="69" t="s">
        <v>83</v>
      </c>
      <c r="L12" s="46">
        <v>1</v>
      </c>
      <c r="M12" s="46">
        <v>1</v>
      </c>
      <c r="N12" s="54">
        <f t="shared" si="0"/>
        <v>100</v>
      </c>
      <c r="O12" s="46"/>
      <c r="P12" s="46"/>
      <c r="Q12" s="75" t="s">
        <v>252</v>
      </c>
      <c r="R12" s="46">
        <v>1</v>
      </c>
      <c r="S12" s="46">
        <v>1</v>
      </c>
      <c r="T12" s="50">
        <f t="shared" si="1"/>
        <v>100</v>
      </c>
      <c r="U12" s="46"/>
      <c r="V12" s="52">
        <v>0</v>
      </c>
      <c r="W12" s="75" t="s">
        <v>252</v>
      </c>
      <c r="X12" s="66">
        <v>1</v>
      </c>
      <c r="Y12" s="46">
        <v>1</v>
      </c>
      <c r="Z12" s="89">
        <f t="shared" si="3"/>
        <v>100</v>
      </c>
      <c r="AA12" s="85">
        <v>0</v>
      </c>
      <c r="AB12" s="52">
        <v>0</v>
      </c>
      <c r="AC12" s="81">
        <v>0</v>
      </c>
      <c r="AD12" s="128" t="s">
        <v>252</v>
      </c>
      <c r="AE12" s="92">
        <f t="shared" si="2"/>
        <v>100</v>
      </c>
    </row>
    <row r="13" spans="1:31" s="47" customFormat="1" ht="267.75" customHeight="1" x14ac:dyDescent="0.4">
      <c r="A13" s="107"/>
      <c r="B13" s="108"/>
      <c r="C13" s="107"/>
      <c r="D13" s="107"/>
      <c r="E13" s="107"/>
      <c r="F13" s="100"/>
      <c r="G13" s="105"/>
      <c r="H13" s="101"/>
      <c r="I13" s="39" t="s">
        <v>222</v>
      </c>
      <c r="J13" s="34" t="s">
        <v>86</v>
      </c>
      <c r="K13" s="69" t="s">
        <v>95</v>
      </c>
      <c r="L13" s="46">
        <v>1</v>
      </c>
      <c r="M13" s="46">
        <v>1</v>
      </c>
      <c r="N13" s="54">
        <f t="shared" si="0"/>
        <v>100</v>
      </c>
      <c r="O13" s="46"/>
      <c r="P13" s="46"/>
      <c r="Q13" s="74" t="s">
        <v>278</v>
      </c>
      <c r="R13" s="46">
        <v>1</v>
      </c>
      <c r="S13" s="46">
        <v>1</v>
      </c>
      <c r="T13" s="50">
        <f t="shared" si="1"/>
        <v>100</v>
      </c>
      <c r="U13" s="46"/>
      <c r="V13" s="52">
        <v>280000</v>
      </c>
      <c r="W13" s="75" t="s">
        <v>270</v>
      </c>
      <c r="X13" s="66">
        <v>1</v>
      </c>
      <c r="Y13" s="46">
        <v>1</v>
      </c>
      <c r="Z13" s="89">
        <f t="shared" si="3"/>
        <v>100</v>
      </c>
      <c r="AA13" s="85">
        <v>0</v>
      </c>
      <c r="AB13" s="52">
        <v>0</v>
      </c>
      <c r="AC13" s="81">
        <v>0</v>
      </c>
      <c r="AD13" s="128" t="s">
        <v>313</v>
      </c>
      <c r="AE13" s="92">
        <f t="shared" si="2"/>
        <v>100</v>
      </c>
    </row>
    <row r="14" spans="1:31" s="47" customFormat="1" ht="348.75" customHeight="1" x14ac:dyDescent="0.4">
      <c r="A14" s="107"/>
      <c r="B14" s="108"/>
      <c r="C14" s="107" t="s">
        <v>147</v>
      </c>
      <c r="D14" s="107" t="s">
        <v>20</v>
      </c>
      <c r="E14" s="107" t="s">
        <v>161</v>
      </c>
      <c r="F14" s="100" t="s">
        <v>21</v>
      </c>
      <c r="G14" s="44" t="s">
        <v>176</v>
      </c>
      <c r="H14" s="39" t="s">
        <v>128</v>
      </c>
      <c r="I14" s="39" t="s">
        <v>129</v>
      </c>
      <c r="J14" s="34" t="s">
        <v>87</v>
      </c>
      <c r="K14" s="69" t="s">
        <v>88</v>
      </c>
      <c r="L14" s="46">
        <v>1</v>
      </c>
      <c r="M14" s="46">
        <v>0</v>
      </c>
      <c r="N14" s="54">
        <f t="shared" si="0"/>
        <v>0</v>
      </c>
      <c r="O14" s="46"/>
      <c r="P14" s="46"/>
      <c r="Q14" s="74" t="s">
        <v>264</v>
      </c>
      <c r="R14" s="46">
        <v>1</v>
      </c>
      <c r="S14" s="46">
        <v>0</v>
      </c>
      <c r="T14" s="50">
        <f t="shared" si="1"/>
        <v>0</v>
      </c>
      <c r="U14" s="46"/>
      <c r="V14" s="52">
        <v>143000000</v>
      </c>
      <c r="W14" s="74" t="s">
        <v>260</v>
      </c>
      <c r="X14" s="66">
        <v>0</v>
      </c>
      <c r="Y14" s="46">
        <v>0</v>
      </c>
      <c r="Z14" s="89" t="s">
        <v>304</v>
      </c>
      <c r="AA14" s="85">
        <v>0</v>
      </c>
      <c r="AB14" s="52">
        <v>0</v>
      </c>
      <c r="AC14" s="81">
        <v>0</v>
      </c>
      <c r="AD14" s="128" t="s">
        <v>323</v>
      </c>
      <c r="AE14" s="92">
        <v>0</v>
      </c>
    </row>
    <row r="15" spans="1:31" s="47" customFormat="1" ht="266.25" customHeight="1" x14ac:dyDescent="0.4">
      <c r="A15" s="107"/>
      <c r="B15" s="108"/>
      <c r="C15" s="107"/>
      <c r="D15" s="107"/>
      <c r="E15" s="107"/>
      <c r="F15" s="100"/>
      <c r="G15" s="44" t="s">
        <v>177</v>
      </c>
      <c r="H15" s="39" t="s">
        <v>46</v>
      </c>
      <c r="I15" s="39" t="s">
        <v>130</v>
      </c>
      <c r="J15" s="34" t="s">
        <v>89</v>
      </c>
      <c r="K15" s="69" t="s">
        <v>96</v>
      </c>
      <c r="L15" s="46">
        <v>1</v>
      </c>
      <c r="M15" s="46">
        <v>0</v>
      </c>
      <c r="N15" s="54">
        <f t="shared" si="0"/>
        <v>0</v>
      </c>
      <c r="O15" s="46"/>
      <c r="P15" s="46"/>
      <c r="Q15" s="74" t="s">
        <v>260</v>
      </c>
      <c r="R15" s="46">
        <v>12</v>
      </c>
      <c r="S15" s="46">
        <v>2</v>
      </c>
      <c r="T15" s="51">
        <f t="shared" si="1"/>
        <v>16.666666666666664</v>
      </c>
      <c r="U15" s="46"/>
      <c r="V15" s="52">
        <v>5164321</v>
      </c>
      <c r="W15" s="75" t="s">
        <v>289</v>
      </c>
      <c r="X15" s="66">
        <v>0</v>
      </c>
      <c r="Y15" s="46">
        <v>0</v>
      </c>
      <c r="Z15" s="89" t="s">
        <v>304</v>
      </c>
      <c r="AA15" s="85">
        <v>0</v>
      </c>
      <c r="AB15" s="52">
        <v>0</v>
      </c>
      <c r="AC15" s="81">
        <v>0</v>
      </c>
      <c r="AD15" s="128" t="s">
        <v>319</v>
      </c>
      <c r="AE15" s="92">
        <v>0</v>
      </c>
    </row>
    <row r="16" spans="1:31" s="47" customFormat="1" ht="204.75" customHeight="1" x14ac:dyDescent="0.4">
      <c r="A16" s="107"/>
      <c r="B16" s="108"/>
      <c r="C16" s="107"/>
      <c r="D16" s="107"/>
      <c r="E16" s="44" t="s">
        <v>162</v>
      </c>
      <c r="F16" s="41" t="s">
        <v>22</v>
      </c>
      <c r="G16" s="43" t="s">
        <v>178</v>
      </c>
      <c r="H16" s="41" t="s">
        <v>203</v>
      </c>
      <c r="I16" s="41" t="s">
        <v>223</v>
      </c>
      <c r="J16" s="34" t="s">
        <v>90</v>
      </c>
      <c r="K16" s="69" t="s">
        <v>91</v>
      </c>
      <c r="L16" s="46">
        <v>0</v>
      </c>
      <c r="M16" s="46">
        <v>0</v>
      </c>
      <c r="N16" s="57" t="e">
        <f t="shared" si="0"/>
        <v>#DIV/0!</v>
      </c>
      <c r="O16" s="46"/>
      <c r="P16" s="46"/>
      <c r="Q16" s="74" t="s">
        <v>279</v>
      </c>
      <c r="R16" s="46">
        <v>12</v>
      </c>
      <c r="S16" s="46">
        <v>0</v>
      </c>
      <c r="T16" s="50">
        <f t="shared" si="1"/>
        <v>0</v>
      </c>
      <c r="U16" s="46"/>
      <c r="V16" s="52">
        <v>3000000</v>
      </c>
      <c r="W16" s="75" t="s">
        <v>260</v>
      </c>
      <c r="X16" s="94">
        <v>100</v>
      </c>
      <c r="Y16" s="95">
        <v>100</v>
      </c>
      <c r="Z16" s="96">
        <v>100</v>
      </c>
      <c r="AA16" s="85">
        <v>3000000</v>
      </c>
      <c r="AB16" s="85">
        <v>3000000</v>
      </c>
      <c r="AC16" s="81">
        <f t="shared" si="4"/>
        <v>1</v>
      </c>
      <c r="AD16" s="128" t="s">
        <v>314</v>
      </c>
      <c r="AE16" s="92">
        <v>100</v>
      </c>
    </row>
    <row r="17" spans="1:31" s="47" customFormat="1" ht="409.5" customHeight="1" x14ac:dyDescent="0.4">
      <c r="A17" s="106" t="s">
        <v>23</v>
      </c>
      <c r="B17" s="106" t="s">
        <v>24</v>
      </c>
      <c r="C17" s="107" t="s">
        <v>148</v>
      </c>
      <c r="D17" s="106" t="s">
        <v>25</v>
      </c>
      <c r="E17" s="107" t="s">
        <v>163</v>
      </c>
      <c r="F17" s="102" t="s">
        <v>26</v>
      </c>
      <c r="G17" s="106" t="s">
        <v>179</v>
      </c>
      <c r="H17" s="100" t="s">
        <v>57</v>
      </c>
      <c r="I17" s="39" t="s">
        <v>58</v>
      </c>
      <c r="J17" s="34" t="s">
        <v>92</v>
      </c>
      <c r="K17" s="69" t="s">
        <v>95</v>
      </c>
      <c r="L17" s="46">
        <v>1</v>
      </c>
      <c r="M17" s="46">
        <v>1</v>
      </c>
      <c r="N17" s="54">
        <f t="shared" si="0"/>
        <v>100</v>
      </c>
      <c r="O17" s="46"/>
      <c r="P17" s="46"/>
      <c r="Q17" s="74" t="s">
        <v>280</v>
      </c>
      <c r="R17" s="59">
        <v>1</v>
      </c>
      <c r="S17" s="46">
        <v>0</v>
      </c>
      <c r="T17" s="50">
        <f t="shared" si="1"/>
        <v>0</v>
      </c>
      <c r="U17" s="46"/>
      <c r="V17" s="62">
        <v>5739187</v>
      </c>
      <c r="W17" s="75" t="s">
        <v>260</v>
      </c>
      <c r="X17" s="66">
        <v>1</v>
      </c>
      <c r="Y17" s="46">
        <v>1</v>
      </c>
      <c r="Z17" s="89">
        <f t="shared" si="3"/>
        <v>100</v>
      </c>
      <c r="AA17" s="85">
        <v>3797819</v>
      </c>
      <c r="AB17" s="52">
        <v>2236694</v>
      </c>
      <c r="AC17" s="81">
        <f t="shared" si="4"/>
        <v>0.58894170575269644</v>
      </c>
      <c r="AD17" s="128" t="s">
        <v>325</v>
      </c>
      <c r="AE17" s="92">
        <f t="shared" si="2"/>
        <v>66.666666666666671</v>
      </c>
    </row>
    <row r="18" spans="1:31" s="47" customFormat="1" ht="276.75" customHeight="1" x14ac:dyDescent="0.4">
      <c r="A18" s="104"/>
      <c r="B18" s="104"/>
      <c r="C18" s="107"/>
      <c r="D18" s="104"/>
      <c r="E18" s="107"/>
      <c r="F18" s="103"/>
      <c r="G18" s="105"/>
      <c r="H18" s="100"/>
      <c r="I18" s="39" t="s">
        <v>56</v>
      </c>
      <c r="J18" s="34" t="s">
        <v>92</v>
      </c>
      <c r="K18" s="69" t="s">
        <v>95</v>
      </c>
      <c r="L18" s="46">
        <v>1</v>
      </c>
      <c r="M18" s="46">
        <v>0</v>
      </c>
      <c r="N18" s="54">
        <f t="shared" si="0"/>
        <v>0</v>
      </c>
      <c r="O18" s="46"/>
      <c r="P18" s="46"/>
      <c r="Q18" s="74" t="s">
        <v>260</v>
      </c>
      <c r="R18" s="59">
        <v>1</v>
      </c>
      <c r="S18" s="46">
        <v>0</v>
      </c>
      <c r="T18" s="50">
        <f t="shared" si="1"/>
        <v>0</v>
      </c>
      <c r="U18" s="46"/>
      <c r="V18" s="52">
        <v>1115357</v>
      </c>
      <c r="W18" s="75" t="s">
        <v>260</v>
      </c>
      <c r="X18" s="66">
        <v>1</v>
      </c>
      <c r="Y18" s="46">
        <v>1</v>
      </c>
      <c r="Z18" s="89">
        <f t="shared" si="3"/>
        <v>100</v>
      </c>
      <c r="AA18" s="85">
        <v>4367372</v>
      </c>
      <c r="AB18" s="52">
        <v>2593290</v>
      </c>
      <c r="AC18" s="81">
        <v>0.59</v>
      </c>
      <c r="AD18" s="128" t="s">
        <v>326</v>
      </c>
      <c r="AE18" s="92">
        <f t="shared" si="2"/>
        <v>33.333333333333336</v>
      </c>
    </row>
    <row r="19" spans="1:31" s="47" customFormat="1" ht="409.5" customHeight="1" x14ac:dyDescent="0.4">
      <c r="A19" s="104"/>
      <c r="B19" s="104"/>
      <c r="C19" s="107"/>
      <c r="D19" s="104"/>
      <c r="E19" s="107"/>
      <c r="F19" s="103"/>
      <c r="G19" s="44" t="s">
        <v>180</v>
      </c>
      <c r="H19" s="39" t="s">
        <v>131</v>
      </c>
      <c r="I19" s="39" t="s">
        <v>59</v>
      </c>
      <c r="J19" s="34" t="s">
        <v>93</v>
      </c>
      <c r="K19" s="69" t="s">
        <v>94</v>
      </c>
      <c r="L19" s="46">
        <v>1</v>
      </c>
      <c r="M19" s="46">
        <v>1</v>
      </c>
      <c r="N19" s="54">
        <f t="shared" si="0"/>
        <v>100</v>
      </c>
      <c r="O19" s="46"/>
      <c r="P19" s="46"/>
      <c r="Q19" s="74" t="s">
        <v>281</v>
      </c>
      <c r="R19" s="46">
        <v>1</v>
      </c>
      <c r="S19" s="46">
        <v>1</v>
      </c>
      <c r="T19" s="50">
        <f t="shared" si="1"/>
        <v>100</v>
      </c>
      <c r="U19" s="46"/>
      <c r="V19" s="52">
        <v>10624940</v>
      </c>
      <c r="W19" s="75" t="s">
        <v>266</v>
      </c>
      <c r="X19" s="66">
        <v>1</v>
      </c>
      <c r="Y19" s="46">
        <v>1</v>
      </c>
      <c r="Z19" s="89">
        <f t="shared" si="3"/>
        <v>100</v>
      </c>
      <c r="AA19" s="85">
        <v>500000</v>
      </c>
      <c r="AB19" s="85">
        <v>500000</v>
      </c>
      <c r="AC19" s="81">
        <f t="shared" si="4"/>
        <v>1</v>
      </c>
      <c r="AD19" s="128" t="s">
        <v>315</v>
      </c>
      <c r="AE19" s="92">
        <f t="shared" si="2"/>
        <v>100</v>
      </c>
    </row>
    <row r="20" spans="1:31" s="47" customFormat="1" ht="279.75" customHeight="1" x14ac:dyDescent="0.4">
      <c r="A20" s="104"/>
      <c r="B20" s="104"/>
      <c r="C20" s="107"/>
      <c r="D20" s="104"/>
      <c r="E20" s="107"/>
      <c r="F20" s="103"/>
      <c r="G20" s="44" t="s">
        <v>181</v>
      </c>
      <c r="H20" s="39" t="s">
        <v>60</v>
      </c>
      <c r="I20" s="39" t="s">
        <v>132</v>
      </c>
      <c r="J20" s="34" t="s">
        <v>98</v>
      </c>
      <c r="K20" s="69" t="s">
        <v>99</v>
      </c>
      <c r="L20" s="46">
        <v>1</v>
      </c>
      <c r="M20" s="46">
        <v>0</v>
      </c>
      <c r="N20" s="54">
        <f t="shared" si="0"/>
        <v>0</v>
      </c>
      <c r="O20" s="46"/>
      <c r="P20" s="46"/>
      <c r="Q20" s="74" t="s">
        <v>260</v>
      </c>
      <c r="R20" s="46">
        <v>1</v>
      </c>
      <c r="S20" s="46"/>
      <c r="T20" s="50">
        <f t="shared" si="1"/>
        <v>0</v>
      </c>
      <c r="U20" s="46"/>
      <c r="V20" s="52">
        <v>234107</v>
      </c>
      <c r="W20" s="75" t="s">
        <v>260</v>
      </c>
      <c r="X20" s="66">
        <v>1</v>
      </c>
      <c r="Y20" s="46">
        <v>1</v>
      </c>
      <c r="Z20" s="89">
        <f t="shared" si="3"/>
        <v>100</v>
      </c>
      <c r="AA20" s="85">
        <v>0</v>
      </c>
      <c r="AB20" s="52">
        <v>0</v>
      </c>
      <c r="AC20" s="81">
        <v>0</v>
      </c>
      <c r="AD20" s="128" t="s">
        <v>316</v>
      </c>
      <c r="AE20" s="92">
        <f t="shared" si="2"/>
        <v>33.333333333333336</v>
      </c>
    </row>
    <row r="21" spans="1:31" s="47" customFormat="1" ht="408.75" customHeight="1" x14ac:dyDescent="0.4">
      <c r="A21" s="104"/>
      <c r="B21" s="104"/>
      <c r="C21" s="107"/>
      <c r="D21" s="105"/>
      <c r="E21" s="107"/>
      <c r="F21" s="101"/>
      <c r="G21" s="44" t="s">
        <v>182</v>
      </c>
      <c r="H21" s="39" t="s">
        <v>204</v>
      </c>
      <c r="I21" s="39" t="s">
        <v>224</v>
      </c>
      <c r="J21" s="34" t="s">
        <v>84</v>
      </c>
      <c r="K21" s="69" t="s">
        <v>95</v>
      </c>
      <c r="L21" s="46">
        <v>1</v>
      </c>
      <c r="M21" s="46">
        <v>0</v>
      </c>
      <c r="N21" s="54">
        <f t="shared" si="0"/>
        <v>0</v>
      </c>
      <c r="O21" s="46"/>
      <c r="P21" s="46"/>
      <c r="Q21" s="74" t="s">
        <v>282</v>
      </c>
      <c r="R21" s="46">
        <v>1</v>
      </c>
      <c r="S21" s="46">
        <v>1</v>
      </c>
      <c r="T21" s="50">
        <f t="shared" si="1"/>
        <v>100</v>
      </c>
      <c r="U21" s="46"/>
      <c r="V21" s="52">
        <v>1664107</v>
      </c>
      <c r="W21" s="75" t="s">
        <v>258</v>
      </c>
      <c r="X21" s="66">
        <v>1</v>
      </c>
      <c r="Y21" s="46">
        <v>1</v>
      </c>
      <c r="Z21" s="96">
        <v>100</v>
      </c>
      <c r="AA21" s="52">
        <v>733332</v>
      </c>
      <c r="AB21" s="52">
        <v>733332</v>
      </c>
      <c r="AC21" s="81">
        <f t="shared" si="4"/>
        <v>1</v>
      </c>
      <c r="AD21" s="128" t="s">
        <v>317</v>
      </c>
      <c r="AE21" s="97">
        <v>10</v>
      </c>
    </row>
    <row r="22" spans="1:31" s="47" customFormat="1" ht="408.75" customHeight="1" x14ac:dyDescent="0.4">
      <c r="A22" s="104"/>
      <c r="B22" s="104"/>
      <c r="C22" s="107" t="s">
        <v>149</v>
      </c>
      <c r="D22" s="107" t="s">
        <v>27</v>
      </c>
      <c r="E22" s="107" t="s">
        <v>164</v>
      </c>
      <c r="F22" s="100" t="s">
        <v>28</v>
      </c>
      <c r="G22" s="44" t="s">
        <v>183</v>
      </c>
      <c r="H22" s="39" t="s">
        <v>49</v>
      </c>
      <c r="I22" s="39" t="s">
        <v>225</v>
      </c>
      <c r="J22" s="34" t="s">
        <v>100</v>
      </c>
      <c r="K22" s="69" t="s">
        <v>101</v>
      </c>
      <c r="L22" s="46">
        <v>1</v>
      </c>
      <c r="M22" s="46">
        <v>0</v>
      </c>
      <c r="N22" s="54">
        <f t="shared" si="0"/>
        <v>0</v>
      </c>
      <c r="O22" s="46"/>
      <c r="P22" s="46"/>
      <c r="Q22" s="74" t="s">
        <v>283</v>
      </c>
      <c r="R22" s="46">
        <v>1</v>
      </c>
      <c r="S22" s="46">
        <v>0</v>
      </c>
      <c r="T22" s="50">
        <f t="shared" si="1"/>
        <v>0</v>
      </c>
      <c r="U22" s="46"/>
      <c r="V22" s="52">
        <v>5023333</v>
      </c>
      <c r="W22" s="75" t="s">
        <v>260</v>
      </c>
      <c r="X22" s="66">
        <v>1</v>
      </c>
      <c r="Y22" s="46">
        <v>0</v>
      </c>
      <c r="Z22" s="89" t="s">
        <v>304</v>
      </c>
      <c r="AA22" s="85">
        <v>2434123</v>
      </c>
      <c r="AB22" s="52">
        <v>1237041</v>
      </c>
      <c r="AC22" s="81">
        <f t="shared" si="4"/>
        <v>0.5082080897308805</v>
      </c>
      <c r="AD22" s="128" t="s">
        <v>327</v>
      </c>
      <c r="AE22" s="92">
        <v>0</v>
      </c>
    </row>
    <row r="23" spans="1:31" s="47" customFormat="1" ht="167.25" customHeight="1" x14ac:dyDescent="0.4">
      <c r="A23" s="105"/>
      <c r="B23" s="105"/>
      <c r="C23" s="107"/>
      <c r="D23" s="107"/>
      <c r="E23" s="107"/>
      <c r="F23" s="100"/>
      <c r="G23" s="44" t="s">
        <v>184</v>
      </c>
      <c r="H23" s="39" t="s">
        <v>205</v>
      </c>
      <c r="I23" s="39" t="s">
        <v>226</v>
      </c>
      <c r="J23" s="34" t="s">
        <v>102</v>
      </c>
      <c r="K23" s="69" t="s">
        <v>103</v>
      </c>
      <c r="L23" s="46">
        <v>11</v>
      </c>
      <c r="M23" s="46">
        <v>0</v>
      </c>
      <c r="N23" s="54">
        <f t="shared" si="0"/>
        <v>0</v>
      </c>
      <c r="O23" s="46"/>
      <c r="P23" s="46"/>
      <c r="Q23" s="74" t="s">
        <v>260</v>
      </c>
      <c r="R23" s="46">
        <v>12</v>
      </c>
      <c r="S23" s="46">
        <v>0</v>
      </c>
      <c r="T23" s="50">
        <f t="shared" si="1"/>
        <v>0</v>
      </c>
      <c r="U23" s="46"/>
      <c r="V23" s="52">
        <v>0</v>
      </c>
      <c r="W23" s="75" t="s">
        <v>260</v>
      </c>
      <c r="X23" s="66">
        <v>12</v>
      </c>
      <c r="Y23" s="46">
        <v>11</v>
      </c>
      <c r="Z23" s="89">
        <f t="shared" si="3"/>
        <v>91.666666666666657</v>
      </c>
      <c r="AA23" s="85">
        <v>0</v>
      </c>
      <c r="AB23" s="52">
        <v>0</v>
      </c>
      <c r="AC23" s="81">
        <v>0</v>
      </c>
      <c r="AD23" s="128" t="s">
        <v>318</v>
      </c>
      <c r="AE23" s="92">
        <v>91.67</v>
      </c>
    </row>
    <row r="24" spans="1:31" s="47" customFormat="1" ht="332.25" customHeight="1" x14ac:dyDescent="0.4">
      <c r="A24" s="106" t="s">
        <v>29</v>
      </c>
      <c r="B24" s="107" t="s">
        <v>30</v>
      </c>
      <c r="C24" s="107" t="s">
        <v>150</v>
      </c>
      <c r="D24" s="107" t="s">
        <v>31</v>
      </c>
      <c r="E24" s="44" t="s">
        <v>165</v>
      </c>
      <c r="F24" s="39" t="s">
        <v>32</v>
      </c>
      <c r="G24" s="44" t="s">
        <v>185</v>
      </c>
      <c r="H24" s="41" t="s">
        <v>206</v>
      </c>
      <c r="I24" s="39" t="s">
        <v>227</v>
      </c>
      <c r="J24" s="34" t="s">
        <v>104</v>
      </c>
      <c r="K24" s="69" t="s">
        <v>105</v>
      </c>
      <c r="L24" s="46">
        <v>12</v>
      </c>
      <c r="M24" s="46">
        <v>11</v>
      </c>
      <c r="N24" s="54">
        <f t="shared" si="0"/>
        <v>91.666666666666657</v>
      </c>
      <c r="O24" s="46"/>
      <c r="P24" s="46"/>
      <c r="Q24" s="74" t="s">
        <v>284</v>
      </c>
      <c r="R24" s="46">
        <v>12</v>
      </c>
      <c r="S24" s="46">
        <v>12</v>
      </c>
      <c r="T24" s="50">
        <f t="shared" si="1"/>
        <v>100</v>
      </c>
      <c r="U24" s="46"/>
      <c r="V24" s="52">
        <v>13544107</v>
      </c>
      <c r="W24" s="75" t="s">
        <v>271</v>
      </c>
      <c r="X24" s="66">
        <v>12</v>
      </c>
      <c r="Y24" s="46">
        <v>12</v>
      </c>
      <c r="Z24" s="89">
        <f t="shared" si="3"/>
        <v>100</v>
      </c>
      <c r="AA24" s="85">
        <f>10000000+1430000</f>
        <v>11430000</v>
      </c>
      <c r="AB24" s="52">
        <v>6532000</v>
      </c>
      <c r="AC24" s="81">
        <f t="shared" si="4"/>
        <v>0.57147856517935258</v>
      </c>
      <c r="AD24" s="128" t="s">
        <v>328</v>
      </c>
      <c r="AE24" s="92">
        <f t="shared" si="2"/>
        <v>97.222222222222214</v>
      </c>
    </row>
    <row r="25" spans="1:31" s="47" customFormat="1" ht="393.75" customHeight="1" x14ac:dyDescent="0.4">
      <c r="A25" s="104"/>
      <c r="B25" s="107"/>
      <c r="C25" s="107"/>
      <c r="D25" s="107"/>
      <c r="E25" s="44" t="s">
        <v>166</v>
      </c>
      <c r="F25" s="39" t="s">
        <v>133</v>
      </c>
      <c r="G25" s="44" t="s">
        <v>186</v>
      </c>
      <c r="H25" s="41" t="s">
        <v>207</v>
      </c>
      <c r="I25" s="39" t="s">
        <v>228</v>
      </c>
      <c r="J25" s="34" t="s">
        <v>106</v>
      </c>
      <c r="K25" s="69" t="s">
        <v>107</v>
      </c>
      <c r="L25" s="46">
        <v>12</v>
      </c>
      <c r="M25" s="46">
        <v>6</v>
      </c>
      <c r="N25" s="54">
        <f t="shared" si="0"/>
        <v>50</v>
      </c>
      <c r="O25" s="46" t="s">
        <v>285</v>
      </c>
      <c r="P25" s="46" t="s">
        <v>285</v>
      </c>
      <c r="Q25" s="74" t="s">
        <v>286</v>
      </c>
      <c r="R25" s="46">
        <v>12</v>
      </c>
      <c r="S25" s="46">
        <v>12</v>
      </c>
      <c r="T25" s="50">
        <f t="shared" si="1"/>
        <v>100</v>
      </c>
      <c r="U25" s="46"/>
      <c r="V25" s="52">
        <v>801079547</v>
      </c>
      <c r="W25" s="75" t="s">
        <v>272</v>
      </c>
      <c r="X25" s="66">
        <v>12</v>
      </c>
      <c r="Y25" s="46">
        <v>12</v>
      </c>
      <c r="Z25" s="89">
        <f t="shared" si="3"/>
        <v>100</v>
      </c>
      <c r="AA25" s="85">
        <v>302419700</v>
      </c>
      <c r="AB25" s="85">
        <v>302419700</v>
      </c>
      <c r="AC25" s="81">
        <f t="shared" si="4"/>
        <v>1</v>
      </c>
      <c r="AD25" s="128" t="s">
        <v>329</v>
      </c>
      <c r="AE25" s="92">
        <f t="shared" si="2"/>
        <v>83.333333333333329</v>
      </c>
    </row>
    <row r="26" spans="1:31" s="47" customFormat="1" ht="216" customHeight="1" x14ac:dyDescent="0.4">
      <c r="A26" s="104"/>
      <c r="B26" s="107"/>
      <c r="C26" s="107" t="s">
        <v>151</v>
      </c>
      <c r="D26" s="106" t="s">
        <v>33</v>
      </c>
      <c r="E26" s="107" t="s">
        <v>167</v>
      </c>
      <c r="F26" s="102" t="s">
        <v>34</v>
      </c>
      <c r="G26" s="106" t="s">
        <v>187</v>
      </c>
      <c r="H26" s="102" t="s">
        <v>208</v>
      </c>
      <c r="I26" s="40" t="s">
        <v>134</v>
      </c>
      <c r="J26" s="34" t="s">
        <v>108</v>
      </c>
      <c r="K26" s="69" t="s">
        <v>109</v>
      </c>
      <c r="L26" s="46">
        <v>1</v>
      </c>
      <c r="M26" s="46">
        <v>0</v>
      </c>
      <c r="N26" s="54">
        <f t="shared" si="0"/>
        <v>0</v>
      </c>
      <c r="O26" s="46"/>
      <c r="P26" s="46"/>
      <c r="Q26" s="74" t="s">
        <v>260</v>
      </c>
      <c r="R26" s="46">
        <v>1</v>
      </c>
      <c r="S26" s="46">
        <v>0</v>
      </c>
      <c r="T26" s="50">
        <f t="shared" si="1"/>
        <v>0</v>
      </c>
      <c r="U26" s="46"/>
      <c r="V26" s="52">
        <v>0</v>
      </c>
      <c r="W26" s="75" t="s">
        <v>260</v>
      </c>
      <c r="X26" s="66">
        <v>3</v>
      </c>
      <c r="Y26" s="46">
        <v>0</v>
      </c>
      <c r="Z26" s="89">
        <f t="shared" si="3"/>
        <v>0</v>
      </c>
      <c r="AA26" s="85">
        <v>0</v>
      </c>
      <c r="AB26" s="52">
        <v>0</v>
      </c>
      <c r="AC26" s="81">
        <v>0</v>
      </c>
      <c r="AD26" s="128" t="s">
        <v>319</v>
      </c>
      <c r="AE26" s="92">
        <f t="shared" si="2"/>
        <v>0</v>
      </c>
    </row>
    <row r="27" spans="1:31" s="47" customFormat="1" ht="259.5" customHeight="1" x14ac:dyDescent="0.4">
      <c r="A27" s="104"/>
      <c r="B27" s="107"/>
      <c r="C27" s="107"/>
      <c r="D27" s="104"/>
      <c r="E27" s="107"/>
      <c r="F27" s="103"/>
      <c r="G27" s="105"/>
      <c r="H27" s="101"/>
      <c r="I27" s="39" t="s">
        <v>229</v>
      </c>
      <c r="J27" s="34" t="s">
        <v>110</v>
      </c>
      <c r="K27" s="69" t="s">
        <v>111</v>
      </c>
      <c r="L27" s="46">
        <v>1</v>
      </c>
      <c r="M27" s="46">
        <v>0</v>
      </c>
      <c r="N27" s="54">
        <f t="shared" si="0"/>
        <v>0</v>
      </c>
      <c r="O27" s="46"/>
      <c r="P27" s="46"/>
      <c r="Q27" s="74" t="s">
        <v>260</v>
      </c>
      <c r="R27" s="46">
        <v>1</v>
      </c>
      <c r="S27" s="46">
        <v>1</v>
      </c>
      <c r="T27" s="50">
        <f t="shared" si="1"/>
        <v>100</v>
      </c>
      <c r="U27" s="46"/>
      <c r="V27" s="52">
        <v>1650000</v>
      </c>
      <c r="W27" s="75" t="s">
        <v>290</v>
      </c>
      <c r="X27" s="66">
        <v>1</v>
      </c>
      <c r="Y27" s="46">
        <v>0</v>
      </c>
      <c r="Z27" s="89">
        <f t="shared" si="3"/>
        <v>0</v>
      </c>
      <c r="AA27" s="85">
        <v>0</v>
      </c>
      <c r="AB27" s="52">
        <v>0</v>
      </c>
      <c r="AC27" s="81">
        <v>0</v>
      </c>
      <c r="AD27" s="128" t="s">
        <v>319</v>
      </c>
      <c r="AE27" s="92">
        <f t="shared" si="2"/>
        <v>33.333333333333336</v>
      </c>
    </row>
    <row r="28" spans="1:31" s="47" customFormat="1" ht="218.25" customHeight="1" x14ac:dyDescent="0.4">
      <c r="A28" s="104"/>
      <c r="B28" s="107"/>
      <c r="C28" s="107"/>
      <c r="D28" s="104"/>
      <c r="E28" s="107"/>
      <c r="F28" s="103"/>
      <c r="G28" s="44" t="s">
        <v>188</v>
      </c>
      <c r="H28" s="39" t="s">
        <v>209</v>
      </c>
      <c r="I28" s="39" t="s">
        <v>61</v>
      </c>
      <c r="J28" s="34" t="s">
        <v>93</v>
      </c>
      <c r="K28" s="69" t="s">
        <v>111</v>
      </c>
      <c r="L28" s="46">
        <v>1</v>
      </c>
      <c r="M28" s="46">
        <v>0</v>
      </c>
      <c r="N28" s="54">
        <f t="shared" si="0"/>
        <v>0</v>
      </c>
      <c r="O28" s="46"/>
      <c r="P28" s="46"/>
      <c r="Q28" s="74" t="s">
        <v>260</v>
      </c>
      <c r="R28" s="46">
        <v>1</v>
      </c>
      <c r="S28" s="46">
        <v>0</v>
      </c>
      <c r="T28" s="50">
        <f t="shared" si="1"/>
        <v>0</v>
      </c>
      <c r="U28" s="46"/>
      <c r="V28" s="52">
        <v>1650000</v>
      </c>
      <c r="W28" s="75" t="s">
        <v>291</v>
      </c>
      <c r="X28" s="66">
        <v>1</v>
      </c>
      <c r="Y28" s="46">
        <v>0</v>
      </c>
      <c r="Z28" s="89">
        <f t="shared" si="3"/>
        <v>0</v>
      </c>
      <c r="AA28" s="85">
        <v>0</v>
      </c>
      <c r="AB28" s="52">
        <v>0</v>
      </c>
      <c r="AC28" s="81">
        <v>0</v>
      </c>
      <c r="AD28" s="128" t="s">
        <v>319</v>
      </c>
      <c r="AE28" s="92">
        <f t="shared" si="2"/>
        <v>0</v>
      </c>
    </row>
    <row r="29" spans="1:31" s="47" customFormat="1" ht="346.5" customHeight="1" x14ac:dyDescent="0.4">
      <c r="A29" s="104"/>
      <c r="B29" s="107"/>
      <c r="C29" s="107"/>
      <c r="D29" s="104"/>
      <c r="E29" s="107"/>
      <c r="F29" s="103"/>
      <c r="G29" s="44" t="s">
        <v>189</v>
      </c>
      <c r="H29" s="39" t="s">
        <v>210</v>
      </c>
      <c r="I29" s="39" t="s">
        <v>135</v>
      </c>
      <c r="J29" s="34" t="s">
        <v>112</v>
      </c>
      <c r="K29" s="69" t="s">
        <v>111</v>
      </c>
      <c r="L29" s="46">
        <v>1</v>
      </c>
      <c r="M29" s="46">
        <v>0</v>
      </c>
      <c r="N29" s="54">
        <f t="shared" si="0"/>
        <v>0</v>
      </c>
      <c r="O29" s="46"/>
      <c r="P29" s="46"/>
      <c r="Q29" s="74" t="s">
        <v>260</v>
      </c>
      <c r="R29" s="46">
        <v>1</v>
      </c>
      <c r="S29" s="46">
        <v>0</v>
      </c>
      <c r="T29" s="50">
        <f t="shared" si="1"/>
        <v>0</v>
      </c>
      <c r="U29" s="46"/>
      <c r="V29" s="52">
        <v>961660</v>
      </c>
      <c r="W29" s="76" t="s">
        <v>306</v>
      </c>
      <c r="X29" s="66">
        <v>1</v>
      </c>
      <c r="Y29" s="46">
        <v>0</v>
      </c>
      <c r="Z29" s="89">
        <f t="shared" si="3"/>
        <v>0</v>
      </c>
      <c r="AA29" s="85">
        <v>0</v>
      </c>
      <c r="AB29" s="52">
        <v>0</v>
      </c>
      <c r="AC29" s="81">
        <v>0</v>
      </c>
      <c r="AD29" s="128" t="s">
        <v>319</v>
      </c>
      <c r="AE29" s="92">
        <f t="shared" si="2"/>
        <v>0</v>
      </c>
    </row>
    <row r="30" spans="1:31" s="47" customFormat="1" ht="356.25" customHeight="1" x14ac:dyDescent="0.4">
      <c r="A30" s="104"/>
      <c r="B30" s="107"/>
      <c r="C30" s="107"/>
      <c r="D30" s="104"/>
      <c r="E30" s="107"/>
      <c r="F30" s="103"/>
      <c r="G30" s="44" t="s">
        <v>190</v>
      </c>
      <c r="H30" s="39" t="s">
        <v>62</v>
      </c>
      <c r="I30" s="39" t="s">
        <v>136</v>
      </c>
      <c r="J30" s="34" t="s">
        <v>82</v>
      </c>
      <c r="K30" s="69" t="s">
        <v>111</v>
      </c>
      <c r="L30" s="46">
        <v>12</v>
      </c>
      <c r="M30" s="46">
        <v>0</v>
      </c>
      <c r="N30" s="54">
        <f t="shared" si="0"/>
        <v>0</v>
      </c>
      <c r="O30" s="46"/>
      <c r="P30" s="46"/>
      <c r="Q30" s="74" t="s">
        <v>260</v>
      </c>
      <c r="R30" s="46">
        <v>12</v>
      </c>
      <c r="S30" s="46"/>
      <c r="T30" s="50">
        <f t="shared" si="1"/>
        <v>0</v>
      </c>
      <c r="U30" s="46"/>
      <c r="V30" s="52">
        <v>2200000</v>
      </c>
      <c r="W30" s="75" t="s">
        <v>292</v>
      </c>
      <c r="X30" s="66">
        <v>12</v>
      </c>
      <c r="Y30" s="46">
        <v>0</v>
      </c>
      <c r="Z30" s="89">
        <f t="shared" si="3"/>
        <v>0</v>
      </c>
      <c r="AA30" s="85">
        <v>0</v>
      </c>
      <c r="AB30" s="52">
        <v>0</v>
      </c>
      <c r="AC30" s="81">
        <v>0</v>
      </c>
      <c r="AD30" s="128" t="s">
        <v>319</v>
      </c>
      <c r="AE30" s="92">
        <f t="shared" si="2"/>
        <v>0</v>
      </c>
    </row>
    <row r="31" spans="1:31" s="47" customFormat="1" ht="409.6" customHeight="1" x14ac:dyDescent="0.4">
      <c r="A31" s="104"/>
      <c r="B31" s="107"/>
      <c r="C31" s="107"/>
      <c r="D31" s="104"/>
      <c r="E31" s="107"/>
      <c r="F31" s="101"/>
      <c r="G31" s="44" t="s">
        <v>191</v>
      </c>
      <c r="H31" s="39" t="s">
        <v>211</v>
      </c>
      <c r="I31" s="39" t="s">
        <v>230</v>
      </c>
      <c r="J31" s="34" t="s">
        <v>113</v>
      </c>
      <c r="K31" s="69" t="s">
        <v>111</v>
      </c>
      <c r="L31" s="60">
        <v>1</v>
      </c>
      <c r="M31" s="46">
        <v>0</v>
      </c>
      <c r="N31" s="54">
        <f t="shared" si="0"/>
        <v>0</v>
      </c>
      <c r="O31" s="46"/>
      <c r="P31" s="46"/>
      <c r="Q31" s="74" t="s">
        <v>260</v>
      </c>
      <c r="R31" s="46">
        <v>1</v>
      </c>
      <c r="S31" s="46"/>
      <c r="T31" s="50">
        <f t="shared" si="1"/>
        <v>0</v>
      </c>
      <c r="U31" s="46"/>
      <c r="V31" s="52">
        <v>69240000</v>
      </c>
      <c r="W31" s="75" t="s">
        <v>293</v>
      </c>
      <c r="X31" s="66">
        <v>1</v>
      </c>
      <c r="Y31" s="46">
        <v>1</v>
      </c>
      <c r="Z31" s="89">
        <f t="shared" si="3"/>
        <v>100</v>
      </c>
      <c r="AA31" s="85"/>
      <c r="AB31" s="52">
        <v>37583333</v>
      </c>
      <c r="AC31" s="81" t="e">
        <f t="shared" si="4"/>
        <v>#DIV/0!</v>
      </c>
      <c r="AD31" s="128" t="s">
        <v>330</v>
      </c>
      <c r="AE31" s="92">
        <f t="shared" si="2"/>
        <v>33.333333333333336</v>
      </c>
    </row>
    <row r="32" spans="1:31" s="47" customFormat="1" ht="299.25" customHeight="1" x14ac:dyDescent="0.4">
      <c r="A32" s="104"/>
      <c r="B32" s="107"/>
      <c r="C32" s="107"/>
      <c r="D32" s="104"/>
      <c r="E32" s="44" t="s">
        <v>168</v>
      </c>
      <c r="F32" s="39" t="s">
        <v>35</v>
      </c>
      <c r="G32" s="44" t="s">
        <v>192</v>
      </c>
      <c r="H32" s="41" t="s">
        <v>212</v>
      </c>
      <c r="I32" s="41" t="s">
        <v>63</v>
      </c>
      <c r="J32" s="34" t="s">
        <v>114</v>
      </c>
      <c r="K32" s="69" t="s">
        <v>83</v>
      </c>
      <c r="L32" s="46">
        <v>1</v>
      </c>
      <c r="M32" s="46">
        <v>0</v>
      </c>
      <c r="N32" s="54">
        <f t="shared" si="0"/>
        <v>0</v>
      </c>
      <c r="O32" s="46"/>
      <c r="P32" s="46"/>
      <c r="Q32" s="74" t="s">
        <v>260</v>
      </c>
      <c r="R32" s="46">
        <v>1</v>
      </c>
      <c r="S32" s="46">
        <v>1</v>
      </c>
      <c r="T32" s="50">
        <f t="shared" si="1"/>
        <v>100</v>
      </c>
      <c r="U32" s="46"/>
      <c r="V32" s="52">
        <v>641110</v>
      </c>
      <c r="W32" s="75" t="s">
        <v>273</v>
      </c>
      <c r="X32" s="66">
        <v>1</v>
      </c>
      <c r="Y32" s="46">
        <v>1</v>
      </c>
      <c r="Z32" s="89">
        <f t="shared" si="3"/>
        <v>100</v>
      </c>
      <c r="AA32" s="85">
        <v>721250</v>
      </c>
      <c r="AB32" s="85">
        <v>721250</v>
      </c>
      <c r="AC32" s="81">
        <f t="shared" si="4"/>
        <v>1</v>
      </c>
      <c r="AD32" s="128" t="s">
        <v>331</v>
      </c>
      <c r="AE32" s="92">
        <f t="shared" si="2"/>
        <v>66.666666666666671</v>
      </c>
    </row>
    <row r="33" spans="1:31" s="47" customFormat="1" ht="225.75" customHeight="1" x14ac:dyDescent="0.4">
      <c r="A33" s="104"/>
      <c r="B33" s="107"/>
      <c r="C33" s="107" t="s">
        <v>152</v>
      </c>
      <c r="D33" s="107" t="s">
        <v>36</v>
      </c>
      <c r="E33" s="107" t="s">
        <v>169</v>
      </c>
      <c r="F33" s="100" t="s">
        <v>37</v>
      </c>
      <c r="G33" s="44" t="s">
        <v>193</v>
      </c>
      <c r="H33" s="39" t="s">
        <v>64</v>
      </c>
      <c r="I33" s="39" t="s">
        <v>231</v>
      </c>
      <c r="J33" s="34" t="s">
        <v>115</v>
      </c>
      <c r="K33" s="69" t="s">
        <v>116</v>
      </c>
      <c r="L33" s="46">
        <v>1</v>
      </c>
      <c r="M33" s="46">
        <v>0</v>
      </c>
      <c r="N33" s="54">
        <f t="shared" si="0"/>
        <v>0</v>
      </c>
      <c r="O33" s="46"/>
      <c r="P33" s="46"/>
      <c r="Q33" s="74" t="s">
        <v>260</v>
      </c>
      <c r="R33" s="46">
        <v>1</v>
      </c>
      <c r="S33" s="46"/>
      <c r="T33" s="50">
        <f t="shared" si="1"/>
        <v>0</v>
      </c>
      <c r="U33" s="46"/>
      <c r="V33" s="52">
        <v>0</v>
      </c>
      <c r="W33" s="76" t="s">
        <v>260</v>
      </c>
      <c r="X33" s="66">
        <v>1</v>
      </c>
      <c r="Y33" s="46">
        <v>1</v>
      </c>
      <c r="Z33" s="89">
        <f t="shared" si="3"/>
        <v>100</v>
      </c>
      <c r="AA33" s="85">
        <v>1197082</v>
      </c>
      <c r="AB33" s="52">
        <v>598541</v>
      </c>
      <c r="AC33" s="81">
        <f t="shared" si="4"/>
        <v>0.5</v>
      </c>
      <c r="AD33" s="128" t="s">
        <v>320</v>
      </c>
      <c r="AE33" s="92">
        <f t="shared" si="2"/>
        <v>33.333333333333336</v>
      </c>
    </row>
    <row r="34" spans="1:31" s="47" customFormat="1" ht="210.75" customHeight="1" x14ac:dyDescent="0.4">
      <c r="A34" s="104"/>
      <c r="B34" s="107"/>
      <c r="C34" s="107"/>
      <c r="D34" s="107"/>
      <c r="E34" s="107"/>
      <c r="F34" s="100"/>
      <c r="G34" s="44" t="s">
        <v>194</v>
      </c>
      <c r="H34" s="39" t="s">
        <v>213</v>
      </c>
      <c r="I34" s="39" t="s">
        <v>66</v>
      </c>
      <c r="J34" s="34" t="s">
        <v>117</v>
      </c>
      <c r="K34" s="69" t="s">
        <v>116</v>
      </c>
      <c r="L34" s="61">
        <v>1</v>
      </c>
      <c r="M34" s="46">
        <v>0</v>
      </c>
      <c r="N34" s="54">
        <f t="shared" si="0"/>
        <v>0</v>
      </c>
      <c r="O34" s="46"/>
      <c r="P34" s="46"/>
      <c r="Q34" s="74" t="s">
        <v>265</v>
      </c>
      <c r="R34" s="46">
        <v>54</v>
      </c>
      <c r="S34" s="46">
        <v>54</v>
      </c>
      <c r="T34" s="50">
        <f t="shared" si="1"/>
        <v>100</v>
      </c>
      <c r="U34" s="46"/>
      <c r="V34" s="52">
        <v>19810334</v>
      </c>
      <c r="W34" s="75" t="s">
        <v>274</v>
      </c>
      <c r="X34" s="66">
        <v>54</v>
      </c>
      <c r="Y34" s="46">
        <v>54</v>
      </c>
      <c r="Z34" s="89">
        <f>(Y34/X34)*100</f>
        <v>100</v>
      </c>
      <c r="AA34" s="85">
        <v>0</v>
      </c>
      <c r="AB34" s="52">
        <v>0</v>
      </c>
      <c r="AC34" s="81">
        <v>0</v>
      </c>
      <c r="AD34" s="128" t="s">
        <v>267</v>
      </c>
      <c r="AE34" s="92">
        <f t="shared" si="2"/>
        <v>66.666666666666671</v>
      </c>
    </row>
    <row r="35" spans="1:31" s="47" customFormat="1" ht="165" customHeight="1" x14ac:dyDescent="0.4">
      <c r="A35" s="104"/>
      <c r="B35" s="107"/>
      <c r="C35" s="107"/>
      <c r="D35" s="107"/>
      <c r="E35" s="107"/>
      <c r="F35" s="100"/>
      <c r="G35" s="44" t="s">
        <v>195</v>
      </c>
      <c r="H35" s="39" t="s">
        <v>50</v>
      </c>
      <c r="I35" s="39" t="s">
        <v>67</v>
      </c>
      <c r="J35" s="34" t="s">
        <v>82</v>
      </c>
      <c r="K35" s="69" t="s">
        <v>116</v>
      </c>
      <c r="L35" s="60">
        <v>12</v>
      </c>
      <c r="M35" s="46">
        <v>0</v>
      </c>
      <c r="N35" s="54">
        <f t="shared" si="0"/>
        <v>0</v>
      </c>
      <c r="O35" s="46"/>
      <c r="P35" s="46"/>
      <c r="Q35" s="74" t="s">
        <v>260</v>
      </c>
      <c r="R35" s="46">
        <v>12</v>
      </c>
      <c r="S35" s="46">
        <v>0</v>
      </c>
      <c r="T35" s="50">
        <f t="shared" si="1"/>
        <v>0</v>
      </c>
      <c r="U35" s="46"/>
      <c r="V35" s="52">
        <v>0</v>
      </c>
      <c r="W35" s="76" t="s">
        <v>307</v>
      </c>
      <c r="X35" s="66">
        <v>12</v>
      </c>
      <c r="Y35" s="46">
        <v>2</v>
      </c>
      <c r="Z35" s="54">
        <f>(Y35/X35)*100</f>
        <v>16.666666666666664</v>
      </c>
      <c r="AA35" s="85">
        <v>1310332</v>
      </c>
      <c r="AB35" s="52">
        <v>655166</v>
      </c>
      <c r="AC35" s="81">
        <f t="shared" si="4"/>
        <v>0.5</v>
      </c>
      <c r="AD35" s="128" t="s">
        <v>321</v>
      </c>
      <c r="AE35" s="92">
        <f t="shared" si="2"/>
        <v>5.5555555555555545</v>
      </c>
    </row>
    <row r="36" spans="1:31" s="47" customFormat="1" ht="207" customHeight="1" x14ac:dyDescent="0.4">
      <c r="A36" s="104"/>
      <c r="B36" s="107"/>
      <c r="C36" s="107"/>
      <c r="D36" s="107"/>
      <c r="E36" s="107"/>
      <c r="F36" s="100"/>
      <c r="G36" s="44" t="s">
        <v>196</v>
      </c>
      <c r="H36" s="39" t="s">
        <v>65</v>
      </c>
      <c r="I36" s="39" t="s">
        <v>137</v>
      </c>
      <c r="J36" s="34" t="s">
        <v>118</v>
      </c>
      <c r="K36" s="69" t="s">
        <v>119</v>
      </c>
      <c r="L36" s="46">
        <v>0</v>
      </c>
      <c r="M36" s="46">
        <v>0</v>
      </c>
      <c r="N36" s="54" t="e">
        <f t="shared" si="0"/>
        <v>#DIV/0!</v>
      </c>
      <c r="O36" s="46"/>
      <c r="P36" s="46"/>
      <c r="Q36" s="74" t="s">
        <v>260</v>
      </c>
      <c r="R36" s="46">
        <v>1</v>
      </c>
      <c r="S36" s="46">
        <v>0</v>
      </c>
      <c r="T36" s="50">
        <f t="shared" si="1"/>
        <v>0</v>
      </c>
      <c r="U36" s="46"/>
      <c r="V36" s="52">
        <v>0</v>
      </c>
      <c r="W36" s="75" t="s">
        <v>294</v>
      </c>
      <c r="X36" s="66">
        <v>0</v>
      </c>
      <c r="Y36" s="46">
        <v>0</v>
      </c>
      <c r="Z36" s="54">
        <v>0</v>
      </c>
      <c r="AA36" s="85">
        <v>0</v>
      </c>
      <c r="AB36" s="52">
        <v>0</v>
      </c>
      <c r="AC36" s="81">
        <v>0</v>
      </c>
      <c r="AD36" s="128" t="s">
        <v>319</v>
      </c>
      <c r="AE36" s="92">
        <v>0</v>
      </c>
    </row>
    <row r="37" spans="1:31" s="47" customFormat="1" ht="140.25" customHeight="1" x14ac:dyDescent="0.4">
      <c r="A37" s="104"/>
      <c r="B37" s="107"/>
      <c r="C37" s="107"/>
      <c r="D37" s="107"/>
      <c r="E37" s="107"/>
      <c r="F37" s="100"/>
      <c r="G37" s="44" t="s">
        <v>197</v>
      </c>
      <c r="H37" s="41" t="s">
        <v>214</v>
      </c>
      <c r="I37" s="40" t="s">
        <v>68</v>
      </c>
      <c r="J37" s="34" t="s">
        <v>98</v>
      </c>
      <c r="K37" s="69" t="s">
        <v>120</v>
      </c>
      <c r="L37" s="46">
        <v>0</v>
      </c>
      <c r="M37" s="46">
        <v>1</v>
      </c>
      <c r="N37" s="54" t="e">
        <f t="shared" si="0"/>
        <v>#DIV/0!</v>
      </c>
      <c r="O37" s="46"/>
      <c r="P37" s="46"/>
      <c r="Q37" s="74" t="s">
        <v>287</v>
      </c>
      <c r="R37" s="46">
        <v>1</v>
      </c>
      <c r="S37" s="46">
        <v>0</v>
      </c>
      <c r="T37" s="50">
        <f t="shared" si="1"/>
        <v>0</v>
      </c>
      <c r="U37" s="46"/>
      <c r="V37" s="52">
        <v>0</v>
      </c>
      <c r="W37" s="75" t="s">
        <v>260</v>
      </c>
      <c r="X37" s="66">
        <v>0</v>
      </c>
      <c r="Y37" s="46">
        <v>0</v>
      </c>
      <c r="Z37" s="89" t="s">
        <v>304</v>
      </c>
      <c r="AA37" s="85">
        <v>0</v>
      </c>
      <c r="AB37" s="52">
        <v>0</v>
      </c>
      <c r="AC37" s="81">
        <v>0</v>
      </c>
      <c r="AD37" s="128" t="s">
        <v>323</v>
      </c>
      <c r="AE37" s="92">
        <v>0</v>
      </c>
    </row>
    <row r="38" spans="1:31" s="47" customFormat="1" ht="293.25" customHeight="1" x14ac:dyDescent="0.4">
      <c r="A38" s="104" t="s">
        <v>38</v>
      </c>
      <c r="B38" s="107" t="s">
        <v>39</v>
      </c>
      <c r="C38" s="107" t="s">
        <v>153</v>
      </c>
      <c r="D38" s="107" t="s">
        <v>40</v>
      </c>
      <c r="E38" s="107" t="s">
        <v>170</v>
      </c>
      <c r="F38" s="100" t="s">
        <v>138</v>
      </c>
      <c r="G38" s="104" t="s">
        <v>198</v>
      </c>
      <c r="H38" s="102" t="s">
        <v>215</v>
      </c>
      <c r="I38" s="40" t="s">
        <v>69</v>
      </c>
      <c r="J38" s="34" t="s">
        <v>121</v>
      </c>
      <c r="K38" s="69" t="s">
        <v>122</v>
      </c>
      <c r="L38" s="46">
        <v>1</v>
      </c>
      <c r="M38" s="46">
        <v>0</v>
      </c>
      <c r="N38" s="54">
        <f t="shared" si="0"/>
        <v>0</v>
      </c>
      <c r="O38" s="46"/>
      <c r="P38" s="46"/>
      <c r="Q38" s="74" t="s">
        <v>260</v>
      </c>
      <c r="R38" s="46">
        <v>1</v>
      </c>
      <c r="S38" s="46">
        <v>0</v>
      </c>
      <c r="T38" s="50">
        <f t="shared" si="1"/>
        <v>0</v>
      </c>
      <c r="U38" s="46"/>
      <c r="V38" s="52">
        <v>2308000</v>
      </c>
      <c r="W38" s="75" t="s">
        <v>260</v>
      </c>
      <c r="X38" s="66">
        <v>0</v>
      </c>
      <c r="Y38" s="46">
        <v>0</v>
      </c>
      <c r="Z38" s="89" t="s">
        <v>304</v>
      </c>
      <c r="AA38" s="85">
        <v>0</v>
      </c>
      <c r="AB38" s="52">
        <v>0</v>
      </c>
      <c r="AC38" s="81">
        <v>0</v>
      </c>
      <c r="AD38" s="128" t="s">
        <v>319</v>
      </c>
      <c r="AE38" s="92">
        <v>0</v>
      </c>
    </row>
    <row r="39" spans="1:31" s="47" customFormat="1" ht="250.5" customHeight="1" x14ac:dyDescent="0.4">
      <c r="A39" s="104"/>
      <c r="B39" s="107"/>
      <c r="C39" s="107"/>
      <c r="D39" s="107"/>
      <c r="E39" s="107"/>
      <c r="F39" s="100"/>
      <c r="G39" s="104"/>
      <c r="H39" s="103"/>
      <c r="I39" s="39" t="s">
        <v>232</v>
      </c>
      <c r="J39" s="34" t="s">
        <v>82</v>
      </c>
      <c r="K39" s="69" t="s">
        <v>123</v>
      </c>
      <c r="L39" s="46">
        <v>12</v>
      </c>
      <c r="M39" s="46">
        <v>12</v>
      </c>
      <c r="N39" s="54">
        <f t="shared" si="0"/>
        <v>100</v>
      </c>
      <c r="O39" s="46"/>
      <c r="P39" s="46"/>
      <c r="Q39" s="74" t="s">
        <v>295</v>
      </c>
      <c r="R39" s="46">
        <v>12</v>
      </c>
      <c r="S39" s="46"/>
      <c r="T39" s="50">
        <f t="shared" si="1"/>
        <v>0</v>
      </c>
      <c r="U39" s="46"/>
      <c r="V39" s="52">
        <v>4000000</v>
      </c>
      <c r="W39" s="74" t="s">
        <v>295</v>
      </c>
      <c r="X39" s="66">
        <v>1</v>
      </c>
      <c r="Y39" s="46">
        <v>1</v>
      </c>
      <c r="Z39" s="89">
        <f t="shared" si="3"/>
        <v>100</v>
      </c>
      <c r="AA39" s="85">
        <v>2000000</v>
      </c>
      <c r="AB39" s="52">
        <v>1000000</v>
      </c>
      <c r="AC39" s="81">
        <f t="shared" si="4"/>
        <v>0.5</v>
      </c>
      <c r="AD39" s="130" t="s">
        <v>308</v>
      </c>
      <c r="AE39" s="92">
        <f t="shared" si="2"/>
        <v>66.666666666666671</v>
      </c>
    </row>
    <row r="40" spans="1:31" s="47" customFormat="1" ht="244.5" customHeight="1" x14ac:dyDescent="0.4">
      <c r="A40" s="104"/>
      <c r="B40" s="107"/>
      <c r="C40" s="107"/>
      <c r="D40" s="107"/>
      <c r="E40" s="107"/>
      <c r="F40" s="100"/>
      <c r="G40" s="105"/>
      <c r="H40" s="101"/>
      <c r="I40" s="39" t="s">
        <v>233</v>
      </c>
      <c r="J40" s="34" t="s">
        <v>82</v>
      </c>
      <c r="K40" s="69" t="s">
        <v>123</v>
      </c>
      <c r="L40" s="46">
        <v>12</v>
      </c>
      <c r="M40" s="46">
        <v>0</v>
      </c>
      <c r="N40" s="54">
        <f t="shared" si="0"/>
        <v>0</v>
      </c>
      <c r="O40" s="46"/>
      <c r="P40" s="46"/>
      <c r="Q40" s="74" t="s">
        <v>260</v>
      </c>
      <c r="R40" s="46">
        <v>12</v>
      </c>
      <c r="S40" s="46">
        <v>0</v>
      </c>
      <c r="T40" s="50">
        <f t="shared" si="1"/>
        <v>0</v>
      </c>
      <c r="U40" s="46"/>
      <c r="V40" s="52">
        <v>0</v>
      </c>
      <c r="W40" s="75" t="s">
        <v>260</v>
      </c>
      <c r="X40" s="66">
        <v>0</v>
      </c>
      <c r="Y40" s="46">
        <v>0</v>
      </c>
      <c r="Z40" s="89" t="s">
        <v>304</v>
      </c>
      <c r="AA40" s="85">
        <v>0</v>
      </c>
      <c r="AB40" s="52">
        <v>0</v>
      </c>
      <c r="AC40" s="81">
        <v>0</v>
      </c>
      <c r="AD40" s="128" t="s">
        <v>323</v>
      </c>
      <c r="AE40" s="92">
        <v>0</v>
      </c>
    </row>
    <row r="41" spans="1:31" s="47" customFormat="1" ht="244.5" customHeight="1" x14ac:dyDescent="0.4">
      <c r="A41" s="104"/>
      <c r="B41" s="107"/>
      <c r="C41" s="107"/>
      <c r="D41" s="107"/>
      <c r="E41" s="107"/>
      <c r="F41" s="100"/>
      <c r="G41" s="44" t="s">
        <v>199</v>
      </c>
      <c r="H41" s="39" t="s">
        <v>70</v>
      </c>
      <c r="I41" s="39" t="s">
        <v>71</v>
      </c>
      <c r="J41" s="34" t="s">
        <v>124</v>
      </c>
      <c r="K41" s="69" t="s">
        <v>125</v>
      </c>
      <c r="L41" s="46">
        <v>0</v>
      </c>
      <c r="M41" s="46">
        <v>0</v>
      </c>
      <c r="N41" s="54" t="e">
        <f t="shared" si="0"/>
        <v>#DIV/0!</v>
      </c>
      <c r="O41" s="46"/>
      <c r="P41" s="46"/>
      <c r="Q41" s="74" t="s">
        <v>260</v>
      </c>
      <c r="R41" s="46">
        <v>0</v>
      </c>
      <c r="S41" s="46">
        <v>0</v>
      </c>
      <c r="T41" s="50" t="e">
        <f t="shared" si="1"/>
        <v>#DIV/0!</v>
      </c>
      <c r="U41" s="46"/>
      <c r="V41" s="52">
        <v>0</v>
      </c>
      <c r="W41" s="75" t="s">
        <v>260</v>
      </c>
      <c r="X41" s="66">
        <v>1</v>
      </c>
      <c r="Y41" s="46">
        <v>0</v>
      </c>
      <c r="Z41" s="89">
        <f t="shared" si="3"/>
        <v>0</v>
      </c>
      <c r="AA41" s="85">
        <v>0</v>
      </c>
      <c r="AB41" s="52">
        <v>0</v>
      </c>
      <c r="AC41" s="81">
        <v>0</v>
      </c>
      <c r="AD41" s="128" t="s">
        <v>322</v>
      </c>
      <c r="AE41" s="92">
        <v>0</v>
      </c>
    </row>
    <row r="42" spans="1:31" s="47" customFormat="1" ht="295.5" customHeight="1" x14ac:dyDescent="0.4">
      <c r="A42" s="104"/>
      <c r="B42" s="107"/>
      <c r="C42" s="44" t="s">
        <v>154</v>
      </c>
      <c r="D42" s="44" t="s">
        <v>139</v>
      </c>
      <c r="E42" s="44" t="s">
        <v>200</v>
      </c>
      <c r="F42" s="39" t="s">
        <v>48</v>
      </c>
      <c r="G42" s="44" t="s">
        <v>201</v>
      </c>
      <c r="H42" s="39" t="s">
        <v>216</v>
      </c>
      <c r="I42" s="39" t="s">
        <v>72</v>
      </c>
      <c r="J42" s="34" t="s">
        <v>126</v>
      </c>
      <c r="K42" s="69" t="s">
        <v>127</v>
      </c>
      <c r="L42" s="46">
        <v>0</v>
      </c>
      <c r="M42" s="46">
        <v>0</v>
      </c>
      <c r="N42" s="54" t="e">
        <f t="shared" si="0"/>
        <v>#DIV/0!</v>
      </c>
      <c r="O42" s="46"/>
      <c r="P42" s="46"/>
      <c r="Q42" s="74" t="s">
        <v>260</v>
      </c>
      <c r="R42" s="46">
        <v>0</v>
      </c>
      <c r="S42" s="46">
        <v>0</v>
      </c>
      <c r="T42" s="50" t="e">
        <f t="shared" si="1"/>
        <v>#DIV/0!</v>
      </c>
      <c r="U42" s="46"/>
      <c r="V42" s="52">
        <v>0</v>
      </c>
      <c r="W42" s="75" t="s">
        <v>260</v>
      </c>
      <c r="X42" s="66">
        <v>1</v>
      </c>
      <c r="Y42" s="46">
        <v>0</v>
      </c>
      <c r="Z42" s="89">
        <f t="shared" si="3"/>
        <v>0</v>
      </c>
      <c r="AA42" s="85">
        <v>0</v>
      </c>
      <c r="AB42" s="52">
        <v>0</v>
      </c>
      <c r="AC42" s="81">
        <v>0</v>
      </c>
      <c r="AD42" s="128" t="s">
        <v>323</v>
      </c>
      <c r="AE42" s="92">
        <v>0</v>
      </c>
    </row>
    <row r="61" spans="2:5" ht="102.75" customHeight="1" x14ac:dyDescent="0.25">
      <c r="B61" s="27"/>
      <c r="C61" s="27"/>
      <c r="D61" s="28"/>
      <c r="E61" s="29"/>
    </row>
    <row r="62" spans="2:5" ht="102.75" customHeight="1" x14ac:dyDescent="0.25">
      <c r="B62" s="27"/>
      <c r="C62" s="27"/>
      <c r="D62" s="28"/>
      <c r="E62" s="29"/>
    </row>
    <row r="63" spans="2:5" ht="102.75" customHeight="1" x14ac:dyDescent="0.25">
      <c r="B63" s="27"/>
      <c r="C63" s="27"/>
      <c r="D63" s="28"/>
      <c r="E63" s="29"/>
    </row>
    <row r="64" spans="2:5" ht="102.75" customHeight="1" x14ac:dyDescent="0.25">
      <c r="B64" s="27"/>
      <c r="C64" s="27"/>
      <c r="D64" s="28"/>
      <c r="E64" s="29"/>
    </row>
    <row r="65" spans="2:5" ht="102.75" customHeight="1" x14ac:dyDescent="0.25">
      <c r="B65" s="27"/>
      <c r="C65" s="27"/>
      <c r="D65" s="28"/>
      <c r="E65" s="29"/>
    </row>
    <row r="66" spans="2:5" ht="102.75" customHeight="1" x14ac:dyDescent="0.25">
      <c r="B66" s="27"/>
      <c r="C66" s="27"/>
      <c r="D66" s="28"/>
      <c r="E66" s="29"/>
    </row>
    <row r="67" spans="2:5" ht="102.75" customHeight="1" x14ac:dyDescent="0.25">
      <c r="B67" s="27"/>
      <c r="C67" s="27"/>
      <c r="D67" s="28"/>
      <c r="E67" s="29"/>
    </row>
    <row r="68" spans="2:5" ht="102.75" customHeight="1" x14ac:dyDescent="0.25">
      <c r="B68" s="27"/>
      <c r="C68" s="27"/>
      <c r="D68" s="28"/>
      <c r="E68" s="29"/>
    </row>
    <row r="69" spans="2:5" ht="102.75" customHeight="1" x14ac:dyDescent="0.25">
      <c r="B69" s="27"/>
      <c r="C69" s="27"/>
      <c r="D69" s="28"/>
      <c r="E69" s="29"/>
    </row>
    <row r="70" spans="2:5" ht="102.75" customHeight="1" x14ac:dyDescent="0.25">
      <c r="B70" s="27"/>
      <c r="C70" s="27"/>
      <c r="D70" s="28"/>
      <c r="E70" s="29"/>
    </row>
    <row r="72" spans="2:5" ht="102.75" customHeight="1" x14ac:dyDescent="0.25">
      <c r="B72" s="27"/>
      <c r="C72" s="27"/>
      <c r="D72" s="28"/>
      <c r="E72" s="29"/>
    </row>
    <row r="73" spans="2:5" ht="102.75" customHeight="1" x14ac:dyDescent="0.25">
      <c r="B73" s="27"/>
      <c r="C73" s="27"/>
      <c r="D73" s="28"/>
      <c r="E73" s="29"/>
    </row>
    <row r="74" spans="2:5" ht="102.75" customHeight="1" x14ac:dyDescent="0.25">
      <c r="B74" s="27"/>
      <c r="C74" s="27"/>
      <c r="D74" s="28"/>
      <c r="E74" s="29"/>
    </row>
    <row r="75" spans="2:5" ht="102.75" customHeight="1" x14ac:dyDescent="0.25">
      <c r="B75" s="27"/>
      <c r="C75" s="27"/>
      <c r="D75" s="28"/>
      <c r="E75" s="29"/>
    </row>
    <row r="76" spans="2:5" ht="102.75" customHeight="1" x14ac:dyDescent="0.25">
      <c r="B76" s="27"/>
      <c r="C76" s="27"/>
      <c r="D76" s="28"/>
      <c r="E76" s="29"/>
    </row>
  </sheetData>
  <autoFilter ref="A3:K42" xr:uid="{00000000-0009-0000-0000-000000000000}">
    <filterColumn colId="2" showButton="0"/>
    <filterColumn colId="4" showButton="0"/>
    <filterColumn colId="6" showButton="0"/>
  </autoFilter>
  <mergeCells count="66">
    <mergeCell ref="R2:W2"/>
    <mergeCell ref="X2:AD2"/>
    <mergeCell ref="C3:D3"/>
    <mergeCell ref="E3:F3"/>
    <mergeCell ref="H2:K2"/>
    <mergeCell ref="G3:H3"/>
    <mergeCell ref="L2:Q2"/>
    <mergeCell ref="A38:A42"/>
    <mergeCell ref="E38:E41"/>
    <mergeCell ref="C38:C41"/>
    <mergeCell ref="B24:B37"/>
    <mergeCell ref="E33:E37"/>
    <mergeCell ref="C33:C37"/>
    <mergeCell ref="D24:D25"/>
    <mergeCell ref="C26:C32"/>
    <mergeCell ref="C24:C25"/>
    <mergeCell ref="D33:D37"/>
    <mergeCell ref="B38:B42"/>
    <mergeCell ref="D38:D41"/>
    <mergeCell ref="D26:D32"/>
    <mergeCell ref="A4:A5"/>
    <mergeCell ref="C4:C5"/>
    <mergeCell ref="B4:B5"/>
    <mergeCell ref="A6:A16"/>
    <mergeCell ref="B6:B16"/>
    <mergeCell ref="C6:C9"/>
    <mergeCell ref="C14:C16"/>
    <mergeCell ref="D4:D5"/>
    <mergeCell ref="D6:D9"/>
    <mergeCell ref="C10:C13"/>
    <mergeCell ref="D22:D23"/>
    <mergeCell ref="E14:E15"/>
    <mergeCell ref="E6:E7"/>
    <mergeCell ref="E12:E13"/>
    <mergeCell ref="E8:E9"/>
    <mergeCell ref="E10:E11"/>
    <mergeCell ref="D10:D13"/>
    <mergeCell ref="D14:D16"/>
    <mergeCell ref="G26:G27"/>
    <mergeCell ref="A17:A23"/>
    <mergeCell ref="B17:B23"/>
    <mergeCell ref="C17:C21"/>
    <mergeCell ref="C22:C23"/>
    <mergeCell ref="D17:D21"/>
    <mergeCell ref="A24:A37"/>
    <mergeCell ref="G17:G18"/>
    <mergeCell ref="E17:E21"/>
    <mergeCell ref="E26:E31"/>
    <mergeCell ref="F26:F31"/>
    <mergeCell ref="E22:E23"/>
    <mergeCell ref="AE2:AE3"/>
    <mergeCell ref="F8:F9"/>
    <mergeCell ref="F6:F7"/>
    <mergeCell ref="H38:H40"/>
    <mergeCell ref="F38:F41"/>
    <mergeCell ref="G38:G40"/>
    <mergeCell ref="F33:F37"/>
    <mergeCell ref="F10:F11"/>
    <mergeCell ref="F17:F21"/>
    <mergeCell ref="F22:F23"/>
    <mergeCell ref="F14:F15"/>
    <mergeCell ref="G12:G13"/>
    <mergeCell ref="H12:H13"/>
    <mergeCell ref="H26:H27"/>
    <mergeCell ref="F12:F13"/>
    <mergeCell ref="H17:H18"/>
  </mergeCells>
  <conditionalFormatting sqref="N4:N24 N26:N42">
    <cfRule type="cellIs" dxfId="75" priority="95" operator="between">
      <formula>80</formula>
      <formula>100</formula>
    </cfRule>
    <cfRule type="cellIs" dxfId="74" priority="96" operator="between">
      <formula>70</formula>
      <formula>79</formula>
    </cfRule>
    <cfRule type="cellIs" dxfId="73" priority="97" operator="between">
      <formula>60</formula>
      <formula>69</formula>
    </cfRule>
    <cfRule type="cellIs" dxfId="72" priority="98" operator="between">
      <formula>40</formula>
      <formula>59</formula>
    </cfRule>
    <cfRule type="cellIs" dxfId="71" priority="99" operator="between">
      <formula>0</formula>
      <formula>39</formula>
    </cfRule>
  </conditionalFormatting>
  <conditionalFormatting sqref="N25">
    <cfRule type="cellIs" dxfId="70" priority="94" operator="between">
      <formula>40</formula>
      <formula>59</formula>
    </cfRule>
  </conditionalFormatting>
  <conditionalFormatting sqref="T4:T42">
    <cfRule type="cellIs" dxfId="69" priority="89" operator="between">
      <formula>80</formula>
      <formula>100</formula>
    </cfRule>
    <cfRule type="cellIs" dxfId="68" priority="90" operator="between">
      <formula>70</formula>
      <formula>79</formula>
    </cfRule>
    <cfRule type="cellIs" dxfId="67" priority="91" operator="between">
      <formula>60</formula>
      <formula>69</formula>
    </cfRule>
    <cfRule type="cellIs" dxfId="66" priority="92" operator="between">
      <formula>40</formula>
      <formula>59</formula>
    </cfRule>
    <cfRule type="cellIs" dxfId="65" priority="93" operator="between">
      <formula>0</formula>
      <formula>39</formula>
    </cfRule>
  </conditionalFormatting>
  <conditionalFormatting sqref="Z9:Z13 Z23:Z35 Z39 Z41:Z42 Z17:Z20 Z4:Z7">
    <cfRule type="cellIs" dxfId="64" priority="84" operator="between">
      <formula>80</formula>
      <formula>100</formula>
    </cfRule>
    <cfRule type="cellIs" dxfId="63" priority="85" operator="between">
      <formula>70</formula>
      <formula>79</formula>
    </cfRule>
    <cfRule type="cellIs" dxfId="62" priority="86" operator="between">
      <formula>60</formula>
      <formula>69</formula>
    </cfRule>
    <cfRule type="cellIs" dxfId="61" priority="87" operator="between">
      <formula>40</formula>
      <formula>59</formula>
    </cfRule>
    <cfRule type="cellIs" dxfId="60" priority="88" operator="between">
      <formula>0</formula>
      <formula>39</formula>
    </cfRule>
  </conditionalFormatting>
  <conditionalFormatting sqref="AE4:AE42">
    <cfRule type="cellIs" dxfId="59" priority="79" operator="between">
      <formula>80</formula>
      <formula>100</formula>
    </cfRule>
    <cfRule type="cellIs" dxfId="58" priority="80" operator="between">
      <formula>70</formula>
      <formula>79</formula>
    </cfRule>
    <cfRule type="cellIs" dxfId="57" priority="81" operator="between">
      <formula>60</formula>
      <formula>69</formula>
    </cfRule>
    <cfRule type="cellIs" dxfId="56" priority="82" operator="between">
      <formula>40</formula>
      <formula>59</formula>
    </cfRule>
    <cfRule type="cellIs" dxfId="55" priority="83" operator="between">
      <formula>0</formula>
      <formula>39</formula>
    </cfRule>
  </conditionalFormatting>
  <conditionalFormatting sqref="Z8">
    <cfRule type="cellIs" dxfId="54" priority="74" operator="between">
      <formula>80</formula>
      <formula>100</formula>
    </cfRule>
    <cfRule type="cellIs" dxfId="53" priority="75" operator="between">
      <formula>70</formula>
      <formula>79</formula>
    </cfRule>
    <cfRule type="cellIs" dxfId="52" priority="76" operator="between">
      <formula>60</formula>
      <formula>69</formula>
    </cfRule>
    <cfRule type="cellIs" dxfId="51" priority="77" operator="between">
      <formula>40</formula>
      <formula>59</formula>
    </cfRule>
    <cfRule type="cellIs" dxfId="50" priority="78" operator="between">
      <formula>0</formula>
      <formula>39</formula>
    </cfRule>
  </conditionalFormatting>
  <conditionalFormatting sqref="Z21">
    <cfRule type="cellIs" dxfId="49" priority="69" operator="between">
      <formula>80</formula>
      <formula>100</formula>
    </cfRule>
    <cfRule type="cellIs" dxfId="48" priority="70" operator="between">
      <formula>70</formula>
      <formula>79</formula>
    </cfRule>
    <cfRule type="cellIs" dxfId="47" priority="71" operator="between">
      <formula>60</formula>
      <formula>69</formula>
    </cfRule>
    <cfRule type="cellIs" dxfId="46" priority="72" operator="between">
      <formula>40</formula>
      <formula>59</formula>
    </cfRule>
    <cfRule type="cellIs" dxfId="45" priority="73" operator="between">
      <formula>0</formula>
      <formula>39</formula>
    </cfRule>
  </conditionalFormatting>
  <conditionalFormatting sqref="Z22">
    <cfRule type="cellIs" dxfId="44" priority="64" operator="between">
      <formula>80</formula>
      <formula>100</formula>
    </cfRule>
    <cfRule type="cellIs" dxfId="43" priority="65" operator="between">
      <formula>70</formula>
      <formula>79</formula>
    </cfRule>
    <cfRule type="cellIs" dxfId="42" priority="66" operator="between">
      <formula>60</formula>
      <formula>69</formula>
    </cfRule>
    <cfRule type="cellIs" dxfId="41" priority="67" operator="between">
      <formula>40</formula>
      <formula>59</formula>
    </cfRule>
    <cfRule type="cellIs" dxfId="40" priority="68" operator="between">
      <formula>0</formula>
      <formula>39</formula>
    </cfRule>
  </conditionalFormatting>
  <conditionalFormatting sqref="Z36">
    <cfRule type="cellIs" dxfId="39" priority="59" operator="between">
      <formula>80</formula>
      <formula>100</formula>
    </cfRule>
    <cfRule type="cellIs" dxfId="38" priority="60" operator="between">
      <formula>70</formula>
      <formula>79</formula>
    </cfRule>
    <cfRule type="cellIs" dxfId="37" priority="61" operator="between">
      <formula>60</formula>
      <formula>69</formula>
    </cfRule>
    <cfRule type="cellIs" dxfId="36" priority="62" operator="between">
      <formula>40</formula>
      <formula>59</formula>
    </cfRule>
    <cfRule type="cellIs" dxfId="35" priority="63" operator="between">
      <formula>0</formula>
      <formula>39</formula>
    </cfRule>
  </conditionalFormatting>
  <conditionalFormatting sqref="Z37">
    <cfRule type="cellIs" dxfId="34" priority="54" operator="between">
      <formula>80</formula>
      <formula>100</formula>
    </cfRule>
    <cfRule type="cellIs" dxfId="33" priority="55" operator="between">
      <formula>70</formula>
      <formula>79</formula>
    </cfRule>
    <cfRule type="cellIs" dxfId="32" priority="56" operator="between">
      <formula>60</formula>
      <formula>69</formula>
    </cfRule>
    <cfRule type="cellIs" dxfId="31" priority="57" operator="between">
      <formula>40</formula>
      <formula>59</formula>
    </cfRule>
    <cfRule type="cellIs" dxfId="30" priority="58" operator="between">
      <formula>0</formula>
      <formula>39</formula>
    </cfRule>
  </conditionalFormatting>
  <conditionalFormatting sqref="Z38">
    <cfRule type="cellIs" dxfId="29" priority="49" operator="between">
      <formula>80</formula>
      <formula>100</formula>
    </cfRule>
    <cfRule type="cellIs" dxfId="28" priority="50" operator="between">
      <formula>70</formula>
      <formula>79</formula>
    </cfRule>
    <cfRule type="cellIs" dxfId="27" priority="51" operator="between">
      <formula>60</formula>
      <formula>69</formula>
    </cfRule>
    <cfRule type="cellIs" dxfId="26" priority="52" operator="between">
      <formula>40</formula>
      <formula>59</formula>
    </cfRule>
    <cfRule type="cellIs" dxfId="25" priority="53" operator="between">
      <formula>0</formula>
      <formula>39</formula>
    </cfRule>
  </conditionalFormatting>
  <conditionalFormatting sqref="Z40">
    <cfRule type="cellIs" dxfId="24" priority="44" operator="between">
      <formula>80</formula>
      <formula>100</formula>
    </cfRule>
    <cfRule type="cellIs" dxfId="23" priority="45" operator="between">
      <formula>70</formula>
      <formula>79</formula>
    </cfRule>
    <cfRule type="cellIs" dxfId="22" priority="46" operator="between">
      <formula>60</formula>
      <formula>69</formula>
    </cfRule>
    <cfRule type="cellIs" dxfId="21" priority="47" operator="between">
      <formula>40</formula>
      <formula>59</formula>
    </cfRule>
    <cfRule type="cellIs" dxfId="20" priority="48" operator="between">
      <formula>0</formula>
      <formula>39</formula>
    </cfRule>
  </conditionalFormatting>
  <conditionalFormatting sqref="Z14">
    <cfRule type="cellIs" dxfId="19" priority="39" operator="between">
      <formula>80</formula>
      <formula>100</formula>
    </cfRule>
    <cfRule type="cellIs" dxfId="18" priority="40" operator="between">
      <formula>70</formula>
      <formula>79</formula>
    </cfRule>
    <cfRule type="cellIs" dxfId="17" priority="41" operator="between">
      <formula>60</formula>
      <formula>69</formula>
    </cfRule>
    <cfRule type="cellIs" dxfId="16" priority="42" operator="between">
      <formula>40</formula>
      <formula>59</formula>
    </cfRule>
    <cfRule type="cellIs" dxfId="15" priority="43" operator="between">
      <formula>0</formula>
      <formula>39</formula>
    </cfRule>
  </conditionalFormatting>
  <conditionalFormatting sqref="Z15">
    <cfRule type="cellIs" dxfId="14" priority="34" operator="between">
      <formula>80</formula>
      <formula>100</formula>
    </cfRule>
    <cfRule type="cellIs" dxfId="13" priority="35" operator="between">
      <formula>70</formula>
      <formula>79</formula>
    </cfRule>
    <cfRule type="cellIs" dxfId="12" priority="36" operator="between">
      <formula>60</formula>
      <formula>69</formula>
    </cfRule>
    <cfRule type="cellIs" dxfId="11" priority="37" operator="between">
      <formula>40</formula>
      <formula>59</formula>
    </cfRule>
    <cfRule type="cellIs" dxfId="10" priority="38" operator="between">
      <formula>0</formula>
      <formula>39</formula>
    </cfRule>
  </conditionalFormatting>
  <conditionalFormatting sqref="Z16">
    <cfRule type="cellIs" dxfId="9" priority="29" operator="between">
      <formula>80</formula>
      <formula>100</formula>
    </cfRule>
    <cfRule type="cellIs" dxfId="8" priority="30" operator="between">
      <formula>70</formula>
      <formula>79</formula>
    </cfRule>
    <cfRule type="cellIs" dxfId="7" priority="31" operator="between">
      <formula>60</formula>
      <formula>69</formula>
    </cfRule>
    <cfRule type="cellIs" dxfId="6" priority="32" operator="between">
      <formula>40</formula>
      <formula>59</formula>
    </cfRule>
    <cfRule type="cellIs" dxfId="5" priority="33" operator="between">
      <formula>0</formula>
      <formula>39</formula>
    </cfRule>
  </conditionalFormatting>
  <conditionalFormatting sqref="AC4:AC42">
    <cfRule type="cellIs" dxfId="4" priority="1" operator="between">
      <formula>0.8</formula>
      <formula>1</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pageSetup paperSize="5" scale="10" fitToHeight="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6"/>
  <sheetViews>
    <sheetView zoomScale="59" zoomScaleNormal="59" workbookViewId="0">
      <selection activeCell="Y7" sqref="Y7"/>
    </sheetView>
  </sheetViews>
  <sheetFormatPr baseColWidth="10" defaultRowHeight="15" x14ac:dyDescent="0.25"/>
  <cols>
    <col min="2" max="2" width="22.28515625" customWidth="1"/>
    <col min="3" max="4" width="20.42578125" customWidth="1"/>
    <col min="5" max="5" width="18.85546875" customWidth="1"/>
    <col min="6" max="6" width="23.42578125" customWidth="1"/>
    <col min="7" max="7" width="25.140625" customWidth="1"/>
    <col min="8" max="8" width="20.42578125" customWidth="1"/>
    <col min="9" max="9" width="18.85546875" customWidth="1"/>
    <col min="10" max="10" width="22" customWidth="1"/>
    <col min="13" max="13" width="13.42578125" customWidth="1"/>
    <col min="14" max="14" width="23" customWidth="1"/>
    <col min="15" max="15" width="26.28515625" customWidth="1"/>
  </cols>
  <sheetData>
    <row r="1" spans="1:23" ht="15.75" customHeight="1" thickBot="1" x14ac:dyDescent="0.3">
      <c r="A1" s="119" t="s">
        <v>245</v>
      </c>
      <c r="B1" s="121" t="s">
        <v>246</v>
      </c>
      <c r="C1" s="121" t="s">
        <v>297</v>
      </c>
      <c r="D1" s="121" t="s">
        <v>3</v>
      </c>
      <c r="E1" s="123" t="s">
        <v>296</v>
      </c>
      <c r="F1" s="124"/>
      <c r="G1" s="124"/>
      <c r="H1" s="124"/>
      <c r="I1" s="124"/>
      <c r="J1" s="125"/>
    </row>
    <row r="2" spans="1:23" ht="27.75" customHeight="1" thickBot="1" x14ac:dyDescent="0.3">
      <c r="A2" s="120"/>
      <c r="B2" s="122"/>
      <c r="C2" s="122"/>
      <c r="D2" s="122"/>
      <c r="E2" s="10" t="s">
        <v>235</v>
      </c>
      <c r="F2" s="10" t="s">
        <v>236</v>
      </c>
      <c r="G2" s="10" t="s">
        <v>237</v>
      </c>
      <c r="H2" s="10" t="s">
        <v>238</v>
      </c>
      <c r="I2" s="10" t="s">
        <v>239</v>
      </c>
      <c r="J2" s="11" t="s">
        <v>247</v>
      </c>
      <c r="N2" s="2" t="s">
        <v>248</v>
      </c>
      <c r="O2" s="3" t="s">
        <v>249</v>
      </c>
      <c r="Q2" s="118"/>
      <c r="R2" s="118"/>
      <c r="S2" s="118"/>
      <c r="T2" s="118"/>
      <c r="U2" s="118"/>
      <c r="V2" s="118"/>
      <c r="W2" s="118"/>
    </row>
    <row r="3" spans="1:23" ht="60.75" customHeight="1" thickBot="1" x14ac:dyDescent="0.3">
      <c r="A3" s="12">
        <v>1</v>
      </c>
      <c r="B3" s="13" t="s">
        <v>234</v>
      </c>
      <c r="C3" s="14">
        <v>2</v>
      </c>
      <c r="D3" s="58" t="s">
        <v>298</v>
      </c>
      <c r="E3" s="15">
        <v>1</v>
      </c>
      <c r="F3" s="16"/>
      <c r="G3" s="33">
        <v>1</v>
      </c>
      <c r="H3" s="17"/>
      <c r="I3" s="18"/>
      <c r="J3" s="19">
        <f>SUM(E3:I3)</f>
        <v>2</v>
      </c>
      <c r="N3" s="4" t="s">
        <v>250</v>
      </c>
      <c r="O3" s="5">
        <f>E8</f>
        <v>14</v>
      </c>
    </row>
    <row r="4" spans="1:23" ht="83.25" customHeight="1" thickBot="1" x14ac:dyDescent="0.3">
      <c r="A4" s="12">
        <v>2</v>
      </c>
      <c r="B4" s="13" t="s">
        <v>14</v>
      </c>
      <c r="C4" s="14">
        <v>11</v>
      </c>
      <c r="D4" s="58" t="s">
        <v>299</v>
      </c>
      <c r="E4" s="15">
        <v>2</v>
      </c>
      <c r="F4" s="16"/>
      <c r="G4" s="33">
        <v>1</v>
      </c>
      <c r="H4" s="17">
        <v>1</v>
      </c>
      <c r="I4" s="18">
        <v>2</v>
      </c>
      <c r="J4" s="19">
        <f t="shared" ref="J4:J7" si="0">SUM(E4:I4)</f>
        <v>6</v>
      </c>
      <c r="N4" s="6" t="s">
        <v>236</v>
      </c>
      <c r="O4" s="5">
        <f>F8</f>
        <v>0</v>
      </c>
    </row>
    <row r="5" spans="1:23" ht="60" customHeight="1" thickBot="1" x14ac:dyDescent="0.3">
      <c r="A5" s="12">
        <v>3</v>
      </c>
      <c r="B5" s="13" t="s">
        <v>24</v>
      </c>
      <c r="C5" s="14">
        <v>7</v>
      </c>
      <c r="D5" s="58" t="s">
        <v>300</v>
      </c>
      <c r="E5" s="15">
        <v>3</v>
      </c>
      <c r="F5" s="16"/>
      <c r="G5" s="33">
        <v>1</v>
      </c>
      <c r="H5" s="17"/>
      <c r="I5" s="18">
        <v>1</v>
      </c>
      <c r="J5" s="19">
        <f t="shared" si="0"/>
        <v>5</v>
      </c>
      <c r="N5" s="7" t="s">
        <v>237</v>
      </c>
      <c r="O5" s="5">
        <f>G8</f>
        <v>6</v>
      </c>
    </row>
    <row r="6" spans="1:23" ht="79.5" customHeight="1" thickBot="1" x14ac:dyDescent="0.3">
      <c r="A6" s="12">
        <v>4</v>
      </c>
      <c r="B6" s="13" t="s">
        <v>30</v>
      </c>
      <c r="C6" s="14">
        <v>14</v>
      </c>
      <c r="D6" s="58" t="s">
        <v>301</v>
      </c>
      <c r="E6" s="15">
        <v>8</v>
      </c>
      <c r="F6" s="16"/>
      <c r="G6" s="33">
        <v>2</v>
      </c>
      <c r="H6" s="17"/>
      <c r="I6" s="18">
        <v>2</v>
      </c>
      <c r="J6" s="19">
        <f t="shared" si="0"/>
        <v>12</v>
      </c>
      <c r="N6" s="8" t="s">
        <v>238</v>
      </c>
      <c r="O6" s="5">
        <f>H8</f>
        <v>1</v>
      </c>
    </row>
    <row r="7" spans="1:23" ht="107.25" customHeight="1" thickBot="1" x14ac:dyDescent="0.3">
      <c r="A7" s="12">
        <v>5</v>
      </c>
      <c r="B7" s="13" t="s">
        <v>39</v>
      </c>
      <c r="C7" s="14">
        <v>5</v>
      </c>
      <c r="D7" s="58" t="s">
        <v>302</v>
      </c>
      <c r="E7" s="15"/>
      <c r="F7" s="16"/>
      <c r="G7" s="33">
        <v>1</v>
      </c>
      <c r="H7" s="17"/>
      <c r="I7" s="18"/>
      <c r="J7" s="19">
        <f t="shared" si="0"/>
        <v>1</v>
      </c>
      <c r="N7" s="9" t="s">
        <v>239</v>
      </c>
      <c r="O7" s="5">
        <f>I8</f>
        <v>5</v>
      </c>
    </row>
    <row r="8" spans="1:23" ht="15.75" thickBot="1" x14ac:dyDescent="0.3">
      <c r="A8" s="115" t="s">
        <v>297</v>
      </c>
      <c r="B8" s="116"/>
      <c r="C8" s="116"/>
      <c r="D8" s="117"/>
      <c r="E8" s="20">
        <f>SUM(E3:E7)</f>
        <v>14</v>
      </c>
      <c r="F8" s="20">
        <f t="shared" ref="F8:I8" si="1">SUM(F3:F7)</f>
        <v>0</v>
      </c>
      <c r="G8" s="20">
        <f t="shared" si="1"/>
        <v>6</v>
      </c>
      <c r="H8" s="20">
        <f t="shared" si="1"/>
        <v>1</v>
      </c>
      <c r="I8" s="20">
        <f t="shared" si="1"/>
        <v>5</v>
      </c>
      <c r="J8" s="20">
        <f>SUM(J3:J7)</f>
        <v>26</v>
      </c>
      <c r="O8">
        <f>O3+O4+O5+O6+O7</f>
        <v>26</v>
      </c>
    </row>
    <row r="14" spans="1:23" ht="15.75" thickBot="1" x14ac:dyDescent="0.3"/>
    <row r="15" spans="1:23" ht="24" customHeight="1" x14ac:dyDescent="0.25">
      <c r="B15" s="21" t="s">
        <v>240</v>
      </c>
      <c r="C15" s="22" t="s">
        <v>235</v>
      </c>
      <c r="D15" s="22" t="s">
        <v>236</v>
      </c>
      <c r="E15" s="22" t="s">
        <v>237</v>
      </c>
      <c r="F15" s="22" t="s">
        <v>238</v>
      </c>
      <c r="G15" s="23" t="s">
        <v>239</v>
      </c>
      <c r="J15" s="21" t="s">
        <v>241</v>
      </c>
      <c r="K15" s="22" t="s">
        <v>235</v>
      </c>
      <c r="L15" s="22" t="s">
        <v>236</v>
      </c>
      <c r="M15" s="22" t="s">
        <v>237</v>
      </c>
      <c r="N15" s="22" t="s">
        <v>238</v>
      </c>
      <c r="O15" s="23" t="s">
        <v>239</v>
      </c>
    </row>
    <row r="16" spans="1:23" ht="70.5" customHeight="1" thickBot="1" x14ac:dyDescent="0.3">
      <c r="B16" s="24" t="s">
        <v>234</v>
      </c>
      <c r="C16" s="15">
        <f>E3</f>
        <v>1</v>
      </c>
      <c r="D16" s="16">
        <f>F4</f>
        <v>0</v>
      </c>
      <c r="E16" s="33">
        <f>G3</f>
        <v>1</v>
      </c>
      <c r="F16" s="17">
        <f>H3</f>
        <v>0</v>
      </c>
      <c r="G16" s="18">
        <f>I3</f>
        <v>0</v>
      </c>
      <c r="J16" s="24" t="s">
        <v>14</v>
      </c>
      <c r="K16" s="15">
        <f>E4</f>
        <v>2</v>
      </c>
      <c r="L16" s="16">
        <f>F4</f>
        <v>0</v>
      </c>
      <c r="M16" s="33">
        <f>G4</f>
        <v>1</v>
      </c>
      <c r="N16" s="17">
        <f>H4</f>
        <v>1</v>
      </c>
      <c r="O16" s="18">
        <f>I4</f>
        <v>2</v>
      </c>
    </row>
    <row r="17" spans="2:30" x14ac:dyDescent="0.25">
      <c r="B17" s="1"/>
    </row>
    <row r="19" spans="2:30" ht="65.25" customHeight="1" x14ac:dyDescent="0.25"/>
    <row r="22" spans="2:30" ht="54.75" customHeight="1" x14ac:dyDescent="0.25"/>
    <row r="24" spans="2:30" x14ac:dyDescent="0.25">
      <c r="AD24" s="1"/>
    </row>
    <row r="25" spans="2:30" ht="80.25" customHeight="1" thickBot="1" x14ac:dyDescent="0.3"/>
    <row r="26" spans="2:30" ht="48" customHeight="1" x14ac:dyDescent="0.25">
      <c r="B26" s="21" t="s">
        <v>242</v>
      </c>
      <c r="C26" s="22" t="s">
        <v>235</v>
      </c>
      <c r="D26" s="22" t="s">
        <v>236</v>
      </c>
      <c r="E26" s="22" t="s">
        <v>237</v>
      </c>
      <c r="F26" s="22" t="s">
        <v>238</v>
      </c>
      <c r="G26" s="23" t="s">
        <v>239</v>
      </c>
      <c r="J26" s="21" t="s">
        <v>243</v>
      </c>
      <c r="K26" s="22" t="s">
        <v>235</v>
      </c>
      <c r="L26" s="22" t="s">
        <v>236</v>
      </c>
      <c r="M26" s="22" t="s">
        <v>237</v>
      </c>
      <c r="N26" s="22" t="s">
        <v>238</v>
      </c>
      <c r="O26" s="23" t="s">
        <v>239</v>
      </c>
    </row>
    <row r="27" spans="2:30" ht="134.25" customHeight="1" thickBot="1" x14ac:dyDescent="0.3">
      <c r="B27" s="24" t="s">
        <v>24</v>
      </c>
      <c r="C27" s="15">
        <f>E5</f>
        <v>3</v>
      </c>
      <c r="D27" s="16">
        <f>F5</f>
        <v>0</v>
      </c>
      <c r="E27" s="33">
        <f>G5</f>
        <v>1</v>
      </c>
      <c r="F27" s="17">
        <f>H5</f>
        <v>0</v>
      </c>
      <c r="G27" s="18">
        <f>I5</f>
        <v>1</v>
      </c>
      <c r="J27" s="24" t="s">
        <v>30</v>
      </c>
      <c r="K27" s="15">
        <f>E6</f>
        <v>8</v>
      </c>
      <c r="L27" s="16">
        <f>F6</f>
        <v>0</v>
      </c>
      <c r="M27" s="33">
        <f>G6</f>
        <v>2</v>
      </c>
      <c r="N27" s="17">
        <f>H6</f>
        <v>0</v>
      </c>
      <c r="O27" s="18">
        <f>I6</f>
        <v>2</v>
      </c>
      <c r="AD27" s="1"/>
    </row>
    <row r="28" spans="2:30" ht="96.75" customHeight="1" x14ac:dyDescent="0.25"/>
    <row r="30" spans="2:30" x14ac:dyDescent="0.25">
      <c r="AD30" s="1"/>
    </row>
    <row r="44" spans="2:7" ht="15.75" thickBot="1" x14ac:dyDescent="0.3"/>
    <row r="45" spans="2:7" ht="30" customHeight="1" x14ac:dyDescent="0.25">
      <c r="B45" s="21" t="s">
        <v>244</v>
      </c>
      <c r="C45" s="22" t="s">
        <v>235</v>
      </c>
      <c r="D45" s="22" t="s">
        <v>236</v>
      </c>
      <c r="E45" s="22" t="s">
        <v>237</v>
      </c>
      <c r="F45" s="22" t="s">
        <v>238</v>
      </c>
      <c r="G45" s="23" t="s">
        <v>239</v>
      </c>
    </row>
    <row r="46" spans="2:7" ht="90.75" customHeight="1" thickBot="1" x14ac:dyDescent="0.3">
      <c r="B46" s="24" t="s">
        <v>39</v>
      </c>
      <c r="C46" s="15">
        <f>E7</f>
        <v>0</v>
      </c>
      <c r="D46" s="16">
        <f>F7</f>
        <v>0</v>
      </c>
      <c r="E46" s="33">
        <f>G7</f>
        <v>1</v>
      </c>
      <c r="F46" s="17">
        <f>H7</f>
        <v>0</v>
      </c>
      <c r="G46" s="18">
        <f>I7</f>
        <v>0</v>
      </c>
    </row>
  </sheetData>
  <mergeCells count="7">
    <mergeCell ref="A8:D8"/>
    <mergeCell ref="Q2:W2"/>
    <mergeCell ref="A1:A2"/>
    <mergeCell ref="B1:B2"/>
    <mergeCell ref="C1:C2"/>
    <mergeCell ref="E1:J1"/>
    <mergeCell ref="D1: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Seguimiento</vt:lpstr>
      <vt:lpstr>GRAFICOS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Laura</cp:lastModifiedBy>
  <cp:lastPrinted>2022-11-23T14:44:40Z</cp:lastPrinted>
  <dcterms:created xsi:type="dcterms:W3CDTF">2019-05-08T13:38:43Z</dcterms:created>
  <dcterms:modified xsi:type="dcterms:W3CDTF">2023-11-28T17:21:15Z</dcterms:modified>
</cp:coreProperties>
</file>