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workbookProtection workbookPassword="DD5C" lockStructure="1"/>
  <bookViews>
    <workbookView xWindow="0" yWindow="0" windowWidth="25600" windowHeight="14160"/>
  </bookViews>
  <sheets>
    <sheet name="PLANEACION" sheetId="1" r:id="rId1"/>
    <sheet name="PROMOTORA" sheetId="2" r:id="rId2"/>
    <sheet name="INTERIOR" sheetId="6" r:id="rId3"/>
    <sheet name="HACIENDA" sheetId="7" r:id="rId4"/>
    <sheet name="DESPACHO" sheetId="8" r:id="rId5"/>
    <sheet name="TURISMO INDUSTRIA Y CCIO" sheetId="9" r:id="rId6"/>
    <sheet name="CULTURA" sheetId="12" r:id="rId7"/>
    <sheet name="AGRICULTURA " sheetId="14" r:id="rId8"/>
    <sheet name="SERVICIOS ADMINISTRATIVOS" sheetId="15" r:id="rId9"/>
    <sheet name="FAMILIA" sheetId="17" r:id="rId10"/>
    <sheet name="EDUCACION" sheetId="18" r:id="rId11"/>
    <sheet name="JURIDICA Y DE CONTRATACIÓN" sheetId="19" r:id="rId12"/>
    <sheet name="INFRAESTRUCTURA" sheetId="20" r:id="rId13"/>
    <sheet name="SALUD" sheetId="21" r:id="rId14"/>
    <sheet name="INDEPORTES" sheetId="22" r:id="rId15"/>
    <sheet name="REPRESENT. JUDICIAL" sheetId="23" r:id="rId16"/>
  </sheets>
  <definedNames>
    <definedName name="_xlnm.Print_Area" localSheetId="4">DESPACHO!$A$1:$R$17</definedName>
    <definedName name="_xlnm.Print_Area" localSheetId="2">INTERIOR!$A$1:$R$45</definedName>
    <definedName name="_xlnm.Print_Area" localSheetId="0">PLANEACION!$A$1:$R$54</definedName>
    <definedName name="_xlnm.Print_Area" localSheetId="1">PROMOTORA!$A$1:$R$41</definedName>
    <definedName name="_xlnm.Print_Area" localSheetId="5">'TURISMO INDUSTRIA Y CCIO'!$A$1:$R$121</definedName>
    <definedName name="_xlnm.Print_Titles" localSheetId="4">DESPACHO!$1:$4</definedName>
    <definedName name="_xlnm.Print_Titles" localSheetId="3">HACIENDA!$1:$6</definedName>
    <definedName name="_xlnm.Print_Titles" localSheetId="2">INTERIOR!$1:$6</definedName>
    <definedName name="_xlnm.Print_Titles" localSheetId="0">PLANEACION!$1:$6</definedName>
    <definedName name="_xlnm.Print_Titles" localSheetId="1">PROMOTORA!$5:$6</definedName>
    <definedName name="_xlnm.Print_Titles" localSheetId="5">'TURISMO INDUSTRIA Y CCIO'!$1:$6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7" i="1" l="1"/>
  <c r="H22" i="1"/>
  <c r="H27" i="1"/>
  <c r="H29" i="1"/>
  <c r="H32" i="1"/>
  <c r="H41" i="1"/>
  <c r="H47" i="1"/>
  <c r="H50" i="1"/>
  <c r="N186" i="22"/>
  <c r="N145" i="22"/>
  <c r="N45" i="22"/>
  <c r="N16" i="22"/>
  <c r="R142" i="21"/>
  <c r="R141" i="21"/>
  <c r="R140" i="21"/>
  <c r="R139" i="21"/>
  <c r="R138" i="21"/>
  <c r="R137" i="21"/>
  <c r="R136" i="21"/>
  <c r="R135" i="21"/>
  <c r="H109" i="21"/>
  <c r="J12" i="21"/>
  <c r="I12" i="21"/>
  <c r="H12" i="21"/>
  <c r="H7" i="21"/>
  <c r="H69" i="20"/>
  <c r="G69" i="20"/>
  <c r="F69" i="20"/>
  <c r="E69" i="20"/>
  <c r="G67" i="20"/>
  <c r="H64" i="20"/>
  <c r="H67" i="20"/>
  <c r="F67" i="20"/>
  <c r="H63" i="20"/>
  <c r="G62" i="20"/>
  <c r="G63" i="20"/>
  <c r="F60" i="20"/>
  <c r="F59" i="20"/>
  <c r="H57" i="20"/>
  <c r="G56" i="20"/>
  <c r="F56" i="20"/>
  <c r="F55" i="20"/>
  <c r="G54" i="20"/>
  <c r="N53" i="20"/>
  <c r="N71" i="20"/>
  <c r="M53" i="20"/>
  <c r="M71" i="20"/>
  <c r="H47" i="20"/>
  <c r="H50" i="20"/>
  <c r="G50" i="20"/>
  <c r="F50" i="20"/>
  <c r="F47" i="20"/>
  <c r="H45" i="20"/>
  <c r="G45" i="20"/>
  <c r="G42" i="20"/>
  <c r="G40" i="20"/>
  <c r="G33" i="20"/>
  <c r="G29" i="20"/>
  <c r="G46" i="20"/>
  <c r="G57" i="20"/>
  <c r="G7" i="20"/>
  <c r="G18" i="20"/>
  <c r="G71" i="20"/>
  <c r="F45" i="20"/>
  <c r="E45" i="20"/>
  <c r="H42" i="20"/>
  <c r="F42" i="20"/>
  <c r="E42" i="20"/>
  <c r="H40" i="20"/>
  <c r="F40" i="20"/>
  <c r="E40" i="20"/>
  <c r="H34" i="20"/>
  <c r="F34" i="20"/>
  <c r="M33" i="20"/>
  <c r="E33" i="20"/>
  <c r="H30" i="20"/>
  <c r="H33" i="20"/>
  <c r="F33" i="20"/>
  <c r="F30" i="20"/>
  <c r="H19" i="20"/>
  <c r="H29" i="20"/>
  <c r="E19" i="20"/>
  <c r="E18" i="20"/>
  <c r="H7" i="20"/>
  <c r="H18" i="20"/>
  <c r="F7" i="20"/>
  <c r="N174" i="18"/>
  <c r="M174" i="18"/>
  <c r="H174" i="18"/>
  <c r="G174" i="18"/>
  <c r="F172" i="18"/>
  <c r="F171" i="18"/>
  <c r="F170" i="18"/>
  <c r="F169" i="18"/>
  <c r="F168" i="18"/>
  <c r="F167" i="18"/>
  <c r="F166" i="18"/>
  <c r="F165" i="18"/>
  <c r="F164" i="18"/>
  <c r="F163" i="18"/>
  <c r="F162" i="18"/>
  <c r="F161" i="18"/>
  <c r="F160" i="18"/>
  <c r="F159" i="18"/>
  <c r="F158" i="18"/>
  <c r="F157" i="18"/>
  <c r="F156" i="18"/>
  <c r="F155" i="18"/>
  <c r="F154" i="18"/>
  <c r="F153" i="18"/>
  <c r="F151" i="18"/>
  <c r="F149" i="18"/>
  <c r="F148" i="18"/>
  <c r="F146" i="18"/>
  <c r="F145" i="18"/>
  <c r="F144" i="18"/>
  <c r="F134" i="18"/>
  <c r="F84" i="18"/>
  <c r="F28" i="18"/>
  <c r="F27" i="18"/>
  <c r="F26" i="18"/>
  <c r="F25" i="18"/>
  <c r="F24" i="18"/>
  <c r="F23" i="18"/>
  <c r="F22" i="18"/>
  <c r="F21" i="18"/>
  <c r="F20" i="18"/>
  <c r="F19" i="18"/>
  <c r="F18" i="18"/>
  <c r="F17" i="18"/>
  <c r="F16" i="18"/>
  <c r="F15" i="18"/>
  <c r="F14" i="18"/>
  <c r="F13" i="18"/>
  <c r="F12" i="18"/>
  <c r="F11" i="18"/>
  <c r="F10" i="18"/>
  <c r="F9" i="18"/>
  <c r="F8" i="18"/>
  <c r="G29" i="17"/>
  <c r="H7" i="17"/>
  <c r="H8" i="15"/>
  <c r="G8" i="15"/>
  <c r="G109" i="14"/>
  <c r="X82" i="14"/>
  <c r="G79" i="14"/>
  <c r="N11" i="8"/>
  <c r="M11" i="8"/>
  <c r="M7" i="8"/>
  <c r="N7" i="8"/>
  <c r="N22" i="12"/>
  <c r="M22" i="12"/>
  <c r="N107" i="9"/>
  <c r="M107" i="9"/>
  <c r="G101" i="9"/>
  <c r="H88" i="9"/>
  <c r="H85" i="9"/>
  <c r="H107" i="9"/>
  <c r="G72" i="9"/>
  <c r="G107" i="9"/>
  <c r="H11" i="8"/>
  <c r="G11" i="8"/>
  <c r="H8" i="8"/>
  <c r="G8" i="8"/>
  <c r="H7" i="8"/>
  <c r="G7" i="8"/>
  <c r="F7" i="8"/>
  <c r="H7" i="7"/>
  <c r="N41" i="6"/>
  <c r="N40" i="6"/>
  <c r="N39" i="6"/>
  <c r="N38" i="6"/>
  <c r="N35" i="6"/>
  <c r="N34" i="6"/>
  <c r="N33" i="6"/>
  <c r="N32" i="6"/>
  <c r="N29" i="6"/>
  <c r="N26" i="6"/>
  <c r="N25" i="6"/>
  <c r="N23" i="6"/>
  <c r="N14" i="6"/>
  <c r="N13" i="6"/>
  <c r="N12" i="6"/>
  <c r="N11" i="6"/>
  <c r="N10" i="6"/>
  <c r="N9" i="6"/>
  <c r="N7" i="6"/>
  <c r="N24" i="2"/>
  <c r="N23" i="2"/>
  <c r="N22" i="2"/>
  <c r="N21" i="2"/>
  <c r="N20" i="2"/>
  <c r="N19" i="2"/>
  <c r="N18" i="2"/>
  <c r="N17" i="2"/>
  <c r="N16" i="2"/>
  <c r="N15" i="2"/>
  <c r="N14" i="2"/>
  <c r="N13" i="2"/>
  <c r="N12" i="2"/>
  <c r="N11" i="2"/>
  <c r="N10" i="2"/>
  <c r="N7" i="2"/>
  <c r="N35" i="2"/>
  <c r="G20" i="1"/>
  <c r="G26" i="1"/>
  <c r="G29" i="1"/>
  <c r="G50" i="1"/>
  <c r="N46" i="1"/>
  <c r="M46" i="1"/>
  <c r="N44" i="1"/>
  <c r="M44" i="1"/>
  <c r="N43" i="1"/>
  <c r="M43" i="1"/>
  <c r="N42" i="1"/>
  <c r="M42" i="1"/>
  <c r="N41" i="1"/>
  <c r="M41" i="1"/>
  <c r="N39" i="1"/>
  <c r="M39" i="1"/>
  <c r="N38" i="1"/>
  <c r="M38" i="1"/>
  <c r="N33" i="1"/>
  <c r="M33" i="1"/>
  <c r="N32" i="1"/>
  <c r="M32" i="1"/>
  <c r="N30" i="1"/>
  <c r="M30" i="1"/>
  <c r="N29" i="1"/>
  <c r="M29" i="1"/>
  <c r="N22" i="1"/>
  <c r="M22" i="1"/>
  <c r="N7" i="1"/>
  <c r="N50" i="1"/>
  <c r="M7" i="1"/>
  <c r="M50" i="1"/>
  <c r="F63" i="20"/>
  <c r="F57" i="20"/>
  <c r="F19" i="20"/>
  <c r="F18" i="20"/>
  <c r="F29" i="20"/>
  <c r="H46" i="20"/>
  <c r="F46" i="20"/>
  <c r="H51" i="20"/>
  <c r="F64" i="20"/>
  <c r="H54" i="20"/>
  <c r="F51" i="20"/>
  <c r="F54" i="20"/>
  <c r="H71" i="20"/>
  <c r="F71" i="20"/>
</calcChain>
</file>

<file path=xl/comments1.xml><?xml version="1.0" encoding="utf-8"?>
<comments xmlns="http://schemas.openxmlformats.org/spreadsheetml/2006/main">
  <authors>
    <author>SYepez</author>
    <author>User</author>
    <author>Usuario</author>
  </authors>
  <commentList>
    <comment ref="F5" authorId="0">
      <text>
        <r>
          <rPr>
            <b/>
            <sz val="9"/>
            <color indexed="81"/>
            <rFont val="Tahoma"/>
            <family val="2"/>
          </rPr>
          <t>SYepez:</t>
        </r>
        <r>
          <rPr>
            <sz val="9"/>
            <color indexed="81"/>
            <rFont val="Tahoma"/>
            <family val="2"/>
          </rPr>
          <t xml:space="preserve">
Porcentaje de avance con respecto a la meta. Que debe dar el resultado de la sumatoria de los porcentajes para el avance porcentual o numerico en el Plan indicativo</t>
        </r>
      </text>
    </comment>
    <comment ref="H5" authorId="1">
      <text>
        <r>
          <rPr>
            <b/>
            <sz val="9"/>
            <color indexed="81"/>
            <rFont val="Arial"/>
            <family val="2"/>
          </rPr>
          <t>INVERSIÓN</t>
        </r>
        <r>
          <rPr>
            <sz val="9"/>
            <color indexed="81"/>
            <rFont val="Arial"/>
            <family val="2"/>
          </rPr>
          <t xml:space="preserve">, Escriba el valor ejecutado del proyecto.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J5" authorId="1">
      <text>
        <r>
          <rPr>
            <b/>
            <sz val="9"/>
            <color indexed="81"/>
            <rFont val="Tahoma"/>
            <family val="2"/>
          </rPr>
          <t>INVERSIÓN</t>
        </r>
        <r>
          <rPr>
            <sz val="9"/>
            <color indexed="81"/>
            <rFont val="Tahoma"/>
            <family val="2"/>
          </rPr>
          <t xml:space="preserve">. Escriba el numero y el objeto del contrato.
</t>
        </r>
      </text>
    </comment>
    <comment ref="N5" authorId="1">
      <text>
        <r>
          <rPr>
            <b/>
            <sz val="9"/>
            <color indexed="81"/>
            <rFont val="Arial"/>
            <family val="2"/>
          </rPr>
          <t>INVERSIÓN</t>
        </r>
        <r>
          <rPr>
            <sz val="9"/>
            <color indexed="81"/>
            <rFont val="Arial"/>
            <family val="2"/>
          </rPr>
          <t xml:space="preserve">, Escriba el valor ejecutado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Que debe ser el resultado de la sumatoria del valor de los contratos ... que apuntan a la meta.</t>
        </r>
        <r>
          <rPr>
            <b/>
            <sz val="9"/>
            <color indexed="81"/>
            <rFont val="Tahoma"/>
            <family val="2"/>
          </rPr>
          <t xml:space="preserve">
</t>
        </r>
      </text>
    </comment>
    <comment ref="H22" authorId="2">
      <text>
        <r>
          <rPr>
            <b/>
            <sz val="9"/>
            <color indexed="81"/>
            <rFont val="Tahoma"/>
            <family val="2"/>
          </rPr>
          <t>Usuario:</t>
        </r>
        <r>
          <rPr>
            <sz val="9"/>
            <color indexed="81"/>
            <rFont val="Tahoma"/>
            <family val="2"/>
          </rPr>
          <t xml:space="preserve">
ESTE VALOR NO COINCIDE CON LA SUMA DE LOS CONTRATISTAS
</t>
        </r>
      </text>
    </comment>
  </commentList>
</comments>
</file>

<file path=xl/comments2.xml><?xml version="1.0" encoding="utf-8"?>
<comments xmlns="http://schemas.openxmlformats.org/spreadsheetml/2006/main">
  <authors>
    <author>User</author>
    <author>SYepez</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1">
      <text>
        <r>
          <rPr>
            <b/>
            <sz val="9"/>
            <color indexed="81"/>
            <rFont val="Tahoma"/>
            <family val="2"/>
          </rPr>
          <t>SYepez:</t>
        </r>
        <r>
          <rPr>
            <sz val="9"/>
            <color indexed="81"/>
            <rFont val="Tahoma"/>
            <family val="2"/>
          </rPr>
          <t xml:space="preserve">
Porcentaje de avance con respecto a la meta. Que debe dar el resultado de la sumatoria de los porcentajes para el avance porcentual o numerico en el Plan indicativo</t>
        </r>
      </text>
    </comment>
    <comment ref="G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H5" authorId="0">
      <text>
        <r>
          <rPr>
            <b/>
            <sz val="9"/>
            <color indexed="81"/>
            <rFont val="Arial"/>
            <family val="2"/>
          </rPr>
          <t>INVERSIÓN</t>
        </r>
        <r>
          <rPr>
            <sz val="9"/>
            <color indexed="81"/>
            <rFont val="Arial"/>
            <family val="2"/>
          </rPr>
          <t xml:space="preserve">, Escriba el valor ejecutado del proyecto.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J5" authorId="0">
      <text>
        <r>
          <rPr>
            <b/>
            <sz val="9"/>
            <color indexed="81"/>
            <rFont val="Tahoma"/>
            <family val="2"/>
          </rPr>
          <t>INVERSIÓN</t>
        </r>
        <r>
          <rPr>
            <sz val="9"/>
            <color indexed="81"/>
            <rFont val="Tahoma"/>
            <family val="2"/>
          </rPr>
          <t xml:space="preserve">. Escriba el numero y el objeto del contrato.
</t>
        </r>
      </text>
    </comment>
    <comment ref="K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L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M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N5" authorId="0">
      <text>
        <r>
          <rPr>
            <b/>
            <sz val="9"/>
            <color indexed="81"/>
            <rFont val="Arial"/>
            <family val="2"/>
          </rPr>
          <t>INVERSIÓN</t>
        </r>
        <r>
          <rPr>
            <sz val="9"/>
            <color indexed="81"/>
            <rFont val="Arial"/>
            <family val="2"/>
          </rPr>
          <t xml:space="preserve">, Escriba el valor ejecutado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Que debe ser el resultado de la sumatoria del valor de los contratos ... que apuntan a la meta.</t>
        </r>
        <r>
          <rPr>
            <b/>
            <sz val="9"/>
            <color indexed="81"/>
            <rFont val="Tahoma"/>
            <family val="2"/>
          </rPr>
          <t xml:space="preserve">
</t>
        </r>
      </text>
    </comment>
    <comment ref="O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P5" authorId="0">
      <text>
        <r>
          <rPr>
            <b/>
            <sz val="9"/>
            <color indexed="81"/>
            <rFont val="Tahoma"/>
            <family val="2"/>
          </rPr>
          <t>INVERSIÓN</t>
        </r>
        <r>
          <rPr>
            <sz val="9"/>
            <color indexed="81"/>
            <rFont val="Tahoma"/>
            <family val="2"/>
          </rPr>
          <t xml:space="preserve">, Escriba la fecha de iniciación y terminación de cada   contrato.
</t>
        </r>
      </text>
    </comment>
    <comment ref="R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32"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3.xml><?xml version="1.0" encoding="utf-8"?>
<comments xmlns="http://schemas.openxmlformats.org/spreadsheetml/2006/main">
  <authors>
    <author>User</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G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I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K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L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M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N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P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R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46"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4.xml><?xml version="1.0" encoding="utf-8"?>
<comments xmlns="http://schemas.openxmlformats.org/spreadsheetml/2006/main">
  <authors>
    <author>User</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G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I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K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L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M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O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P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R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14"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5.xml><?xml version="1.0" encoding="utf-8"?>
<comments xmlns="http://schemas.openxmlformats.org/spreadsheetml/2006/main">
  <authors>
    <author>User</author>
    <author>SYepez</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1">
      <text>
        <r>
          <rPr>
            <b/>
            <sz val="9"/>
            <color indexed="81"/>
            <rFont val="Tahoma"/>
            <family val="2"/>
          </rPr>
          <t>SYepez:</t>
        </r>
        <r>
          <rPr>
            <sz val="9"/>
            <color indexed="81"/>
            <rFont val="Tahoma"/>
            <family val="2"/>
          </rPr>
          <t xml:space="preserve">
Porcentaje de avance con respecto a la meta. Que debe dar el resultado de la sumatoria de los porcentajes para el avance porcentual o numerico en el Plan indicativo</t>
        </r>
      </text>
    </comment>
    <comment ref="G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H5" authorId="0">
      <text>
        <r>
          <rPr>
            <b/>
            <sz val="9"/>
            <color indexed="81"/>
            <rFont val="Arial"/>
            <family val="2"/>
          </rPr>
          <t>INVERSIÓN</t>
        </r>
        <r>
          <rPr>
            <sz val="9"/>
            <color indexed="81"/>
            <rFont val="Arial"/>
            <family val="2"/>
          </rPr>
          <t xml:space="preserve">, Escriba el valor ejecutado del proyecto.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J5" authorId="0">
      <text>
        <r>
          <rPr>
            <b/>
            <sz val="9"/>
            <color indexed="81"/>
            <rFont val="Tahoma"/>
            <family val="2"/>
          </rPr>
          <t>INVERSIÓN</t>
        </r>
        <r>
          <rPr>
            <sz val="9"/>
            <color indexed="81"/>
            <rFont val="Tahoma"/>
            <family val="2"/>
          </rPr>
          <t xml:space="preserve">. Escriba el numero y el objeto del contrato.
</t>
        </r>
      </text>
    </comment>
    <comment ref="K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L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M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N5" authorId="0">
      <text>
        <r>
          <rPr>
            <b/>
            <sz val="9"/>
            <color indexed="81"/>
            <rFont val="Arial"/>
            <family val="2"/>
          </rPr>
          <t>INVERSIÓN</t>
        </r>
        <r>
          <rPr>
            <sz val="9"/>
            <color indexed="81"/>
            <rFont val="Arial"/>
            <family val="2"/>
          </rPr>
          <t xml:space="preserve">, Escriba el valor ejecutado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Que debe ser el resultado de la sumatoria del valor de los contratos ... que apuntan a la meta.</t>
        </r>
        <r>
          <rPr>
            <b/>
            <sz val="9"/>
            <color indexed="81"/>
            <rFont val="Tahoma"/>
            <family val="2"/>
          </rPr>
          <t xml:space="preserve">
</t>
        </r>
      </text>
    </comment>
    <comment ref="O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P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R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174"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6.xml><?xml version="1.0" encoding="utf-8"?>
<comments xmlns="http://schemas.openxmlformats.org/spreadsheetml/2006/main">
  <authors>
    <author>User</author>
    <author>SYepez</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1">
      <text>
        <r>
          <rPr>
            <b/>
            <sz val="9"/>
            <color indexed="81"/>
            <rFont val="Tahoma"/>
            <family val="2"/>
          </rPr>
          <t>SYepez:</t>
        </r>
        <r>
          <rPr>
            <sz val="9"/>
            <color indexed="81"/>
            <rFont val="Tahoma"/>
            <family val="2"/>
          </rPr>
          <t xml:space="preserve">
Porcentaje de avance con respecto a la meta. Que debe dar el resultado de la sumatoria de los porcentajes para el avance porcentual o numerico en el Plan indicativo</t>
        </r>
      </text>
    </comment>
    <comment ref="G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H5" authorId="0">
      <text>
        <r>
          <rPr>
            <b/>
            <sz val="9"/>
            <color indexed="81"/>
            <rFont val="Arial"/>
            <family val="2"/>
          </rPr>
          <t>INVERSIÓN</t>
        </r>
        <r>
          <rPr>
            <sz val="9"/>
            <color indexed="81"/>
            <rFont val="Arial"/>
            <family val="2"/>
          </rPr>
          <t xml:space="preserve">, Escriba el valor ejecutado del proyecto.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J5" authorId="0">
      <text>
        <r>
          <rPr>
            <b/>
            <sz val="9"/>
            <color indexed="81"/>
            <rFont val="Tahoma"/>
            <family val="2"/>
          </rPr>
          <t>INVERSIÓN</t>
        </r>
        <r>
          <rPr>
            <sz val="9"/>
            <color indexed="81"/>
            <rFont val="Tahoma"/>
            <family val="2"/>
          </rPr>
          <t xml:space="preserve">. Escriba el numero y el objeto del contrato.
</t>
        </r>
      </text>
    </comment>
    <comment ref="K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L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M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N5" authorId="0">
      <text>
        <r>
          <rPr>
            <b/>
            <sz val="9"/>
            <color indexed="81"/>
            <rFont val="Arial"/>
            <family val="2"/>
          </rPr>
          <t>INVERSIÓN</t>
        </r>
        <r>
          <rPr>
            <sz val="9"/>
            <color indexed="81"/>
            <rFont val="Arial"/>
            <family val="2"/>
          </rPr>
          <t xml:space="preserve">, Escriba el valor ejecutado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Que debe ser el resultado de la sumatoria del valor de los contratos ... que apuntan a la meta.</t>
        </r>
        <r>
          <rPr>
            <b/>
            <sz val="9"/>
            <color indexed="81"/>
            <rFont val="Tahoma"/>
            <family val="2"/>
          </rPr>
          <t xml:space="preserve">
</t>
        </r>
      </text>
    </comment>
    <comment ref="O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P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R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13"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7.xml><?xml version="1.0" encoding="utf-8"?>
<comments xmlns="http://schemas.openxmlformats.org/spreadsheetml/2006/main">
  <authors>
    <author>User</author>
    <author>SYepez</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1">
      <text>
        <r>
          <rPr>
            <b/>
            <sz val="9"/>
            <color indexed="81"/>
            <rFont val="Tahoma"/>
            <family val="2"/>
          </rPr>
          <t>SYepez:</t>
        </r>
        <r>
          <rPr>
            <sz val="9"/>
            <color indexed="81"/>
            <rFont val="Tahoma"/>
            <family val="2"/>
          </rPr>
          <t xml:space="preserve">
Porcentaje de avance con respecto a la meta. Que debe dar el resultado de la sumatoria de los porcentajes para el avance porcentual o numerico en el Plan indicativo</t>
        </r>
      </text>
    </comment>
    <comment ref="G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H5" authorId="0">
      <text>
        <r>
          <rPr>
            <b/>
            <sz val="9"/>
            <color indexed="81"/>
            <rFont val="Arial"/>
            <family val="2"/>
          </rPr>
          <t>INVERSIÓN</t>
        </r>
        <r>
          <rPr>
            <sz val="9"/>
            <color indexed="81"/>
            <rFont val="Arial"/>
            <family val="2"/>
          </rPr>
          <t xml:space="preserve">, Escriba el valor ejecutado del proyecto.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J5" authorId="0">
      <text>
        <r>
          <rPr>
            <b/>
            <sz val="9"/>
            <color indexed="81"/>
            <rFont val="Tahoma"/>
            <family val="2"/>
          </rPr>
          <t>INVERSIÓN</t>
        </r>
        <r>
          <rPr>
            <sz val="9"/>
            <color indexed="81"/>
            <rFont val="Tahoma"/>
            <family val="2"/>
          </rPr>
          <t xml:space="preserve">. Escriba el numero y el objeto del contrato.
</t>
        </r>
      </text>
    </comment>
    <comment ref="K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L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M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N5" authorId="0">
      <text>
        <r>
          <rPr>
            <b/>
            <sz val="9"/>
            <color indexed="81"/>
            <rFont val="Arial"/>
            <family val="2"/>
          </rPr>
          <t>INVERSIÓN</t>
        </r>
        <r>
          <rPr>
            <sz val="9"/>
            <color indexed="81"/>
            <rFont val="Arial"/>
            <family val="2"/>
          </rPr>
          <t xml:space="preserve">, Escriba el valor ejecutado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Que debe ser el resultado de la sumatoria del valor de los contratos ... que apuntan a la meta.</t>
        </r>
        <r>
          <rPr>
            <b/>
            <sz val="9"/>
            <color indexed="81"/>
            <rFont val="Tahoma"/>
            <family val="2"/>
          </rPr>
          <t xml:space="preserve">
</t>
        </r>
      </text>
    </comment>
    <comment ref="O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P5" authorId="0">
      <text>
        <r>
          <rPr>
            <b/>
            <sz val="9"/>
            <color indexed="81"/>
            <rFont val="Tahoma"/>
            <family val="2"/>
          </rPr>
          <t>INVERSIÓN</t>
        </r>
        <r>
          <rPr>
            <sz val="9"/>
            <color indexed="81"/>
            <rFont val="Tahoma"/>
            <family val="2"/>
          </rPr>
          <t xml:space="preserve">, Escriba la fecha de iniciación y terminación de cada   contrato.
</t>
        </r>
      </text>
    </comment>
    <comment ref="R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72"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8.xml><?xml version="1.0" encoding="utf-8"?>
<comments xmlns="http://schemas.openxmlformats.org/spreadsheetml/2006/main">
  <authors>
    <author>User</author>
    <author>SYepez</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1">
      <text>
        <r>
          <rPr>
            <b/>
            <sz val="9"/>
            <color indexed="81"/>
            <rFont val="Tahoma"/>
            <family val="2"/>
          </rPr>
          <t>SYepez:</t>
        </r>
        <r>
          <rPr>
            <sz val="9"/>
            <color indexed="81"/>
            <rFont val="Tahoma"/>
            <family val="2"/>
          </rPr>
          <t xml:space="preserve">
Porcentaje de avance con respecto a la meta. Que debe dar el resultado de la sumatoria de los porcentajes para el avance porcentual o numerico en el Plan indicativo</t>
        </r>
      </text>
    </comment>
    <comment ref="G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H5" authorId="0">
      <text>
        <r>
          <rPr>
            <b/>
            <sz val="9"/>
            <color indexed="81"/>
            <rFont val="Arial"/>
            <family val="2"/>
          </rPr>
          <t>INVERSIÓN</t>
        </r>
        <r>
          <rPr>
            <sz val="9"/>
            <color indexed="81"/>
            <rFont val="Arial"/>
            <family val="2"/>
          </rPr>
          <t xml:space="preserve">, Escriba el valor ejecutado del proyecto.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J5" authorId="0">
      <text>
        <r>
          <rPr>
            <b/>
            <sz val="9"/>
            <color indexed="81"/>
            <rFont val="Tahoma"/>
            <family val="2"/>
          </rPr>
          <t>INVERSIÓN</t>
        </r>
        <r>
          <rPr>
            <sz val="9"/>
            <color indexed="81"/>
            <rFont val="Tahoma"/>
            <family val="2"/>
          </rPr>
          <t xml:space="preserve">. Escriba el numero y el objeto del contrato.
</t>
        </r>
      </text>
    </comment>
    <comment ref="K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L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M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N5" authorId="0">
      <text>
        <r>
          <rPr>
            <b/>
            <sz val="9"/>
            <color indexed="81"/>
            <rFont val="Arial"/>
            <family val="2"/>
          </rPr>
          <t>INVERSIÓN</t>
        </r>
        <r>
          <rPr>
            <sz val="9"/>
            <color indexed="81"/>
            <rFont val="Arial"/>
            <family val="2"/>
          </rPr>
          <t xml:space="preserve">, Escriba el valor ejecutado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Que debe ser el resultado de la sumatoria del valor de los contratos ... que apuntan a la meta.</t>
        </r>
        <r>
          <rPr>
            <b/>
            <sz val="9"/>
            <color indexed="81"/>
            <rFont val="Tahoma"/>
            <family val="2"/>
          </rPr>
          <t xml:space="preserve">
</t>
        </r>
      </text>
    </comment>
    <comment ref="O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P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R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16"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sharedStrings.xml><?xml version="1.0" encoding="utf-8"?>
<sst xmlns="http://schemas.openxmlformats.org/spreadsheetml/2006/main" count="5635" uniqueCount="2906">
  <si>
    <t xml:space="preserve">• Apoyar la gestión y administración documental del Banco de Programas y Proyectos de Inversión. 
• Apoyar los procesos de gestión de información para la identificación, formulación y evaluación de proyectos. 
• Brindar asistencia técnica a las entidades territoriales en materia de información o gestión y administración documental. 
• Brindar acompañamiento y asistencia técnica en desempeño municipal. 
• Apoyar los procesos de capacitación y/o asistencia técnica territorial e institucional en temas asociados al desempeño municipal. 
• Apoyar los procesos de gestión de información necesaria para fortalecer a nivel territorial los procesos relacionados con su desempeño fiscal. 
• Apoyar la gestión y administración documental relacionada con los procesos de desempeño a nivel territorial. 
• Presentar informe mensual y final de las actividades realizadas durante la ejecución del objeto del contrato al funcionario encargado de ejercer la supervisión, vigilancia y control del mismo.
• De conformidad con el artículo 50 de la ley 789 de 2002, se obliga desde la celebración del contrato y durante la vigencia efectuar los aportes al sistema general de seguridad social a que haya lugar. </t>
  </si>
  <si>
    <t>ALBA JOHANA QUEJADA</t>
  </si>
  <si>
    <t>apoyar el diseño, divulgación y fortalecimiento de capacidad de respuesta institucional e interinstitucional frente a los Mecanismos de Cooperación, Gestión Técnica y Financiera que contribuyan al Desarrollo Departamental y al Cumplimiento de los Objetivos del Plan de Desarrollo 2012-2015.</t>
  </si>
  <si>
    <t xml:space="preserve">• Apoyar el desarrollo de acciones de fortalecimiento técnico y operativo de la Oficina de Gestión de Proyectos y Cooperación Internacional, en temas de Cooperación y Co-desarrollo.
• Apoyar la construcción y divulgación de las ofertas de cooperación y co-desarrollo en el Departamento.
• Acompañar técnicamente a la Secretaría de Planeación en los diferentes comités, órganos consultivos y reuniones que traten temas de Cooperación y Co-desarrollo.
• Apoyar las acciones de gestión asociadas a la Cooperación y el Co-desarrollo, a nivel institucional, interinstitucional, local, regional, nacional e internacional.
• Acompañar el proceso de gestión documental relacionado con los temas de su competencia, en los términos establecidos en la Ley 594 de 2000 y las demás que la reglamenten, modifiquen o sustituyan. 
• Apoyar la formulación, difusión e implementación del Plan Estratégico de Cooperación Internacional del Departamento del Quindío.
• Acompañar el proceso de gestión documental relacionado con los temas de su competencia, en los términos establecidos en la Ley 594 de 2000 y las demás que la reglamenten, modifiquen o sustituyan.
• Presentar informe mensual y final de las actividades realizadas durante la ejecución del objeto del contrato al funcionario encargado de ejercer la supervisión, vigilancia y control del mismo.
• De conformidad con el artículo 50 de la ley 789 de 2002, se obliga desde la celebración del contrato y durante la vigencia efectuar los aportes al sistema general de seguridad social a que haya lugar. </t>
  </si>
  <si>
    <t>315. Prestar el servicio profesional para apoyar el diseño, divulgación y fortalecimiento de capacidad de respuesta institucional e interinstitucional frente a los Mecanismos de Cooperación, Gestión Técnica y Financiera que contribuyan al Desarrollo Departamental y al Cumplimiento de los Objetivos del Plan de Desarrollo 2012-2015.</t>
  </si>
  <si>
    <t>LEIDY ROJAS</t>
  </si>
  <si>
    <t>377. Prestar el servicio profesional para apoyar y acompañar a la Secretaría de Planeación del Departamento en los procesos de identificación, estructuración, formulación y seguimiento de proyectos de inversión pública, apoyar las actividades de asistencia técnica relacionada con los procesos y/o procedimientos del Banco de Programas y Proyectos de Inversión, contribuyendo al desarrollo Departamental y al cumplimiento de los objetivos del Plan de Desarrollo 2012-2015.</t>
  </si>
  <si>
    <t>apoyar y acompañar a la Secretaría de Planeación del Departamento en los procesos de identificación, estructuración, formulación y seguimiento de proyectos de inversión pública, apoyar las actividades de asistencia técnica relacionada con los procesos y/o procedimientos del Banco de Programas y Proyectos de Inversión, contribuyendo al desarrollo Departamental y al cumplimiento de los objetivos del Plan de Desarrollo 2012-2015.</t>
  </si>
  <si>
    <t xml:space="preserve">• Actualización de proyectos de inversión pública departamental vigencia 2012.
• Formulación de proyectos de inversión pública departamental vigencia 2013.
• Asistencia técnica (sector central; entidades adscritas; vinculadas y municipios de la jurisdicción departamental) en identificación, estructuración, formulación y seguimiento de proyectos de inversión pública, en los Municipios de Tebaida, Montenegro y Quimbaya y Secretarias de Servicios Administrativos; Educación y Agricultura Desarrollo Rural y Medio Ambiente.
• Asistencia técnica institucional (sector central; entidades adscritas; vinculadas y municipios de la jurisdicción departamental) en identificación, estructuración, formulación y seguimiento de proyectos de cooperación técnica, financiera u otra, en los Municipios de Tebaida, Montenegro y Quimbaya y Secretarias de Servicios Administrativos; Educación y Agricultura Desarrollo Rural y Medio Ambiente.
• Apoyo técnico en procesos de seguimiento y/o evaluación de la inversión pública departamental e institucional.
• Apoyo en los procesos de gestión documental (Ley de Archivo) y de información, vinculada con las actividades relacionadas en este contrato.
• Presentar informe mensual y final de las actividades realizadas durante la ejecución del objeto del contrato al funcionario encargado de ejercer la supervisión, vigilancia y control del mismo.
• De conformidad con el artículo 50 de la ley 789 de 2002, se obliga desde la celebración del contrato y durante la vigencia efectuar los aportes al sistema general de seguridad social a que haya lugar. 
</t>
  </si>
  <si>
    <t>LINA MARCELA GRISALES GOMEZ</t>
  </si>
  <si>
    <t xml:space="preserve">312.Prestar el servicio profesional en la Secretaría de Planeación Departamental en actividades relacionadas con el ajuste a la programación del plan indicativo como elemento de medición de metas al plan de desarrollo; proporcionar seguimiento y evaluación al plan indicativo y plan de acción, brindar capacitación y asistencia técnica en formulación de proyectos. </t>
  </si>
  <si>
    <t xml:space="preserve">ajuste a la programación del plan indicativo como elemento de medición de metas al plan de desarrollo; proporcionar seguimiento y evaluación al plan indicativo y plan de acción, brindar capacitación y asistencia técnica en formulación de proyectos. </t>
  </si>
  <si>
    <t xml:space="preserve"> Ajustar la programación al plan indicativo 2012 -2015 “Gobierno firme por un Quindío más humano”.
- Recopilar información del plan de acción de cada una de las secretarias del Departamento del Quindío – Gobernación del Quindío. 
- Consolidar, evaluar y hacer seguimiento al plan de acción del departamento del Quindío – Gobernación del Quindío.
- Recopilar información del plan indicativo de cada una de las secretarías del Departamento del Quindío – Gobernación del Quindío. 
- Consolidar, evaluar y hacer seguimiento al plan indicativo del departamento del Quindío – gobernación del Quindío.
- Capacitar en metodología general ajustada.
- Asistencia técnica en formulación de proyectos.
- Presentar informe mensual y final de las actividades realizadas durante la ejecución del objeto del contrato al funcionario encargado de ejercer la supervisión, vigilancia y control del mismo.
- De conformidad con el artículo 50 de la ley 789 de 2002, se obliga desde la celebración del contrato y durante la vigencia efectuar los aportes al sistema general de seguridad social a que haya lugar. 
</t>
  </si>
  <si>
    <t>YENNY ALEJANDRA VEGA VALENCIA</t>
  </si>
  <si>
    <t>332. Prestar el servicio profesional para apoyar la gestión de proyectos e iniciativas públicas y privadas del departamento, realización de eventos y la promoción de los bienes y servicios del departamento a través de la marca Quindío en la casa delegada en la ciudad de Bogotá D.C.</t>
  </si>
  <si>
    <t>apoyar la gestión de proyectos e iniciativas públicas y privadas del departamento, realización de eventos y la promoción de los bienes y servicios del departamento a través de la marca Quindío en la casa delegada en la ciudad de Bogotá D.C.</t>
  </si>
  <si>
    <t xml:space="preserve">o Acompañamiento y apoyo en la Gestión Institucional del Departamento y sus Municipios ante diferentes Entidades del Orden Público y Privado.
• Identificar posibles recursos para la gestión del Departamento y sus Municipio.
o Apoyo logístico a los eventos programados por la Oficina  Delegada en Bogotá para promocionar los bienes y servicios del Departamento a través de la Marca Quindío.
• Apoyo logístico a los eventos programados por la Oficina Delegada en Bogotá para promocionar los bienes y servicios del departamento a través de la Marca Quindío. 
• Presentar informe mensual y final de las actividades realizadas durante la ejecución del objeto del contrato al funcionario encargado de ejercer la supervisión, vigilancia y control del mismo.
• De conformidad con el artículo 50 de la ley 789 de 2002, se obliga desde la celebración del contrato y durante la vigencia efectuar los aportes al sistema general de seguridad social a que haya lugar. </t>
  </si>
  <si>
    <t>ADRIANA RAMIREZ OSORIO</t>
  </si>
  <si>
    <t xml:space="preserve">• Apoyar el desarrollo de acciones de fortalecimiento técnico y operativo de la Casa Fiscal Delegada. 
• Apoyar la promoción de los sectores y productos del Quindío.
• Apoyar la promoción de los bienes y servicios del Departamento a través de la Marca Quindío. 
• Apoyo logístico a los eventos programados por la Oficina Delegada en Bogotá para promocionar los bienes y servicios del departamento a través de la Marca Quindío. 
• Presentar informe mensual y final de las actividades realizadas durante la ejecución del objeto del contrato al funcionario encargado de ejercer la supervisión, vigilancia y control del mismo.
• De conformidad con el artículo 50 de la ley 789 de 2002, se obliga desde la celebración del contrato y durante la vigencia efectuar los aportes al sistema general de seguridad social a que haya lugar. </t>
  </si>
  <si>
    <t xml:space="preserve">apoyar y acompañar la promoción del departamento del Quindío a través de la Casa Delegada en la ciudad de Bogotá D.C. </t>
  </si>
  <si>
    <t>LUISA FERNANDA VALENCIA HURTADO</t>
  </si>
  <si>
    <t xml:space="preserve">333. Prestar el servicio profesional para apoyar y acompañar la promoción del departamento del Quindío a través de la Casa Delegada en la ciudad de Bogotá D.C. </t>
  </si>
  <si>
    <t>79. MEJORAMIENTO DEL ÍNDICE DE CALIDAD DE VIDA SISBEN DE LA POBLACIÓN MÁS VULNERABLE DEL DEPARTAMENTO DEL QUINDÍO</t>
  </si>
  <si>
    <t>78. FORTALECIMIENTO A LA HERRAMIENTA SIG QUINDÍO DEL DEPARTAMENTO DEL QUINDÍO</t>
  </si>
  <si>
    <t xml:space="preserve">80.  ADECUACIÓN DEL MÓDULO DE PLANEACIÓN PRECONTRACTUAL, AJUSTANDOLO AL MODELO DE ENFOQUE POBLACIONAL EN EL DEPARTAMENTO DEL QUINDÍO </t>
  </si>
  <si>
    <t>Prestar el servicio profesional a la Secretaria de Planeación del Departamento del Quindío, para que los 12 municipios apliquen correctamente los procesos de actualización a la plataforma del SISBEN  definidos por el DNP, permitiendo así la focalización individual de la población más pobre y vulnerable</t>
  </si>
  <si>
    <t xml:space="preserve">• Visitar los 12 municipios del departamento con el fin de establecer el punto de corte actual. 
• Capacitar a los 12 Municipios del departamento en la correcta aplicación de componentes de actualización definidos por el DNP. 
• Brindar asistencia técnica a los municipios que así lo requieran en el proceso de generación de archivos y posterior transmisión de base de datos SISBEN al DNP.
• Presentar informe mensual y final de las actividades realizadas durante la ejecución del objeto del contrato al funcionario encargado de ejercer la supervisión, vigilancia y control del mismo.
• De conformidad con el artículo 50 de la ley 789 de 2002, se obliga desde la celebración del contrato y durante la vigencia efectuar los aportes al sistema general de seguridad social a que haya lugar. </t>
  </si>
  <si>
    <t>Departamento del Quindío, para que los 12 municipios apliquen correctamente los procesos de actualización a la plataforma del SISBEN  definidos por el DNP, permitiendo así la focalización individual de la población más pobre y vulnerable</t>
  </si>
  <si>
    <t>AUGUSTO RUEDA</t>
  </si>
  <si>
    <t xml:space="preserve">• Asistencia técnica y apoyar a los  municipios en lo relacionado con los  componentes de la evaluación del desempeño integral municipal. 
• Revisión y filtro de la información presentada por los municipios en los formatos L1, L2, L3, F1, F2, F3 , F4 y K1, K2, K3, K4, K5 del Sicep gestión 1201 y la reportada en el formulario único territorial FUT(categoría de ingresos, gastos de inversión y deuda en su momento de compromisos).
• Elaboración y presentación del informe de Evaluación del Desempeño Integral Municipal vigencia 2011”.
• Efectuar el pago de aportes al Sistema General de Seguridad Social en Salud, Pensiones y Riesgos Profesionales. 
• Las demás que surjan y tengan relación con el objeto del contrato. </t>
  </si>
  <si>
    <t>309.  Elaboración y presentación del informe “Evaluación y desempeño Integral Municipal Vigencia 2011”</t>
  </si>
  <si>
    <t>Presentación del informe de evaluación y desempeño</t>
  </si>
  <si>
    <t>MARTHA CARDONA</t>
  </si>
  <si>
    <t>• Apoyo en la proyección de emisión de conceptos técnicos de los actos administrativos expedidos por los municipios (Acuerdos y decretos municipales)
• Apoyo en la elaboración del marco fiscal de mediano plazo del departamento del Quindío.
• Apoyo en la revisión de los planes indicativos municipales con sus respectivos planes de desarrollo.
• Presentar informe mensual y final de las actividades realizadas durante la ejecución del objeto del contrato al funcionario encargado de ejercer la supervisión, vigilancia y control del mismo.
• De conformidad con el artículo 50 de la ley 789 de 2002, se obliga desde la celebración del contrato y durante la vigencia efectuar los aportes al sistema general de seguridad social a que haya lugar</t>
  </si>
  <si>
    <t>elaboración de informes financieros e instrumentos de planificación y emisión de conceptos técnicos municipales</t>
  </si>
  <si>
    <t>CAROLINA AMORTEGUI</t>
  </si>
  <si>
    <t>348. Apoyar la elaboración de informes financieros e instrumentos de planificación y emisión de conceptos técnicos municipales</t>
  </si>
  <si>
    <t xml:space="preserve">• Apoyar la actividad de construcción de la información estadística del anuario y carta estadística de acuerdo con las directrices y procedimientos establecidos. 
• Apoyar el reporte de información estadística a las entidades nacionales y territoriales de acuerdo con las políticas, normas y procedimientos establecidos.
• Constituir en la asistencia a los entes municipales en la elaboración de la ficha básica municipal, de acuerdo con los lineamientos y procedimientos establecidos.
• Las demás que tengan relación con el objeto del contrato. 
• De conformidad con el Art. 50 de la Ley 789 de 2002, se obliga desde la celebración del contrato y considerando la forma de pago a efectuar los aportes al Sistema general de Seguridad Social a que haya lugar de acuerdo con los porcentajes establecidos. </t>
  </si>
  <si>
    <t xml:space="preserve">Apoyo en la actividad de información para la planeación. </t>
  </si>
  <si>
    <t>GUILLERMO ANDRES</t>
  </si>
  <si>
    <t xml:space="preserve">397. Apoyar a la secretaría de planeación departamental en la actividad de información para la planeación. </t>
  </si>
  <si>
    <t xml:space="preserve">LADY MABEL TORRES </t>
  </si>
  <si>
    <t xml:space="preserve">}Elaboración de proyectos de ordenanza, decretos, y actos administrativos  relacionados con los proyectos de implementación del sistema de cooperación internacional y gestión de proyectos en el Quindío; Asistencia a los entes territoriales para un mejor desempeño en la inversión pública en el departamento del Quindío; y fortalecimiento de la capacidad de formulación y gestión de proyectos en el departamento del Quindío.
- Brindar apoyo y acompañamiento jurídico relacionada con los proyectos de de implementación del sistema de cooperación internacional y gestión de proyectos en el Quindío; Asistencia a los entes territoriales para un mejor desempeño en la inversión pública en el departamento del Quindío; y fortalecimiento de la capacidad de formulación y gestión de proyectos en el departamento del Quindío
- Proyectar respuestas a derechos de petición relacionados con los proyectos de implementación del sistema de cooperación internacional y gestión de proyectos en el Quindío; Asistencia a los entes territoriales para un mejor desempeño en la inversión pública en el departamento del Quindío; y fortalecimiento de la capacidad de formulación y gestión de proyectos en el departamento del Quindío. 
- Presentar informe mensual y final de las actividades realizadas durante la ejecución del objeto del contrato al funcionario encargado de ejercer la supervisión, vigilancia y control del mismo.
- De conformidad con el artículo 50 de la ley 789 de 2002, se obliga desde la celebración del contrato y durante la vigencia efectuar los aportes al sistema general de seguridad social a que haya lugar. </t>
  </si>
  <si>
    <t>338 Prestar el servicio profesional para apoyar los procesos de formulación y gestión de proyectos, así como realizar el acompañamiento en desempeño municipal, contribuyendo al desarrollo departamental y al cumplimiento de los objetivos del Plan de Desarrollo 2012-2015</t>
  </si>
  <si>
    <t>DEPENDENCIA: SECRETARIA DE REPRESENTACION JUDICIAL</t>
  </si>
  <si>
    <t>5.22.106.139</t>
  </si>
  <si>
    <t>P.363. Capacitar a los funcionarios y contratistas de la oficina jurídica en normas sustanciales y procesales para atención de procesos judiciales</t>
  </si>
  <si>
    <t>Número de capacitaciones realizadas.</t>
  </si>
  <si>
    <t>FORTALECIMIENTO DE LA GESTIÓN JURÍDICA EN EL DEPARTAMENTO DEL QUINDÍO</t>
  </si>
  <si>
    <t>LOGRAR UNA DEFENSA SOLIDA Y CONSISTENTE EN LOS PROCESOS JURÍDICOS DONDE SEA PARTE EL DEPARTAMENTO DEL QUINDÍO, ASÍ COMO IMPLEMENTAR LA EJECUCIÓN DE LOS LITIGIOS CONFORME A LA NORMATIVIDAD QUE HA ENTRADO EN VIGENCIA EN MATERIA CONTENCIOSO ADMINISTRATIVO Y PROCESAL GENERAL</t>
  </si>
  <si>
    <t>LOGRAR UNA DEFENSA SOLIDA Y CONSISTENTE EN LOS PROCESOS JURÍDICOS DONDE SEA PARTE EL DEPARTAMENTO DEL QUINDÍO,</t>
  </si>
  <si>
    <t>IMPLEMENTAR LA EJECUCIÓN DE LOS LITIGIOS CONFORME A LA NORMATIVIDAD QUE HA ENTRADO EN VIGENCIA EN MATERIA CONTENCIOSO ADMINISTRATIVO Y PROCESAL GENERAL</t>
  </si>
  <si>
    <t>349. PRESTAR SUS SERVICIOS PROFESIONALES PARA APOYAR LA GESTION DE LA SECRETARIA DE REPRESENTACION JUCICIAL Y DEFENSA DEL DEPARTAMENTO DEL Quindío CON EL TRAMITE INTEGRAL DE LOS PROCESOS JURIDICOS DONDE SEA PARTE EL ENTE TERROTIRAL, CON EL FIN DE REALIZAR UNA DEFENSA SOLKIDA DE  LOS INTERESES DEL DEPARTAMENTO DEL QUINDIO</t>
  </si>
  <si>
    <t xml:space="preserve">• Brindar acompañamiento en los diferentes etapas de los procesos jurídicos s donde sea parte o este vinculado el departamento en los diferentes juzgados y tribunales
• Realizar la recolección de antecedentes técnicos, legales y probatorios que sirvan de sustento en los procesos judiciales que hacen parte el departamento
• Proyectar y elaborar los escritos de defensa en cada una de las acciones que hace parte el departamento del Quindío y cuya suscripción sea acciones que hace parte el departamento y cuya suscripción sea competencia del secretario de representación judicial y defensa del departamento
• Hacer seguimiento a los diferentes procesos tanto en primera como segunda instancia, identificando fallos favorables y desfavorables al departamento del Quindío.  Realizar análisis jurídico de los fallos en contra del departamento y apoyar en los recursos que se pueden interponen contra los mismos
</t>
  </si>
  <si>
    <t>APOYAR LA GESTION DE LA SECRETARIA DE REPRESENTACION JUCICIAL Y DEFENSA DEL DEPARTAMENTO DEL Quindío CON EL TRAMITE INTEGRAL DE LOS PROCESOS JURIDICOS DONDE SEA PARTE EL ENTE TERROTIRAL, CON EL FIN DE REALIZAR UNA DEFENSA SOLKIDA DE  LOS INTERESES DEL DEPARTAMENTO DEL QUINDIO</t>
  </si>
  <si>
    <t>julieth tejada gil</t>
  </si>
  <si>
    <t>350. PRESTAR SERVICIO DE APOYO Y ASISTENCIA TECNICA A LA GESTION DE LA SECRETARIA DE REPRESENTACION JUDICIAL Y DEFENSA DEL DEPARTAMENTO DEL Quindío, EN ACTIVIDADES RELACIONADAS CON EL TRAMITE, CONTROL Y SEGUIMIENTO A LAS ACCIONES POPULARES, Y DE TUTELA E INCIDENTES DE DESACATO, ASI COMO EL SEGUIMIENTO EN LOS PROCEOS DONDE ES PARTE EL DEPARTAMENTO</t>
  </si>
  <si>
    <t>GESTION DE LA SECRETARIA DE REPRESENTACION JUDICIAL Y DEFENSA DEL DEPARTAMENTO DEL Quindío, EN ACTIVIDADES RELACIONADAS CON EL TRAMITE, CONTROL Y SEGUIMIENTO A LAS ACCIONES POPULARES, Y DE TUTELA E INCIDENTES DE DESACATO, ASI COMO EL SEGUIMIENTO EN LOS PROCEOS DONDE ES PARTE EL DEPARTAMENTO</t>
  </si>
  <si>
    <t xml:space="preserve">• Apoyo a los profesionales de la secretaria de representación judicial y defensa del departamento del Quindío en la realización de actividades asistenciales relacionadas con el tramite, control y seguimiento de las acciones populares, acciones de tutela e incidentes de desacato donde sea parte o este vinculado el ente territorial
• Apoyar  a la secretaria de representación judicial y defensa del departamento en la revisión constante de los procesos judiciales donde es parte o esta vinculado el departamento, revisando estados, autos que informen o notifiquen decisiones, durante el término de ejecución del contrato
• Brindar apoyo y acompañamiento técnico en las etapas procedimentales
• Informar al departamento oportunamente  los inconvenientes técnicos que se pueden presentar durante la ejecución del contrato, previa coordinación con l supervisor de este contrato
</t>
  </si>
  <si>
    <t>JULIAN ANDRES MONROY</t>
  </si>
  <si>
    <t>357, APOYO A LA SECRETARIA DE REPRESENTACION JUDICIAL Y DEFENSA DEL DEPARTAMENTO EN LA ACTUALIZACION DE LAS NORMAS SUSTANCIALES Y PROCESALES QUE HAN SIDO MODIFICADAS Y DEROGADAS PARA QUE A TRAVES DE CAPACITACION, SE ACTUALICEN LOS FUNCIONARIOS ADSCRITOS A LA SECRETARIA, ASI MISMO EL ACOMPAÑAMIENTO EN LOS TRAMITES JUDICIALES QUE SE SURTEN EN LOS PROCESOS DONDE ES PARTE EL DEPARTAMENTO</t>
  </si>
  <si>
    <t>ACTUALIZACION DE LAS NORMAS SUSTANCIALES Y PROCESALES QUE HAN SIDO MODIFICADAS Y DEROGADAS PARA QUE A TRAVES DE CAPACITACION, SE ACTUALICEN LOS FUNCIONARIOS ADSCRITOS A LA SECRETARIA, ASI MISMO EL ACOMPAÑAMIENTO EN LOS TRAMITES JUDICIALES QUE SE SURTEN EN LOS PROCESOS DONDE ES PARTE EL DEPARTAMENTO</t>
  </si>
  <si>
    <t xml:space="preserve">• Apoyo a la secretaria de representación judicial y defensa del departamento en el estudio y análisis de las acciones de tutela e incidentes de desacato donde sea parte o haya sido vinculado el departamento del Quindío
• Realizar la recolección de antecedentes técnicos, legales y probatorios que sirvan de sustento a las respuestas de las acciones de tutela e incidentes de desacato donde sea competente la secretaria de representación judicial y defensa del departamento
• Hacer la revisión efectiva e integral de cada una de las proyecciones en defensa de depto del Quindío llevadas a cabo por las distintas secretarias y cuyas suscripción sean competencia del secretario de representación judicial y defensa del departamento en virtud de los actos de delegación pertinentes; además de los respectivos anexos probatorios
• Hacer seguimiento al proceso de las acciones de tutela e incidentes de desacato tanto en primera como en segunda instancia, identificando fallos favorables y desfavorables al departamento del QUINDIO
• Realizar el análisis jurídico de los fallos en contra del departamento del Quindío y proyectar el documento de impugnación en caso de ser pertinente
</t>
  </si>
  <si>
    <t>SANDRA MILENA MANRIQUE SOLARTE</t>
  </si>
  <si>
    <t>Nombre y Firma del Secretario: JULIAN MAURICIO JARA</t>
  </si>
  <si>
    <t>GOBERNACIÓN DEL Quindío</t>
  </si>
  <si>
    <t xml:space="preserve">DEPENDENCIA: </t>
  </si>
  <si>
    <t>INSTITUTO SECCIONAL DE SALUD DEL QUINDIO</t>
  </si>
  <si>
    <t>PLAN DE DESARROLLO</t>
  </si>
  <si>
    <t xml:space="preserve">PROYECTO  </t>
  </si>
  <si>
    <t xml:space="preserve">COD, POL. PROG, SUBPROG,
</t>
  </si>
  <si>
    <t>META DEL PRODUCTO</t>
  </si>
  <si>
    <t xml:space="preserve">INDICADORES </t>
  </si>
  <si>
    <t xml:space="preserve">NOMBRE DEL PROYECTO
</t>
  </si>
  <si>
    <t>PESO RELATIVO DEL PROYECTO
(F-PLA-06) %</t>
  </si>
  <si>
    <t>VALOR</t>
  </si>
  <si>
    <t>META DE PRODUCTO ANUAL
(METAS DE LOS OBJETIVOS GENERAL Y ESPECÍFICOS)</t>
  </si>
  <si>
    <t>VALOR EN MILES</t>
  </si>
  <si>
    <t>FUENTE DE RECURSOS</t>
  </si>
  <si>
    <r>
      <t xml:space="preserve">FECHA INICIO
</t>
    </r>
    <r>
      <rPr>
        <b/>
        <sz val="9"/>
        <rFont val="Arial"/>
        <family val="2"/>
      </rPr>
      <t>AÑO/MES/DIA</t>
    </r>
  </si>
  <si>
    <r>
      <t xml:space="preserve">FECHA FIN
</t>
    </r>
    <r>
      <rPr>
        <b/>
        <sz val="9"/>
        <rFont val="Arial"/>
        <family val="2"/>
      </rPr>
      <t>AÑO/MES/DIA</t>
    </r>
  </si>
  <si>
    <t>1.2.6.11</t>
  </si>
  <si>
    <t>1.2.6.11.P.44</t>
  </si>
  <si>
    <t>Número de municipios apoyados.</t>
  </si>
  <si>
    <t>SUBSIDIO AFILIACIÓN AL RÉGIMEN SUBSIDIADO DEL SISTEMA GENERAL DE SEGURIDAD SOCIAL EN SALUD EN EL DEPARTAMENTO DEL QUINDÍO</t>
  </si>
  <si>
    <t>R.C.</t>
  </si>
  <si>
    <t xml:space="preserve">CLAUDIA  ROMERO HECTOR MARIO  TABORDA </t>
  </si>
  <si>
    <t>MEJORAMIENTO DE COBERTURAS DE ASEGURAMIENTO UNIVERSAL POR MUNICIPIO</t>
  </si>
  <si>
    <t>1.2.6.11.P.45</t>
  </si>
  <si>
    <t>Número de municipios con interventoría a contratos de aseguramiento.</t>
  </si>
  <si>
    <t>1.2.6.12.P.46</t>
  </si>
  <si>
    <t>Número de municipios con contratos de prestación de servicios para la población no asegurada y víctimas del conflicto armado.</t>
  </si>
  <si>
    <t xml:space="preserve">CONTINUAR  CON EL DESARROLLO DE  LA  CENTRAL DE AUTORIZACIONES PARA LOS EVENTOS AMBULATORIOS SOLICITADOSY ATENCIÓN A LA POBLACIÓN AFILIADA  Y POBLACION POBRE NO AFILIADA </t>
  </si>
  <si>
    <t xml:space="preserve">CLAUDIA  ROMERO </t>
  </si>
  <si>
    <t>1.2.6.12.P.47</t>
  </si>
  <si>
    <t>No de Municipios con auditoría a los contratos de prestación de servicios</t>
  </si>
  <si>
    <t>1.2.6.12.P.48</t>
  </si>
  <si>
    <t>Número de atenciones electivas ambulatorias resueltas.</t>
  </si>
  <si>
    <t>1.2.6.13.P.49</t>
  </si>
  <si>
    <t>Número de IPS pública y privadas con cumplimiento de estándares.</t>
  </si>
  <si>
    <t>1.2.6.13.P.50</t>
  </si>
  <si>
    <t>1.2.6.13.P.51</t>
  </si>
  <si>
    <t>Número de ESES acompañadas en el proceso de suficiencia de la red pública departamental.</t>
  </si>
  <si>
    <t>JORGE BERNAL GONZALEZ</t>
  </si>
  <si>
    <t>ASISTENCIA JURÍDICA EN LAS INVESTIGACIONES ADMINISTRATIVAS QUE SE ADELANTEN A LOS PRESTADORES DE SERVICIOS DE SALUD EN LOS PROCESOS DE VERIFICACIÓN DE HABILITACIÓN; POR QUEJAS EN LA ATENCIÓN Y PRESTACIÓN DE SERVICIOS DE SALUD, SOBRE DROGUERÍAS, ESTABLECIMIENTOS PÚBLICOS, PISCINAS, RESTAURANTES, DEPORTITOS, ENTRE OTROS.</t>
  </si>
  <si>
    <t>1.2.7.17.P.55</t>
  </si>
  <si>
    <t>Número de municipios con estrategia AIEPI implementada.</t>
  </si>
  <si>
    <t>MANTENER COBERTURAS UTILES DE VACUNACION SUPERIORES AL 95%, EVALUADAS EN TERRENO.</t>
  </si>
  <si>
    <t>S.G.P. SP</t>
  </si>
  <si>
    <t>Nancy Alzate Roman</t>
  </si>
  <si>
    <t>CUBRIR EL 95% DE LAS GESTANTES CON MAS DE CUATRO CONTROLES EN SU PERIODO GESTACION.</t>
  </si>
  <si>
    <t>DISMINUIR LA MORBI-MORTALIDAD POR EDA EN MENORES DE 5 AÑOS</t>
  </si>
  <si>
    <t>DISMINUIR LA MORBI-MORTALIDAD POR IRA EN MENORES DE 5 AÑOS</t>
  </si>
  <si>
    <t>VIGILAR QUE EL 80% DE LAS EAPB CUMPLAN CON LOS LINEAMIENTOS  DE SALUD INFANTIL EN SU POBLACION.</t>
  </si>
  <si>
    <t>1.2.7.17.P.56</t>
  </si>
  <si>
    <t>Numero de ESE con normas técnicas implementadas para la atención del binomio madre-hijo.</t>
  </si>
  <si>
    <t xml:space="preserve">ACOMPAÑAMIENTO Y SEGUIMIENTO A LAS IPS CON EL FIN DE VERIFICAR EL CUMPLIMIENTO DE LA ESTRATEGIA PARA LA DEMANDA INDUCIDA A LOS SERVICIOS DE CONTROL PRENATAL EN EL AMBIENTE LABORAL. </t>
  </si>
  <si>
    <t>Enfermera Profesional SSR</t>
  </si>
  <si>
    <t xml:space="preserve">FORTALECER A LAS IPS EN EL PLAN ESTRATEGICO PARA LA ELIMINACION DE SIFILIS CONGÉNITA. </t>
  </si>
  <si>
    <t>SEGUIMIENTO AL CUMPLIMIENTO DE LAS NORMAS TECNICAS PARA ATENCION SEGURA DEL BINOMIO MADRE- HIJO (DETECCION DE ALTERACIONES DEL EMBARAZO, PARTO, PUERPERIO, INTERRUPCION VOLUNTARIA DEL EMBARAZO)</t>
  </si>
  <si>
    <t xml:space="preserve">REALIZAR COVE DEPARTAMENTAL AL 100% DE  MUERTES MATERNAS PRESENTADAS EN EL DEPARTAMENTO. </t>
  </si>
  <si>
    <t xml:space="preserve">REALIZAR EN COMPAÑÍA DEL ÁREA DE VIGILANCIA SALUD PÚBLICA EL COVE DEPARTAMENTAL GENERANDO PLAN DE MEJORAMIENTO Y SEGUIMIENTO DEL MISMO. </t>
  </si>
  <si>
    <t>SEGUIMIENTO Y EVALUACION A LOS INDICADORES DE  CUMPLIMIENTO DE DE LA RESOLUCION 3384  DE 2000 EN LA TOMA DE CITOLOGIA CERVICO UTERINA A CARGO DE LAS EAPB.</t>
  </si>
  <si>
    <t>DIFUSIÓN Y PROMOCIÓN DE LAS POLÍTICAS PÚBLICAS, MODELOS, NORMAS TÉCNICAS Y GUÍAS DE ATENCIÓN INTEGRAL EN SSR</t>
  </si>
  <si>
    <t>PROMOCIÓN DE REDES SOCIALES DE APOYO PARA LA PROMOCIÓN Y GARANTÍA DE LOS DSR Y LA PRUEBA VOLUNTARIA VIH</t>
  </si>
  <si>
    <t>ACOMPAÑAMIENTO EN EL DESARROLLO DE PROGRAMA DE FORMACIÓN PARA LA SEXUALIDAD, CONSTRUCCIÓN DE CIUDADANÍA Y HABILIDADES PARA LA VIDA, EN LAS INSTITUCIONES EDUCATIVAS</t>
  </si>
  <si>
    <t>ESTRATEGIAS PARA PROMOCIÓN DE PVV CON ASESORÍA PRE Y POST EN POBLACIÓN GENERAL Y GESTANTE, COORDINADAS CON ARP Y EPS</t>
  </si>
  <si>
    <t>IMPULSAR EL DESARROLLO DEL MODELO DE GESTIÓN PROGRAMÁTICA EN VIH/SIDA Y LA GUÍA DE ATENCIÓN EN VIH/SIDA</t>
  </si>
  <si>
    <t>1.2.7.17.P.57</t>
  </si>
  <si>
    <t>Número de municipios con promoción de hábitos higiénicos.</t>
  </si>
  <si>
    <t>Número de municipios con grupos de búsqueda activa de sintomáticos respiratorios activos.</t>
  </si>
  <si>
    <t>LILIANA VELEZ BOTERO</t>
  </si>
  <si>
    <t xml:space="preserve">IMPLEMENTACION DEL PLAN ESTRATÉGICO COLOMBIA LIBRE DE TUBERCULOSIS 2006-2015 </t>
  </si>
  <si>
    <t>1.2.7.17.P.59</t>
  </si>
  <si>
    <t>Número de municipios apoyados para implementación de la estrategia de espacios públicos y de trabajo sin humo.</t>
  </si>
  <si>
    <t xml:space="preserve">SEGUIMIENTO Y EVALUACION A LA IMPLEMENTACION DE LA ESTRATEGIA ESPACIOS LIBRES DE HUMO  DE TABACO  CON ENFASIS EN  INSTITUCIONES EDUCATIVAS, DE LOS 11 MUNICIPIOS DEL DEPRATMENTO Y EN LAS INSTITUCIONES PUBLICAS MUNICIPALES.  </t>
  </si>
  <si>
    <t>ENFERMERA REFERENTE EN CRONICAS</t>
  </si>
  <si>
    <t>SEGUIMIENTO Y EVALUACION AL COMPONENTE DE LA ACTIVIDAD FISICA EN LOS SERVICIOS DE SALUD Y ESCENARIOS EDUCATIVOS DE LOS 11 MUNICIPIOS DEL DEPARTAMENTO</t>
  </si>
  <si>
    <t>1.2.7.17.P.60</t>
  </si>
  <si>
    <t>Número de municipios apoyados para la implementación de patrones alimentarios adecuados en la primera infancia.</t>
  </si>
  <si>
    <t>Liliana Paola Ramirez M.</t>
  </si>
  <si>
    <t>ARTICULAR CON LA VSP PARA EL FORTALECIMIENTO DE LA VIGILANCIA DE LA SITUACIÓN ALIMENTARIA Y NUTRICIONAL EN MENORES DE 18 AÑOS Y GESTANTES.</t>
  </si>
  <si>
    <t>1.2.7.17.P.61</t>
  </si>
  <si>
    <t>Consejo Territorial de Zoonosis operando.</t>
  </si>
  <si>
    <t>JOSE JESUS ARIAS GUZMAN</t>
  </si>
  <si>
    <t>GESTIONAR LA  SOCIALIZACIÓN DE LAS GUÍAS Y PROTOCOLOS DE MANEJO DE LAS ENFERMEDADES DE TRANSMISIÓN VECTORIAL Y  LOS ESQUEMAS DE TRATAMIENTO DE MALARIA Y  LEISHMANIASIS</t>
  </si>
  <si>
    <t>AN Y SGP VECTORES</t>
  </si>
  <si>
    <t>AN. SP</t>
  </si>
  <si>
    <t>1.2.7.18.P.62</t>
  </si>
  <si>
    <t>Número de establecimientos farmacéuticos con visitas de I.V.C.</t>
  </si>
  <si>
    <t>1.2.7.18.P.63</t>
  </si>
  <si>
    <t>Número de establecimientos que manejan sustancias potencialmente tóxicas con visitas de I.V.C.</t>
  </si>
  <si>
    <t>1.2.7.18.P.64</t>
  </si>
  <si>
    <t>Número de establecimientos de alimentos calificados de alto riesgo con visitas de I.V.C.</t>
  </si>
  <si>
    <t>AUMENTAR LAS ACCIONES DE INSPECCION VIGILANCIA Y CONTROL DE RESTAURANTES ESCOLARES</t>
  </si>
  <si>
    <t>1.2.7.18.P.65</t>
  </si>
  <si>
    <t>Número de sujetos de atención en saneamiento básico con visitas de I.V.C.</t>
  </si>
  <si>
    <t>DESARROLLAR UNA LINEA DE BASE DE SALUD AMBIENTAL.</t>
  </si>
  <si>
    <t>Rosmery Villaquiran</t>
  </si>
  <si>
    <t>1.2.9.21.P.68</t>
  </si>
  <si>
    <t>Numero de E.S.E.[3] municipales con P.I.C. Plan de intervenciones colectivas operando.</t>
  </si>
  <si>
    <t>DOCUMENTO SITUACION DE  SALUD ACTUALIZADO</t>
  </si>
  <si>
    <t>FORTALECER  LA CAPACIDAD RESOLUTIVA Y  ANALITICA  DEL LABORATORIO DE SALUD PÚBLICA PARA DAR RESPUESTA A LAS NECESIDADES DEL SISTEMA DE VIGILANCIA EN SALUD PÚBLICA EN EL DEPARTAMENTO</t>
  </si>
  <si>
    <t>GLORIA PATRICIA LONDOÑO ZULUAGA</t>
  </si>
  <si>
    <t>MANTENER LAS ACCIONES PREVISTAS EN EL PLAN INDICATIVO 2008 -  2011 DEL EJE PROGRAMATICO DE SALUD PUBLICA Y PROMOCION SOCIAL</t>
  </si>
  <si>
    <t>LUZ EMILIA VILLEGA L.</t>
  </si>
  <si>
    <t>FORMULAR, GESTIONAR LA CONTRATAR Y EVALUAR EL PLAN DE INTERVENCIONES COLECTIVAS QUINDIO 2008 - 2011</t>
  </si>
  <si>
    <t>REALIAZAR SEGUIMIENTO, EVALUACION Y CONTROL A LA GESTION INTEGRAL DE LAS ACCIONES DE DETECCION TEMPRANA Y PROTECCION ESPECIFICA DIRIGIDOS A TODA LA POBLACIÓN</t>
  </si>
  <si>
    <t xml:space="preserve">SEGUIMIENTO A LAS ACCIONES Y A LA GESTIÓN EN  SALUD PUBLICA </t>
  </si>
  <si>
    <t>PLAN DE REDUCCION  DEL CONSUMO DE SUSTANCIAS SICOACTIVAS ADAPTADAS A LINEAMIENTOS NACIONALES Y DEPARTAMENTALES</t>
  </si>
  <si>
    <t>BEATRIZ GONZALEZ RODRIGUEZ</t>
  </si>
  <si>
    <t>convenio_Ministerio_de_Vivienda0001[1][1].pdf</t>
  </si>
  <si>
    <r>
      <rPr>
        <b/>
        <sz val="10"/>
        <color indexed="8"/>
        <rFont val="Arial"/>
        <family val="2"/>
      </rPr>
      <t xml:space="preserve"> </t>
    </r>
    <r>
      <rPr>
        <b/>
        <sz val="14"/>
        <color indexed="8"/>
        <rFont val="Arial"/>
        <family val="2"/>
      </rPr>
      <t>F-PLA-07</t>
    </r>
    <r>
      <rPr>
        <sz val="10"/>
        <color indexed="8"/>
        <rFont val="Arial"/>
        <family val="2"/>
      </rPr>
      <t xml:space="preserve">- </t>
    </r>
    <r>
      <rPr>
        <b/>
        <sz val="14"/>
        <color indexed="8"/>
        <rFont val="Arial"/>
        <family val="2"/>
      </rPr>
      <t xml:space="preserve"> SEGUIMIENTO PLAN DE ACCIÓN -          VIGENCIA 2012         </t>
    </r>
    <r>
      <rPr>
        <b/>
        <sz val="10"/>
        <color indexed="8"/>
        <rFont val="Arial"/>
        <family val="2"/>
      </rPr>
      <t>Versión 03         05-07-2011</t>
    </r>
  </si>
  <si>
    <t xml:space="preserve">DEPENDENCIA: SECRETARIA DEL INTERIOR </t>
  </si>
  <si>
    <t>AVANCE   
%</t>
  </si>
  <si>
    <t xml:space="preserve">VALOR EJECUTADO
miles de $
 </t>
  </si>
  <si>
    <t># y  OBJETO</t>
  </si>
  <si>
    <r>
      <t xml:space="preserve">VALOR 
</t>
    </r>
    <r>
      <rPr>
        <sz val="8"/>
        <color indexed="8"/>
        <rFont val="Calibri"/>
        <family val="2"/>
      </rPr>
      <t>miles de $</t>
    </r>
  </si>
  <si>
    <t>VALOR EJECUTADO
miles de $</t>
  </si>
  <si>
    <t xml:space="preserve">
0309-4-4 5 46 42
Política Quindío sin Miedo, Programa Seguridad Ciudadana y Orden Público, Suprograma Firmes con la Política Integral de Seguridad y Convivencia Ciudadana y el Ordén Público</t>
  </si>
  <si>
    <t>Formular e implementar la política integral
de seguridad y convivencia ciudadana.</t>
  </si>
  <si>
    <t>Política formulada e
implementada.</t>
  </si>
  <si>
    <t xml:space="preserve">
     37
FORTALECIMIENTO DE LA GESTIÓN INTEGRAL DEL ORDEN PÚBLICO Y SEGURIDAD EN EL DEPARTAMENTO DEL QUINDÍO</t>
  </si>
  <si>
    <t>G. Disminuir la tasa de homicidios anuales en el departamento del Quindìo
Disminuir la tasa de hurtos anuales en el departamento del Quindío
1. Polìtica Formulada e implementada.
Nùmero de municipios con el PNVCC implementado
2. Nùmero de Subestaciones o Guarniciones Construidas, adecuadas o refaccionadas.
3. Nùmero de programas municipales fortalecidos
4. Comicios electorales apoyados</t>
  </si>
  <si>
    <t>CPS Nº 328-2012   
Prestar el servicio de horas de vuelo en helicóptero Bell 206 Jet Ranger para el transporte integral de pasajeros para la octava brigada del ejercito nacional del departamento del Quindío , con el fin de garantizar la seguridad, convivencia ciudadana, la preservación del orden publico y todas aquellas acciones tendientes a fortalecer la gobernabilidad  local y territorial del departamento del Quindío</t>
  </si>
  <si>
    <t>el Plan de Seguridad y Convivencia Ciudadana para el DEPARTAMENTO DEL QUINDÍO  2012, permite la articulación para el cumplimiento de las metas institucionales alineadas con la política nacional de seguridad, logrando el objetivo de garantizar un clima de seguridad y tranquilidad aceptables y propender por la vigencia de las normas, el disfrute de los derechos y el cumplimiento de los deberes, la Seguridad Democrática no es sólo cuestión de policías y militares, sino también de desarrollo socioeconómico, de cohesión ciudadana, de institucionalidad, de distribución poblacional, de nivel cultural, etcétera</t>
  </si>
  <si>
    <t>• El contratista deberá estar dispuesto a realizar la  Servicio de transporte de helicóptero  BELL 206 B JET RANGER con capacidad para 4 Pasajeros  + piloto, en el momento que este sea requerido por parte de la Octava Brigada del Ejército Nacional con cede en Armenia  el Quindío, en coordinación con el Interventor del contrato.
• Prestar los servicios de helicóptero  BELL 206 B JET RANGER para un total de horas de vuelo por 69 Horas.
• El contratista deberá tener Un helicóptero BELL 206 B JET RANGER con su tripulación permanente, deberán estar disponibles en el lugar que se requiera en el término máximo de 40 minutos a requerimiento de LA OCTAVA BRIGADA DEL EJERCITO NACIONAL.
• El contratista deberá tener un helicóptero BELL 206 B JET RANGER u otro de igual o mejores características, que remplace a la aeronave anteriormente señaladas, en caso de que quede inoperativa, el cual deberá llegar al lugar donde se encuentre la aeronave a remplazar, dentro de los Cuarenta (40) minutos siguientes de presentada la novedad
• Conservar las revisiones técnico-mecánicas obligatorias  del helicóptero  BELL 206 B JET RANGER, para la prestación del Servicio durante el término ofrecido en la propuesta presentada dentro  del proceso de selección.</t>
  </si>
  <si>
    <t>CARLOS E. MARIN MARTÍNEZ</t>
  </si>
  <si>
    <t>Apoyar la Implementación el Plan
Nacional de Vigilancia Comunitaria por Cuadrantes PNVCC en las áreas urbanas y rurales.</t>
  </si>
  <si>
    <t>Número de Municipios con el
PNVCC implementado.</t>
  </si>
  <si>
    <t xml:space="preserve">C. SUMINISTRO Nª 048-2012
Suministro de combustible (Gasolina Corriente, y ACPM), con cargo al recurso asignado por el fondo de seguridad territorial (FONSET) con destino a la octava brigada del departamento </t>
  </si>
  <si>
    <t>El Gobierno Nacional ha tenido a bien formular una nueva política de seguridad, denominada “Seguridad ciudadana: una política nacional para la prosperidad democrática” la cual busca garantizar de manera integral la gestión pública de la seguridad ciudadana en el territorio nacional.</t>
  </si>
  <si>
    <t>1) Suministrar combustible a la Octava Brigada del Ejército Nacional y Policia Departamento Quindío, con cargo al recurso asignado a esta entidad por parte del FONSET (Ley 418 de 1997 modificada, prorrogada y adicionada por las Leyes 548 de 1999, 782 del 2002, 1106 del 2006,  1421 del 2010 y reglamentado por el Decreto 399 del 2011), con las características, cantidades, valores unitarios y valores totales descritos al momento de presentar su propuesta, lo anterior teniendo en cuenta que el presupuesto oficial con que cuenta el Departamento del Quindío para asumir el contrato que se suscribe asciende a la suma de treinta y cuatro millones de pesos ($34.000.000) y que la unidad de medida de dicho combustible será por GALON.
Garantizar la previamente la calidad del combustible que se suministre, el cual debe  ser aprobado por  el delegado para la supervisión y control previamente. 
5) El contratista deberá utilizar unidad de medida no superior a la permitida por el Ministerio de Minas y Energía para el suministro del combustible
6) El contratista deberá cambiar o reponer el combustible que no cumpla con las condiciones exigidas  dentro del contrato sin recargo al mismo.</t>
  </si>
  <si>
    <t>GLORIA I. GUTIERREZ BOTERO</t>
  </si>
  <si>
    <t>Apoyar la construcción, refacción o
adecuación de estaciones, Subestaciones y/o guarniciones.</t>
  </si>
  <si>
    <t>Número de subestaciones o
guarniciones construidas,
adecuadas o refaccionadas.</t>
  </si>
  <si>
    <t>CPS Nº 278-2012
Prestar el servicio profesional, apoyando técnicamente la ejecución y seguimiento al "Sistema integrado de emergencias y seguridad  SIES Quindío"  de acuerdo al decreto 4366  de 2006 y el decreto  399 de 2011</t>
  </si>
  <si>
    <t>El Sistema Integrado de Emergencia y Seguridad –SIES- encuentra reglamentado desde el gobierno central por el Ministerio del Interior, de manera acorde con las actividades y funciones señaladas en el documento CONPES 3437 del 4 de Agosto del 2006, el cual tiene por objeto” fijar los programas generales para la implementación de un centro de gestión de emergencia y seguridad que permita atender oportunamente las necesidades de la comunidad. El sistema busca actuar en la prevención de consecuencias mayores bajo un esquema integrado e garantizado por el SIES, para lo cual debe lograr la presencia oportuna y eficaz de las unidades de cada entidad</t>
  </si>
  <si>
    <t>1. Asesorar  técnica y administrativamente a los delegados para la supervisión y control del Convenio No. 078 de 2011, en cuanto al proyecto “IMPLEMENTACIÓN SISTEMA INTEGRADO DE EMERGENCIAS Y SEGURIDAD SIES QUINDÍO FASE 2, CONECTIVIDAD Y MONITOREO DEPARTAMENTAL”, por el tiempo de ejecución del presente contrato.
2. Elaborar Cuatro (4) informes mensuales de seguimiento a la fase de garantía, Soporte técnico, mantenimiento preventivo y correctivo por 3 años para la Fase 1 del proyecto SIES Quindío (Convenio No. 090 de 2010)
3. Realizar seguimiento técnico al cronograma de ejecución del Convenio No. 078 de 2010, generando cuatro (4) informes a razón de 1 mensual y proyectar las comunicaciones al FORPO que sean necesarias para el cumplimiento del Convenio.
4. Tramitar las respuestas, solicitudes y permisos ante los 11 municipios del proyecto, la Policía Departamental del Quindío, la Empresa de Energía del Quindío EDEQ, el Ministerio del Interior y el Fondo Rotatorio de la Policía, que sean necesarios para la correcta ejecución del Convenio No. 78 de 2011, durante el plazo de ejecución del presente contrato.</t>
  </si>
  <si>
    <t>Apoyar programas municipales de
fortalecimiento de la movilidad y reacción de los organismos de fuerza pública, seguridad y justicia del departamento; y/o atención carcelaria</t>
  </si>
  <si>
    <t>Número de programas
municipales fortalecidos.</t>
  </si>
  <si>
    <t>CPS Nº  277-2012
Apoyo jurídico en todas las gestiones administrativas concernientes al Fondo de Seguridad Territorial FONSET (Articulo 15 y 18 del decreto 399 de 2011)</t>
  </si>
  <si>
    <t xml:space="preserve">Apoyo administrativo y juridico para la coordinaciion y ejecucion de recursos, buscando alcanzar la eficiencia y cumplimiento a cabalidad de la POLITICA DE SEGURIDAD  </t>
  </si>
  <si>
    <t>• Apoyar las gestiones administrativas concernientes al Fondo de Seguridad Territorial FONSET de acuerdo con el Decreto 399 de 2011
• Elaborar cuatro (4) informes de seguimiento a la inversión de los recursos del FONSET a razón de uno mensual, de acuerdo con la información financiera presentada por la Secretaría de Hacienda Departamental. 
• Proyectar los estudios previos para los procesos precontractuales que sean necesarios  para la inversión de los recursos del FONSET, de acuerdo con lo aprobado por los miembros del Comité Departamental de Orden Público.
• Preparar los informes del estado del FONSET, para ser presentados por la Secretaría del Interior ante los miembros del Comité Departamental de Orden Público y Consejo Departamental de Seguridad.</t>
  </si>
  <si>
    <t>Apoyar los componentes logísticos de los organismos de seguridad y de la Registraduría nacional para los comicios electorales.</t>
  </si>
  <si>
    <t>Comicios electorales
apoyados</t>
  </si>
  <si>
    <t xml:space="preserve">Presetar servicios integrados de telecomunicaciones por radiofrecuencia (UHF) con cubrimiento en los doce municipios del departamento para uso exclusivo de la Gobernadora del QUindìo
</t>
  </si>
  <si>
    <t>Garantizar  la transmisión segura de voz, el cual debe permanecer activo durante 24 horas los 365 días del año, con alcance departamental y local, que garantice que su seguridad sea menos vulnerable ante hechos delictivos que eventualmente pueden planificar y ejecutar particulares y/o grupos al margen de la ley.
Simultáneamente dicho sistema aumentará la capacidad de respuesta de su esquema de seguridad frente a hechos de orden público que puedan comprometer su seguridad, en algunos de los desplazamientos y visitas que realiza a las diferentes zonas urbanas y rurales de los 12 municipios del Quindí</t>
  </si>
  <si>
    <t xml:space="preserve">1. Suministrar a titulo de alquiler durante el tiempo de ejecución del contrato, un sistema integrado de telecomunicaciones para la seguridad de la Gobernadora del Quindío que deberá funcionar en frecuencia UHF con cobertura en los 12 municipios del departamento, incluye el alquiler y disponibilidad de 11 radios portátiles.
1. Suministrar a titulo de alquiler durante el tiempo de ejecución del contrato, un sistema integrado de telecomunicaciones para la seguridad de la Gobernadora del Quindío que deberá funcionar en frecuencia UHF con cobertura en los 12 municipios del departamento, incluye el alquiler y disponibilidad de 11 radios portátiles.
1. Suministrar a titulo de alquiler durante el tiempo de ejecución del contrato, un sistema integrado de telecomunicaciones para la seguridad de la Gobernadora del Quindío que deberá funcionar en frecuencia UHF con cobertura en los 12 municipios del departamento, incluye el alquiler y disponibilidad de 11 radios portátiles.
</t>
  </si>
  <si>
    <t xml:space="preserve">
CPS Nº  331 -2012
Apoyar la socializacion del proyecto SIES Quindio como estrategia de prevencion en seguridad y el seguimiento tecnico a la fase de garantia de los SIES CCTV de 10  municipios del Departamento implementados  en el marco del Convenio Interadministrativo 090 del 2010.
</t>
  </si>
  <si>
    <t>Proyectos e iniciativas Respaldadas y apoyadas que permitan el cumplimientos de las metas y obligaciones institucionales de ladepa</t>
  </si>
  <si>
    <t>GOBERNACIÓN DEL QUINDIO</t>
  </si>
  <si>
    <t>PDD - META DE PRODUCTO</t>
  </si>
  <si>
    <t>PROYECTO</t>
  </si>
  <si>
    <t>ACTIVIDADES</t>
  </si>
  <si>
    <t>CODIGO, POL, PROG, SUBPROGR</t>
  </si>
  <si>
    <t># y NOMBRE</t>
  </si>
  <si>
    <t>INDICADOR</t>
  </si>
  <si>
    <t>NOMBRE</t>
  </si>
  <si>
    <t>%</t>
  </si>
  <si>
    <t xml:space="preserve">VALOR </t>
  </si>
  <si>
    <t>METAS de los OBJETIVOS                      General y Específicos</t>
  </si>
  <si>
    <t>RESULTADO ESPERADO</t>
  </si>
  <si>
    <t>ACTIVIDADES     cuantificadas</t>
  </si>
  <si>
    <r>
      <t xml:space="preserve">VALOR </t>
    </r>
    <r>
      <rPr>
        <sz val="8"/>
        <color indexed="8"/>
        <rFont val="Calibri"/>
        <family val="2"/>
      </rPr>
      <t>miles de $</t>
    </r>
  </si>
  <si>
    <t>Fuente de los REC.</t>
  </si>
  <si>
    <t>FECHA</t>
  </si>
  <si>
    <t>RESPONSABLE</t>
  </si>
  <si>
    <t>INICIO</t>
  </si>
  <si>
    <t>FIN</t>
  </si>
  <si>
    <t>Funcionario</t>
  </si>
  <si>
    <t xml:space="preserve"> 3.16.86.97</t>
  </si>
  <si>
    <t xml:space="preserve">P.246   Elaborar un documento técnico que establezca las determinantes de ordenamiento territorial.    </t>
  </si>
  <si>
    <t>Documento  técnico formulado.</t>
  </si>
  <si>
    <t>RO</t>
  </si>
  <si>
    <t>3.16.86.98</t>
  </si>
  <si>
    <t>P. 247. Realizar asistencia técnica a las entidades territoriales en la formulación e implementación de los Planes de Ordenamiento Territorial.</t>
  </si>
  <si>
    <t>Número de entidades territoriales asistidas en la formulación e implementación de sus POT.</t>
  </si>
  <si>
    <t>72. GESTIÓN PARA EL DESARROLLOTERRITORIAL DEL DEPARTAMENTO DEL QUINDÍO</t>
  </si>
  <si>
    <t>COORDINAR UNA ESTRATEGIA EN LA APLICACIÓN DE LOS INSTRUMENTOS DE PLANIFICACION Y GESTION URBANA Y RURAL</t>
  </si>
  <si>
    <t xml:space="preserve">P. 248. Realizar asistencia  técnica a proyectos que requieren tratamientos urbanísticos en los municipios del departamento. </t>
  </si>
  <si>
    <t xml:space="preserve">Número de municipios con asistencia técnica. </t>
  </si>
  <si>
    <t>P. 249. Apoyar  procesos asociativos supramunicipales en oportunidades territoriales.</t>
  </si>
  <si>
    <t>Número de procesos asociativos supramunicipales apoyados.</t>
  </si>
  <si>
    <t>UN PROCESO DE ASISTENCIA TÉCNICA A LOS MUNICIPIOS DEL DEPARTAMENTO</t>
  </si>
  <si>
    <t>P. 250. Apoyar la aplicación de los instrumentos de gestión urbana y rural en los municipios.</t>
  </si>
  <si>
    <t>Número de municipios apoyados en la aplicación de los instrumentos de gestión urbano y rural.</t>
  </si>
  <si>
    <t>P. 251. Crear la comisión regional de ordenamiento territorial.</t>
  </si>
  <si>
    <t>REALIZAR  ESTUDIOS  PARA EL FORTALECIMIENTO EN LA PLANIFICACION  EN EL  DESARROLLO URBANO Y RURAL  DEL DEPARTAMENTO</t>
  </si>
  <si>
    <t xml:space="preserve">P. 253. Apoyar la gestión para la puesta en marcha del Observatorio Departamental. </t>
  </si>
  <si>
    <t>Número de gestiones realizadas.</t>
  </si>
  <si>
    <t>3.16.86.99</t>
  </si>
  <si>
    <t>P.254. Apoyar  la construcción de cartografía temática  de datos espaciales e insumos para el ordenamiento territorial departamental con base en cartografía base oficial.</t>
  </si>
  <si>
    <t>Número de temáticas cartográficas construidas e incorporadas en el SIG Quindío.</t>
  </si>
  <si>
    <t>73.  MEJORAMIENTO DE LAS HERRAMIENTAS CARTOGRÁFICAS PARA LA APLICABILIDAD DEL ORDENAMIENTO TERRITORIAL EN EL DEPARTAMENTO DEL QUINDÍO</t>
  </si>
  <si>
    <t>10% DE LOS MUNICIPIOS CON HERRAMIENTAS DE PALNIFICACION PARA EL ORDENAMIENTO TERRITORIAL.    EJECUCION DE TRES (3) PLANOS TEMATICOS</t>
  </si>
  <si>
    <t>P. 255. Incrementar el número de actores vinculados al nodo de información geográfica e infraestructura de datos espaciales del Quindío</t>
  </si>
  <si>
    <t>Número de actores vinculados al nodo de información geográfica e  infraestructura de datos espaciales del Quindío.</t>
  </si>
  <si>
    <t>REALIZAR (1) INTERINSTITUCIONAL</t>
  </si>
  <si>
    <t>3.16.86.100</t>
  </si>
  <si>
    <t xml:space="preserve">P. 256. Apoyar la inclusión de directrices de manejo del PCC en los planes de ordenamiento territorial. </t>
  </si>
  <si>
    <t>Número de planes de ordenamiento territorial apoyados para la inclusión de  directrices de manejo del PCC.</t>
  </si>
  <si>
    <t>74. CONSTRUCCIÓN DE DIRECTRICES DE ORDENAMIENTO TERRITORIAL CON BASE EN LOS ATRIBUTOS DEL PAISAJE CULTURAL CAFETERO DEL DEPARTAMENTO DEL QUINDÍO</t>
  </si>
  <si>
    <t>CINCO (5) MUNICIPIOS CON DIRECTRICES DE ORDENAMIENTPO TERRITORIAL CON BASE EN LOS ATRIBUTOS DE PAISAJE CULTURAL CAFETERO.  UN (1) PLAN DE MANEJO DEL PCC CON CON ESTRATEGIA DE PLANEACION FISICO ESPACIAL.    ONCE MUNICIPIOS SOCIALIZADOS</t>
  </si>
  <si>
    <t>4.18.96.121</t>
  </si>
  <si>
    <t>P. 306. Asistir a los municipios en el ordenamiento territorial sostenible de los usos productivos en suelo urbano y rural.</t>
  </si>
  <si>
    <t>Número de municipios asistidos en el ordenamiento sostenible de usos productivos en suelo urbano y rural.</t>
  </si>
  <si>
    <t>75. MEJORAMIENTO DE LAS ACTIVIDADES PRODUCTIVAS EN EL SUELO URBANO Y RURAL DEL TERRITORIO DEL QUINDÍO DEPARTAMENTO DEL QUINDÍO</t>
  </si>
  <si>
    <t>CINCO (5) MUNICIPIOS CON ACTIVIDADES PRODUCTIVAS EJECUTADAS.   CINCO (5) INSTRUMENTOS DE GESTION EJECUTADOS.      MINIMIZAR EN UN 25% LOS SECTORES ESPECIALIZADOS</t>
  </si>
  <si>
    <t>5.20.99.129</t>
  </si>
  <si>
    <t xml:space="preserve">P. 321. Iniciar proceso de ajuste al sistema de gestión de calidad con miras a la certificación, bajo la normal técnica aplicable </t>
  </si>
  <si>
    <t xml:space="preserve">Sistema de gestión de calidad ajustado. </t>
  </si>
  <si>
    <t>76. MEJORAMIENTO AL SISTEMA DE GESTIÓN DE CALIDAD EN LA GOBERNACIÓN DEL QUINDÍO</t>
  </si>
  <si>
    <t>EJECUCION DE UN (1) PROCESO MECI EN LA VIGENCIA 2010 DE LA GOBERNACION DEL QUINDIO</t>
  </si>
  <si>
    <t>Implementación, mantenimiento del SIGA.[1]</t>
  </si>
  <si>
    <t>SIGA implementado y mantenido.</t>
  </si>
  <si>
    <t>MEJORAMIENTO CONTINUO EN LOS PROCESOS Y ACTIVIDADES EN LA GOBERNACION DEL QUINDIO EN UN 100%.      CONTRTACION DE UN (1) ASESOR PARA EL PROCESO MECI EN LA VIGENCIA 2010</t>
  </si>
  <si>
    <t>5.20.101.131</t>
  </si>
  <si>
    <t>Promocionar los sectores y productos del Departamento del Quindío.</t>
  </si>
  <si>
    <t>Número de sectores y productos promocionados.</t>
  </si>
  <si>
    <t>77.  IMPLEMENTACIÓN CASA DELEGADA COMO ENLACE QUINDIANO QUINDÍO</t>
  </si>
  <si>
    <t>Articular los Doce (12) Municipios y el Departamento con los Agentes de Cooperación, a través de la Casa Delegada Sede Bogota DC</t>
  </si>
  <si>
    <t>Implementar la oficina de atención al quindiano.</t>
  </si>
  <si>
    <t>Oficina de atención al quindiano implementada.</t>
  </si>
  <si>
    <t xml:space="preserve">Promocionar Tres (3) sectores y productivos del Departamento del Quindío. </t>
  </si>
  <si>
    <t>Acompañar la gestión de proyectos departamentales y municipales</t>
  </si>
  <si>
    <t>Número de proyectos departamentales y municipales acompañados en su gestión.</t>
  </si>
  <si>
    <t>Realizar (12) Mesas y/o Procesos de Acompañamiento o Asistencia Técnica en Temas de Cooperación, Fomento y Acceso a Programas y Proyectos de Desarrollo</t>
  </si>
  <si>
    <t>5.20.101.132</t>
  </si>
  <si>
    <t>Terminar de Implementar el sistema de información geográfica del departamento.</t>
  </si>
  <si>
    <t>Sistema de información geográfica totalmente implementado.</t>
  </si>
  <si>
    <t xml:space="preserve">Una herramienta tecnologica  apoyada y fortalecida.  2 Equipos y 1 Software Actualizados.Generar una  meta direccionada a la adquisicion de componentes tecnologicos    </t>
  </si>
  <si>
    <t>Brindar acompañamiento y asesoramiento a Municipios del departamento del Quindío en sistemas de información (SISBEN)</t>
  </si>
  <si>
    <t>Número de Municipios asesorados.</t>
  </si>
  <si>
    <t>100% DE POBLACION MAS POBRE Y VULNERABLE CORRECTAMENTE IDENTIFICADA .       100% DE MUNICIPIOS CUENTAN CON COORDINACION MUNICIPAL PERMANENTE.     100%  DE LOS FUNCIONARIOS CAPACITADOS</t>
  </si>
  <si>
    <t>Adaptar módulo de planeación precontractual, ajustándolo al modelo de enfoque poblacional (distribución GP por ciclo vital y enfoque diferencial).</t>
  </si>
  <si>
    <t>Módulo ajustado.</t>
  </si>
  <si>
    <t xml:space="preserve">Adquirir 1modulo de planeacionprecontractual, ajustado al modelo de enfoque poblacional.  Mejorar en un 90% la funcionalidad del proceso de seguimiento de los proyectos de inversión pública.       Sistematización en un 90% del proceso de seguimiento a las metas del plan de desarrollo    </t>
  </si>
  <si>
    <t>5.20.101.133</t>
  </si>
  <si>
    <t>P.333. Apoyar la formulación e implementación de proyectos estratégicos, alianzas público-privadas, o esquemas asociativos territoriales que permitan mejorar el acceso a recursos (técnicos o financieros) de orden regional o nacional y la vinculación de agentes públicos, privados o mixtos en torno a necesidades o potencialidades del desarrollo.</t>
  </si>
  <si>
    <t>Número de planes estratégicos formulados e implementados.</t>
  </si>
  <si>
    <t>81. IMPLEMENTACIÓN SISTEMA DE COOPERACIÓN INTERNACIONAL Y GESTIÓN DE PROYECTOS QUINDÍO.</t>
  </si>
  <si>
    <t>Incrementar en cuatro porciento (4%) los recursos de Cooperación Invertidos en el Departamento del Quindío.</t>
  </si>
  <si>
    <t>P. 334Fortalecer la capacidad institucional conducente a la gestión de recursos, proyectos o programas de cooperación técnica y/o financiera de orden  internacional, nacional, regional, público, privado o mixto que contribuyan o coadyuven al desarrollo territorial.</t>
  </si>
  <si>
    <t>Número de proyectos, programas, convenios, alianzas o contratos de cooperación y/o asociación de tipo técnico y/o financiero,  suscritos.</t>
  </si>
  <si>
    <t>Formular o suscribir (5) proyectos, programas, convenios, alianzas o contratos de cooperación y/o asociación de tipo técnico y/o financiero.</t>
  </si>
  <si>
    <t>P. 335. Formular Plan estratégico de cooperación internacional</t>
  </si>
  <si>
    <t>Número de planes estratégicos formulados</t>
  </si>
  <si>
    <t>Apoyar la formulación e implementación de un (1) proyecto estratégico, alianza público-privada, o esquema asociativo territorial que permita mejorar el acceso a recursos (técnicos o financieros).</t>
  </si>
  <si>
    <t>5.20.101.134</t>
  </si>
  <si>
    <t>Brindar acompañamiento y asesoría en desempeño municipal.</t>
  </si>
  <si>
    <t xml:space="preserve">Número de municipios asesorados. </t>
  </si>
  <si>
    <t>82. ASISTENCIA A LOS ENTES TERRITORIALES PARA UN MEJOR DESEMPEÑO EN LA INVERSIÓN PÚBLICA EN EL DEPARTAMENTO DEL QUINDÍO</t>
  </si>
  <si>
    <t xml:space="preserve">Gobernaciòn del quindìo y los doce (12) muncipios CON UN BUEN DESEMPEÑO EN LA INVERSION PUBLICA.    Ejecuciòn de un proceso de anàlisis de desempeño municipal.   Aplicaciòn de un software      </t>
  </si>
  <si>
    <t>Fortalecer la capacidad de formulación y gestión de proyectos en los municipios.</t>
  </si>
  <si>
    <t>Número de proyectos presentados por municipio</t>
  </si>
  <si>
    <t>83.  FORTALECIMIENTO DE LA CAPACIDAD DE FORMULACIÓN Y GESTIÓN DE PROYECTOS EN EL DEPARTAMENTO DEL QUINDÍO.</t>
  </si>
  <si>
    <t>ARTICULACION DE LA GOBERNACIÓN DEL QUINDIO CON LOS DOCE MUNICIPIOS.  Doce (12) municipios del departamento asesorados y asistidos técnicamente.   Once (11) secretarias de la gobernación y tres (3) entes descentralizados asesorados y asistidos tecnicamente</t>
  </si>
  <si>
    <t>Apoyar financiera y logísticamente al consejo territorial de planeación.</t>
  </si>
  <si>
    <t>Consejo Territorial de Planeación apoyado.</t>
  </si>
  <si>
    <t>84. ASISTENCIA AL CONSEJO TERRITORIAL DE PLANEACIÓN DEL DEPARTAMENTO DEL QUINDÍO</t>
  </si>
  <si>
    <t xml:space="preserve">Acompañamiento Municipal y Departamental a los 12 Consejos Territoriales de Planeación conjuntamente con los Consejeros padrinos asignados para cada Municipio.   12 municipios asesorados en los temas de participación ciudadana.     Apoyo para el desplazamiento periódico de los consejeros a las diferentes actividades concernientes a la participación ciudadana </t>
  </si>
  <si>
    <t>Observaciones:</t>
  </si>
  <si>
    <t xml:space="preserve">Fecha </t>
  </si>
  <si>
    <t>Nombre y Firma del Secretario: Martha Liliana Agudelo Valencia</t>
  </si>
  <si>
    <t>Nota:</t>
  </si>
  <si>
    <t># y OBJETO</t>
  </si>
  <si>
    <r>
      <t xml:space="preserve">VALOR EJECUTADO </t>
    </r>
    <r>
      <rPr>
        <sz val="8"/>
        <color indexed="8"/>
        <rFont val="Calibri"/>
        <family val="2"/>
      </rPr>
      <t>miles de $</t>
    </r>
  </si>
  <si>
    <t>Avance %</t>
  </si>
  <si>
    <t xml:space="preserve">100% DE LOS MUNICIPIOS DIAGNOSTICADOS (MUNICIPIOS GENOVA, PIJAO, CORDOBA, BUENAVISTA Y FILANDIA).    CINCO MUNICIPIOS (MUNICIPIOS GENOVA, PIJAO, CORDOBA, BUENAVISTA Y FILANDIA) CON ANALISIS DE LOS POT.     CINCO MUNICIPIOS (MUNICIPIOS GENOVA, PIJAO, CORDOBA, BUENAVISTA Y FILANDIA) CON ANALISIS DE ANTECEDENTES TERRITORIALES MUNICIPAL    </t>
  </si>
  <si>
    <t>• Elaboración del componente de eficacia en la evaluación del desempeño integral municipal.
• Capacitar a los municipios del departamento en la metodología general ajustada.
• Brindar asistencia técnica en los municipios que así lo requieran en formulación de proyectos.
• Efectuar el pago de aportes al Sistema General de Seguridad Social en Salud, Pensiones y Riesgos Profesionales. 
• Las demás que surjan y tengan relación con el objeto del contrato</t>
  </si>
  <si>
    <t xml:space="preserve">273. Prestar el servicio profesional en la Secretaría de Planeación Departamental para apoyar a la Secretaría de Planeación, en la formulación de proyectos en los Municipios del Departamento y apoyar la elaboración del informe del componente de eficacia en la evaluación del desempeño integral municipal. </t>
  </si>
  <si>
    <t xml:space="preserve">apoyar a la Secretaría de Planeación, en la formulación de proyectos en los Municipios del Departamento y apoyar la elaboración del informe del componente de eficacia en la evaluación del desempeño integral municipal. </t>
  </si>
  <si>
    <t>FABIO ANDRES PAREJA</t>
  </si>
  <si>
    <t xml:space="preserve">339. Prestar apoyo técnico para el fortalecimiento de la gestión documental y la información del banco de Programas y Proyectos e Inversión Pública a nivel institucional y territorial (departamento y municipios), contribuyendo al desarrollo del departamento y al cumplimiento de los objetivos del plan de desarrollo 2012-2015. </t>
  </si>
  <si>
    <t xml:space="preserve">fortalecimiento de la gestión documental y la información del banco de Programas y Proyectos e Inversión Pública a nivel institucional y territorial (departamento y municipios), contribuyendo al desarrollo del departamento y al cumplimiento de los objetivos del plan de desarrollo 2012-2015. </t>
  </si>
  <si>
    <t>fortalecer su acción preventiva, mediante la suscripción de un contrato de prestación de servicios Profesionales con un Profesional del Derecho, quien posee un perfil que se acerque de manera contundente al conocimiento de la dinámica socio familiar, socioeconómica y necesidades de la población victima del conflicto armado interno según la Ley 387 de 1997 por la cual se adoptan medidas para la prevención del desplazamiento forzado; la atención, protección, consolidación y esta estabilización socioeconómica de los desplazados internos por la violencia</t>
  </si>
  <si>
    <t xml:space="preserve">• Apoyar jurídicamente los procesos precontractuales y contractuales para a llevar a cabo la ejecución de los recursos de los proyectos de la Unidad Departamental de Gestión del Riesgo de Desastres (UDEGERD) y de Victimas del Conflicto Armado Interno según la Ley 1448 de 2011, su Decreto reglamentario 4800 de 2011, DDHH Y DIH.
• Acompañamiento Jurídico y dirección a la población victima del conflicto armado que así lo requiera, en temas relacionados con la Ley 1448 de 2011 y su Decreto reglamentario 4800 de 2011.
</t>
  </si>
  <si>
    <t>CAROLINA MARIN</t>
  </si>
  <si>
    <t>Apoyar la atención humanitaria inmediata, de
emergencia y la estabilización socioeconómica
de la población víctima de desplazamiento
forzado con enfoque de derecho de salud,
educación, vivienda, generación de ingresos,
tierra, cultura, deporte e inclusión social.</t>
  </si>
  <si>
    <t>Población atendida/ población
remitida</t>
  </si>
  <si>
    <t xml:space="preserve">Contrato  N.  038-2012 
Suministro del servicio de alojamiento, kitsde aseo personaly alimentacion a las victimas del conflicto interno y victimas del desplazamiento forzado conforme con lo establecido en el articulo  15 de la ley 387 de 1997 y articulo 47 de la ley 1448 de 2011  </t>
  </si>
  <si>
    <t xml:space="preserve">Cumplir con lo establecido en el articulo  15 de la ley 387 de 1997 y articulo 47 de la ley 1448 de 2011
Teniendo en cuenta el apoyo y la responsabilidad de l estado en la proteccion a  las victimas del conflicto interno y victimas del desplazamiento  </t>
  </si>
  <si>
    <t xml:space="preserve"> Prestar servicios de alojamiento, alimentacion (3 comidas diarias), kits de aseo y servicios en psicologia  y trabajo social a las personas y familias  victimas del conflicto interno  que previamente cuente con la remision escrita de la Secretaria de Desarrollo Social Y politico      
    El contratista debera suministrar  el servicio  de alojamiento  para atender a la poblacion victima que llegue al departamento  del Quindio, en condiciones de dignidad, comodidad, privacidad y seguridad
 El contratista prestara el servicio de alojamento, alimentacion, kits de aseo y servicos profesionales en psicologia y trabajo social unicamente a las personas que sean indicadas por parte del funcionario  designado para ejercer la vigilancia y conrol.
El contratista ofrecera a las personas y familias victimas del conflicto interno remitidas, ademas de alojamiento, alimentacion  y kits de aseo, espacios para aseo personal  y de sus ropas y sala de television, como quiera que la poblacion  a tender requiere espacios dignos, privados  y seguros para su oficio cotidiano </t>
  </si>
  <si>
    <t>Fortalecer la capacidad institucional a través
del apoyo en la construcción y la actualización
de los PLANES DE ATENCIÓN Y
REPARACIÓN INTEGRAL DE VÍCTIMAS
PARIV municipales y la implementación del
PARIV departamental.</t>
  </si>
  <si>
    <t>Número de PARIV apoyados,
actualizados y/o implementados.</t>
  </si>
  <si>
    <t xml:space="preserve">CPS N. 284-2012
Suministrar servicio de transporte  terrestre a cualquier parte del pais  a las personas que soliciten retorno o reubicacion o transporte de emergencia,conforme con lo establecido en la ley 387 de 1997, ley 1448 de 2011,articulos: 3,47 y 66  </t>
  </si>
  <si>
    <t xml:space="preserve">Atender el retorno, la reubicacion, y  la ayuda humanitaria, suficiente para atender estos requerimientos, como lo establece la norma          </t>
  </si>
  <si>
    <t xml:space="preserve">1. Prestar el servicio de transporte a las personas que previamente cuenten con la autorizacion escrita de la secretaria  de desarrollo social y politico
2. El contratista debera suministrartiquetes a cualquier parte del pais, via terrestre, para atender a la poblacion victima que desde el departamento del Quindio retorneo se reubique en cualquier otra zona del pais.
3. El contratista entregara los tiquetes unicamente a las personas que sean indicadas por parte del funcionario designado para ejercer la vigilancia y control, a traves de oficio donde tambien se especificara datos de identificacion, numero de tiquetes, fechas y destinos  
4. El contratista debe tomar las medidas necesarias para garantizar el debido y oportuno suministro  de tiquetes terrestres al valor minimo del mercado vigente para ello                     </t>
  </si>
  <si>
    <t>0309- 5 4 8 63 58 52
Política Inclusión Social Reconciliación  DDHH,DIH, Programa Mis Derechos al Derecho, suprograma Prevención de la vulneración y protección de los DDHH, DIH</t>
  </si>
  <si>
    <t>Crear e implementar un programa de atención integral a víctimas de trata de personas.</t>
  </si>
  <si>
    <t>Programa creado e
implementado</t>
  </si>
  <si>
    <t>52
DISEÑO, IMPLEMENTACIÓN Y DESARROLLO DEL PLAN  DEPARTAMENTAL DE PREVENCIÓN Y PROTECCIÓN DE DERECHOS HUMANOS Y DERECHO INTERNACIONAL HUMANITARIO DEL DEPARTAMENTO DEL QUINDÍO</t>
  </si>
  <si>
    <t>G.Capacitar al 20% de la poblaciòn quiindiana en DDHH y DIH.
1. Desarrollar actividades de capacitaciòn y fortalecimiento de la poblaciòn en el tema de DDHH y DIH.
2. Desarrollar tallerers y mesas de trabajo para la actualizaciòn concertada del plan de prevenciòn y protecciòn de DDHH y DIH.
3. Apoyar el consejo departamental de paz y los consejos municipales de paz.</t>
  </si>
  <si>
    <t>Apoyar la formulación, actualización y ejecución de los planes municipales de acción de DDHH y DIH y la formulación e implementación del plan de departamental.</t>
  </si>
  <si>
    <t>Planes municipales formulados,
ejecutados y/o implementados</t>
  </si>
  <si>
    <t>0309-5-4 18 97 124
Política 18. Medio Ambiente Mas Vida, Programa 97. Gestión del Riesgo por Amenazas Naturales y Actividades Antrópicas Suprograma 124. Mas conocimiento menos riesgo</t>
  </si>
  <si>
    <t xml:space="preserve">Desarrollar campañas de prevención de los riesgos por amenazas naturales y actividades antrópicas </t>
  </si>
  <si>
    <t>Numero de campañas desarrolladas</t>
  </si>
  <si>
    <t>67
FORTALECIMIENTO DE LA GESTIÓN DEL RIESGO DE DESASTRES EN EL DEPARTAMENTO DEL QUINDIO</t>
  </si>
  <si>
    <t xml:space="preserve">1.  Realizar campañas educativas en el departamento.
2.Identificación de situaciones de vulnerabilidad en los municipios de Montenegro y Génova .
</t>
  </si>
  <si>
    <t xml:space="preserve">CPS N. 352-2012
Apoyar la capacitaciòn en bomberotecnica, ley 1575 de agosto de 2012 y verificar tecnicamente , los requisitos minimos exigidos para los cuerpos de bomberos en cumplimiento
</t>
  </si>
  <si>
    <t xml:space="preserve">15 cuerpos de bomberos capacitados debidamente en bomberotecnica.
15 Visitas de cumplimiento y verificacion de requisitos minimos realizadas.
</t>
  </si>
  <si>
    <t>• Apoyar la Capacitación de los 16 Cuerpos de Bomberos del Quindío en bomberotecnia
•  Verificar el cumplimiento de los Requisitos Mínimos de los Cuerpos de Bomberos Voluntarios a través de Visita Técnica para la expedición del Certificado de Cumplimiento c</t>
  </si>
  <si>
    <t>DIANA MILENA GIRALDO L.</t>
  </si>
  <si>
    <t>Gestionar proyectos de reubicación para familias asentadas en zonas de alto riesgo en coordinación con la promotora de vivienda y la secretaría de infraestructura departamental</t>
  </si>
  <si>
    <t>Número de proyectos de reubicación gestionados</t>
  </si>
  <si>
    <t>Apoyar los procesos de investigación de amenaza y vulnerabilidad que afectan la comunidad de los municipios del departamenrto</t>
  </si>
  <si>
    <t>Número de municipios</t>
  </si>
  <si>
    <t>0309-5-4 18 97 1 25
Política Medio Ambiente Mas Vida, Programa 97 Gestión del Riesgo por amenazas naturales naturales y actividades antrópicas, Subprograma Activos por la vida</t>
  </si>
  <si>
    <t>Capacitar a la comunidad en gestión del riesgo.</t>
  </si>
  <si>
    <t xml:space="preserve">Número de capacitaciones realizadas sobre gestión del riesgo </t>
  </si>
  <si>
    <t>68
APOYO A LOS PROCESOS DE REDUCCION DEL RIESGO DE DESASTRES EN EL DEPARTAMENTO DEL QUINDIO</t>
  </si>
  <si>
    <t xml:space="preserve">G.Realizar 30 capacitaciones a las comunidades vulnerables del departamento.
1. Fortalecer 3 organismos de socorro del departamento para mejorar su capacidad operativa frente a emergencias. 2.-adquisición de elementos para brindar asistencia humanitaria a las familias damnificadas. 3-Compra de insumos para dotar el centro de reservas.4-Asistencia técnica a 3 municipios para  la elaboración de los PMGR.
</t>
  </si>
  <si>
    <t>CPS N. 291-2012
Prestar servicios profesionales de apoyo  elaborar la estrategia para la respuesta y plan de Recuperación de Emergencias y Desastres en el Departamento del Quindío</t>
  </si>
  <si>
    <t xml:space="preserve">12 comites locales asesorados en cuanto a la prevencion y atencion de desastres para la elaboracion de la estrategia de respuesta y  el plan de recuperacion.
12 comites locales de emergencia capacitados en la estrategia municipal de atencion y conformacion de fondos municipales de emergencia.
</t>
  </si>
  <si>
    <t>• Apoyar  y asesorar técnicamente a los 12 Comités Locales para la Prevención y Atención de Desastres en la elaboración de la estrategia para la respuesta y el plan de recuperación
•  Brindar capacitación a las 12 Comités Locales de Emergencia en temas relacionados con la estrategia municipal de atención y recuperación conformación y creación de los fondos  Municipales de emergencia y planes escolares.</t>
  </si>
  <si>
    <t>Apoyar procesos de fortalecimiento de los organismos de socorro e instituciones que hacen parte de la unidad de prevención y atención de desastres</t>
  </si>
  <si>
    <t>Número de procesos de fortalecimiento a los organismos de socorro e instituciones que hacen parte de la unidad de prevención y atención de desastres apoyados</t>
  </si>
  <si>
    <t>CPS N. 290-2012
Prestar servicios profesionales de apoyo en la realizacion de  dos (02) campañas educativas que apunten a generar en la comunidad del Departamento del Quindío, la cultura de la Gestión del Riesgo</t>
  </si>
  <si>
    <t>Instituciones educativas con orientacion y adopcion de la cultura de gestion del riesgo enfocadas a amenaza volcanica.
Administracion efectiva de las emergencias verificando una respuesta adecuada a incidentes criticos previa coorinacion con la defensa civil y organismos de socorro</t>
  </si>
  <si>
    <t xml:space="preserve">Elaborar dos (02) campañas educativas para fomentar la cultura ciudadana en el tema de gestión del riesgo, enfocadas a amenaza volcánica y de origen antrópico o antropogénicas, dirigido a las instituciones educativas de los municipios de: Quimbaya, Montenegro y circasia.
Brindar apoyo operativo durante las emergencias a las entidades que integran la Unidad Departamental de Gestión del Riesgo de Desastres previa coordinación con la Defensa Civil Colombiana.
</t>
  </si>
  <si>
    <t>Realizar proceso de mejora en dotación del centro de reserva de la unidad de prevención y atención de desastres del departamento para asistencia humanitaria</t>
  </si>
  <si>
    <t>Proceso de mejora en dotación del centro de reserva de la unidad de prevención y atención de desastres realizado</t>
  </si>
  <si>
    <t>CPS N. 289-2012
Apoyar jurídicamente los programas y procesos que se presentes en la Secretaría del Interior sobre la Unidad Departamental de Gestión del Riesgo</t>
  </si>
  <si>
    <t>Tramitar  los procesos precontractuales y contractuales y resolver, responder, y asistir jurídicamente efectiva y exitosamente todas las acciones de tutela,  acciones populares, solicitudes y derechos de petición y demás actuaciones jurídicas y así brindar un apoyo eficaz, efectiva y eficientemente a la unidad departamental de gestión del riesgo de desastres y al área de victimas del departamento del Quindío.</t>
  </si>
  <si>
    <t>• Brindar asistencia Jurídica en la respuesta a Demandas, Acciones de Tutelas, Acciones Populares, Solicitudes y demás actos administrativos o de carácter Jurídico que involucren a la Unidad Departamental de Gestión del Riesgo de Desastres (UDEGERD) y/o relacionados con la atención Integral a la población Victima del Conflicto Armado Interno
• Apoyar jurídicamente los procesos precontractuales y contractuales para a llevar a cabo la ejecución de los recursos de los proyectos de la Unidad Departamental de Gestión del Riesgo de Desastres (UDEGERD) y de Victimas del Conflicto Armado Interno según la Ley 1448 de 2011, su Decreto reglamentario 4800 de 2011, DDHH Y DIH</t>
  </si>
  <si>
    <t>Brindar asistencia técnica a los municipios del departamento en la elaboración e implementación de los planes municipales de gestión del riesgo (PMGR)</t>
  </si>
  <si>
    <t>Número de PMGR elaborados con asistencia técnica departamental</t>
  </si>
  <si>
    <t xml:space="preserve">CPS N 344-2012
Apoyar Actividades de Capacitación dirigidas a la comunidad Vulnerable del Departamento del Quindío, en temas relacionados con la gestion del riesgo de desastres, con enfasis en el componente ambiental </t>
  </si>
  <si>
    <t xml:space="preserve">Entidades de carácter publico y privado en el departamento del quindio, capacitadas en temas de gestion del riesgo de desastres e identificacion de amenazas de origen natural y antropico.
Comunidad orientada y capacitada en el diseño y ejecucion de palnes de accion para la conservacion y mejoramiento del entorno ambiental
</t>
  </si>
  <si>
    <t>Apoyo a la realización de 20 capacitaciones en temas relacionados con la gestión del riesgo de desastres donde se socializaran amenazas de origen natural y antropogenico fomentando la cultura de la prevención en las entidades de carácter público y privado del departamento del Quindío
Orientar a las comunidades vulnerables objeto de las capacitaciones en el diseño y ejecución de planes de acción para la conservación y mejoramiento de su entorno ambiental, con el propósito de fomentar la cultura de la prevención</t>
  </si>
  <si>
    <t>09-17-12</t>
  </si>
  <si>
    <t>12-26-12</t>
  </si>
  <si>
    <t>Crear el Fondo Departamental de Calamidades</t>
  </si>
  <si>
    <t>Fondo departamental de calamidades creado</t>
  </si>
  <si>
    <t>Formular el Plan Departamental de Gestión del Riesgo</t>
  </si>
  <si>
    <t>Plan Departamental de Gestón del Riesgo formulado</t>
  </si>
  <si>
    <t>0309.5.4.21.103.136.69
Política Participación comunitaria, Programa Comunales en Acción, Subprograma Sistema de Integracíon Comunal y Comunitario SICC</t>
  </si>
  <si>
    <t xml:space="preserve">Fortalecer los procesos de elección y reconocimiento de los organismos comunales.  </t>
  </si>
  <si>
    <t>69
APOYO Y FORTALECIMIENTO DE LOS ORGANISMOS  COMUNALES DEL DEPARTAMENTO DEL QUINDÍO</t>
  </si>
  <si>
    <t>G. Capacitar, sensibilizar a la comunidad del departamento, al igual que dotar y equipar los centros para la democracia comunitaria para el desarrollo de sus actividades.
1. Elaboración y desarrollo de un plan de capacitación en legislación comunal, elaboración de proyectos y desarrollo comunitario
2. Centros comunitarios fortalecidos y operando.
3. Desarrollo de actividades encaminadas a elevar la motivación hacia el proceso participativo de quienes se vinculan a organismos comunales o comunitarios.</t>
  </si>
  <si>
    <t xml:space="preserve">
CPS 283-2012
Prestar servicios profesionales de apoyo jurídico en la secretaría del interior de la gobernación del Quindío, en el tramite integral de las impugnaciones presentadas por los órganos comunales en donde sea parte el ente central como entidad encargada de la inspección, control y vigilancia, así como identificar todas aquellas actuaciones contrarias a la ley y a los estatutos de cada organismo comunal.
</t>
  </si>
  <si>
    <t xml:space="preserve">Inspección, control y vigilancia les compete conocer las demandas de impugnación en primera instancia cuando el organismo comunal no cuente con  organismo comunal de grado inmediatamente superior y la segunda  en caso de apelación,  contra las elecciones de J.A.C., J.V.C o ASOJAC. o contra las demás decisiones de sus órganos.  Todo ello  implica que se deben  estudiar, adelantar las diligencias jurídicas,  revisar, evaluar y fallar, por lo que se requiere de personal idóneo y suficiente para cumplir con los trámites legales en forma oportuna y eficiente.  
</t>
  </si>
  <si>
    <t xml:space="preserve">• Conocer el 100% de las demandas de impugnación asignadas en reparto siendo estas en primera instancia cuando el organismo comunal no cuente con  organismo comunal de grado inmediatamente superior y de segunda instancia en caso de apelación,  contra las elecciones de J.A.C.,  J.V.C, Asocomunales, o contra las demás actuaciones y decisiones de sus órganos, apoyando el tramite probatorio y consecutivamente la decisión que profiera la Secretaria del Interior como la entidad encargada de la inspección, control y vigilancia de los organismos comunales.
• Apoyar con el cumplimiento de la ley 743 de 2002 y sus decretos reglamentarios a la Secretaria del Interior, Dirección de Asuntos Comunales.
• Prestar apoyo en el cumplimiento del decreto 890 de 2008, en materia de inspección, vigilancia y el control que le compete a la Secretaría del Interior de la Gobernación del Quindío, frente a las Organizaciones comunales  (J.A.C., J.V.C. y Asociaciones de Acción Comunal) a fin de preservar el interés general y la legalidad de sus actuaciones. 
• Atender conductas susceptibles de investigación y sanción a la violación de las normas consagradas en la Constitución Política, la ley y los estatutos de las organizaciones comunales del departamento.
</t>
  </si>
  <si>
    <t>Creación del banco de proyectos comunales.</t>
  </si>
  <si>
    <t>CPS 304-2012
Prestar servicios profesionales de apoyo jurídico en la secretaría del interior de la gobernación del Quindío, en el tramite integral de las impugnaciones presentadas por los órganos comunales en donde sea parte el ente central como entidad encargada de la inspección, control y vigilancia, así como identificar todas aquellas actuaciones contrarias a la ley y a los estatutos de cada organismo comunal.</t>
  </si>
  <si>
    <t xml:space="preserve">Inspección, control y vigilancia les compete conocer las demandas de impugnación en primera instancia cuando el organismo comunal no cuente con  organismo comunal de grado inmediatamente superior y la segunda  en caso de apelación,  contra las elecciones de J.A.C., J.V.C o ASOJAC. o contra las demás decisiones de sus órganos.  Todo ello  implica que se deben  estudiar, adelantar las diligencias jurídicas,  revisar, evaluar y fallar, por lo que se requiere de personal idóneo y suficiente para cumplir con los trámites legales en forma oportuna y eficiente.  
</t>
  </si>
  <si>
    <t>apoyar los procesos de formulación y gestión de proyectos, así como realizar el acompañamiento en desempeño municipal, contribuyendo al desarrollo departamental y al cumplimiento de los objetivos del Plan de Desarrollo 2012-2015</t>
  </si>
  <si>
    <t xml:space="preserve"> Apoyar los procesos de capacitación y/o asistencia técnica territorial e institucional en formulación y gestión de proyectos. 
• Apoyar los procesos de capacitación y/o asistencia técnica territorial e institucional asociados al fortalecimiento de los bancos de programas y proyectos de inversión pública. 
• Apoyar procesos de seguimiento y/o evaluación de la gestión territorial e institucional, vinculados al banco de programas y proyectos de inversión pública. 
• Acompañar el proceso de gestión documental relacionado con los temas de su competencia en los términos establecidos en la ley 594 de 2000 y las demás que la reglamenten, modifiquen o sustituyan.
• Apoyar los procesos de capacitación y/o asistencia técnica territorial e institucional en temas asociados al desempeño municipal. 
• Apoyar procesos de seguimiento y/o evaluación del desempeño territorial en los municipios del departamento. 
• Presentar informe mensual y final de las actividades realizadas durante la ejecución del objeto del contrato al funcionario encargado de ejercer la supervisión, vigilancia y control del mismo. 
• De conformidad con el artículo 50 de la ley 789 de 2002, se obliga desde la celebración del contrato y durante la vigencia efectuar los aportes al sistema general de seguridad social a que haya lugar. </t>
  </si>
  <si>
    <t>CARLOS EDIVER TUFINO PALECHOR</t>
  </si>
  <si>
    <t>apoyo y acompañamiento jurídico en actividades relacionadas con los proyectos de implementación del sistema de cooperación internacional y gestión de proyectos en el Quindío; Asistencia a los entes territoriales para un mejor desempeño en la inversión pública en el departamento del Quindío y fortalecimiento de la capacidad de formulación y gestión de proyectos en el departamento del Quindío</t>
  </si>
  <si>
    <t>311 Prestar el servicio profesional en la Secretaría de Planeación departamental brindando apoyo y acompañamiento jurídico en actividades relacionadas con los proyectos de implementación del sistema de cooperación internacional y gestión de proyectos en el Quindío; Asistencia a los entes territoriales para un mejor desempeño en la inversión pública en el departamento del Quindío y fortalecimiento de la capacidad de formulación y gestión de proyectos en el departamento del Quindío</t>
  </si>
  <si>
    <t>71- DIAGNÓSTICO DE LA ESTRUCTURA TERRITORIAL EN EL DEPARTAMENTO DEL QUINDÍO</t>
  </si>
  <si>
    <t>Aunar fuerzas institucionales para estructurar un modelo de ocupasional departamental en cuyo marco se definan directrices y orientaciones de ordenamiento territorial para el departamento del Quindio, que permitan orientar los procesos de revision y ajuste de los planes de ordenamiento territorial municipal</t>
  </si>
  <si>
    <t>Convenio 56.  Aunar fuerzas institucionales para estructurar un modelo de ocupasional departamental en cuyo marco se definan directrices y orientaciones de ordenamiento territorial para el departamento del Quindio, que permitan orientar los procesos de revision y ajuste de los planes de ordenamiento territorial municipal</t>
  </si>
  <si>
    <t>MARTHA LILIANA AGUDELO</t>
  </si>
  <si>
    <r>
      <rPr>
        <b/>
        <sz val="10"/>
        <color indexed="8"/>
        <rFont val="Arial"/>
        <family val="2"/>
      </rPr>
      <t xml:space="preserve"> </t>
    </r>
    <r>
      <rPr>
        <b/>
        <sz val="14"/>
        <color indexed="8"/>
        <rFont val="Arial"/>
        <family val="2"/>
      </rPr>
      <t>F-PLA-07 SEGUIMIENTO</t>
    </r>
    <r>
      <rPr>
        <sz val="10"/>
        <color indexed="8"/>
        <rFont val="Arial"/>
        <family val="2"/>
      </rPr>
      <t xml:space="preserve"> </t>
    </r>
    <r>
      <rPr>
        <b/>
        <sz val="14"/>
        <color indexed="8"/>
        <rFont val="Arial"/>
        <family val="2"/>
      </rPr>
      <t xml:space="preserve"> PLAN DE ACCIÓN -          VIGENCIA 2012         </t>
    </r>
    <r>
      <rPr>
        <b/>
        <sz val="10"/>
        <color indexed="8"/>
        <rFont val="Arial"/>
        <family val="2"/>
      </rPr>
      <t>Versión 03         05-07-2011</t>
    </r>
    <r>
      <rPr>
        <b/>
        <sz val="14"/>
        <color indexed="8"/>
        <rFont val="Arial"/>
        <family val="2"/>
      </rPr>
      <t xml:space="preserve"> </t>
    </r>
  </si>
  <si>
    <t>DEPENDENCIA: PROMOTORA DE VIVIENDA Y DESARROLLO DEL QUINDIO</t>
  </si>
  <si>
    <t>AREA: GERENCIA GENERAL</t>
  </si>
  <si>
    <t>CARGO: GERENTE GENERAL</t>
  </si>
  <si>
    <t xml:space="preserve">CONTRATOS, CONVENIOS, etc. / </t>
  </si>
  <si>
    <t>3,17 INFRAESTRUCTURA PUBLICA PARA EL DESARROLLO, 3,17,90 VIVIENDA, INFRAESTRUCTURA, EQUIPAMIENTO COLECTIVO Y COMUNITARIO AL ALCANCE DE TODOS, 3,17,90,108 VIVIENDA, INFRAESTRUCTURA, EQUIPAMIENTO COLECTIVO Y COMUNITARIO EN CONDICIONES DIGNAS AL ALCANCE DE TODOS</t>
  </si>
  <si>
    <t>NUMERO DE VIVIENDAS NUEVAS VIS O VIP EN FORMULACION Y/O EJECUCION</t>
  </si>
  <si>
    <t>APOYO A LA PROMOTORA DE VIVIENDA Y DESARROLLO DEL QUINDIO</t>
  </si>
  <si>
    <t>APOYO A PROYECTOS DE VIVIENDA NUEVA Y MEJORAMIENTOS DE VIVIENDA, INFRAESTRUCTURA, EQUIPAMIENTO COLECTIVO Y COMUNITARIO</t>
  </si>
  <si>
    <t>APORTE DE LA PROMOTORA DE VIVIENDA Y DESARROLLO DEL QUINDIO, A LOS BENEFICIARIOS DEL PROYECTO EL TOLRA DEL MUNICIPIO DE BUENAVISTA</t>
  </si>
  <si>
    <t>49 VIVIENDAS NUEVAS CONSTRUIDAS</t>
  </si>
  <si>
    <t>CONSTRUCCION DE VIVIENDA NUEVA</t>
  </si>
  <si>
    <t>EPD</t>
  </si>
  <si>
    <t>JHONNY ALBERTO RODRIGUEZ JARAMILLO</t>
  </si>
  <si>
    <t>COFINANCIACION POR PARTE DE LA PROMOTORA DE VIVIENDA Y DESARROLLO DEL QUINDIO AL PROYECTOS MULTIFAMILIAR CIUDADELA III ETAPA EL ENSUEÑO EN EL MUNICIPIO DE QUIMBAYA.</t>
  </si>
  <si>
    <t>103 VIVIENDAS NUEVAS CONSTRUIDAS</t>
  </si>
  <si>
    <t>APORTE DE LA PROMOTORA DE VIVIENDA Y DESARROLLO DEL QUINDIO A LOS BENEFICIARIOS DEL PROYECTO APROPIJAO DEL MUNICIPIO DE PIJAO</t>
  </si>
  <si>
    <t>13 VIVIENDAS NUEVAS CONSTRUIDAS</t>
  </si>
  <si>
    <t>APORTE DE LA PROMOTORA DE VIVIENDA Y DESARROLLO DEL QUINDIO A LOS BENEFICIARIOS DEL PROYECTO CAMINO REAL DEL MUNICIPIO DE LA TEBAIDA</t>
  </si>
  <si>
    <t>25 VIVIENDAS NUEVAS CONSTRUIDAS</t>
  </si>
  <si>
    <t>COOFINANCIACION PROYECTO: CONSTRUCCION VIVIENDA NUEVA RURAL EN EL MUNICIPIO DE CALARCA DEPARTAMENTO DEL QUINDIO</t>
  </si>
  <si>
    <t>10 VIVIENDAS RURALES NUEVAS EN FORMULACION</t>
  </si>
  <si>
    <t>COOFINANCIACION PROYECTO: CONSTRUCCION VIVIENDA NUEVA RURAL EN EL MUNICIPIO DE PIJAO DEPARTAMENTO DEL QUINDIO</t>
  </si>
  <si>
    <t>COOFINANCIACION PROYECTO: CONSTRUCCION VIVIENDA NUEVA RURAL EN EL MUNICIPIO DE GENOVA DEPARTAMENTO DEL QUINDIO</t>
  </si>
  <si>
    <t>5 VIVIENDAS RURALES NUEVAS EN FORMULACION</t>
  </si>
  <si>
    <t>COOFINANCIACION PROYECTO: CONSTRUCCION VIVIENDA NUEVA RURAL EN EL MUNICIPIO DE CORDOBA DEPARTAMENTO DEL QUINDIO</t>
  </si>
  <si>
    <t>COOFINANCIACION PROYECTO: CONSTRUCCION VIVIENDA NUEVA RURAL EN EL MUNICIPIO DE FILANDIA DEPARTAMENTO DEL QUINDIO</t>
  </si>
  <si>
    <t>7 VIVIENDAS RURALES NUEVAS EN FORMULACION</t>
  </si>
  <si>
    <t>COOFINANCIACION PROYECTO: CONSTRUCCION VIVIENDA NUEVA RURAL EN EL MUNICIPIO DE MONTENEGRO DEPARTAMENTO DEL QUINDIO</t>
  </si>
  <si>
    <t>COOFINANCIACION PROYECTO: CONSTRUCCION VIVIENDA NUEVA RURAL EN EL MUNICIPIO DE QUIMBAYA DEPARTAMENTO DEL QUINDIO</t>
  </si>
  <si>
    <t>8 VIVIENDAS RURALES NUEVAS EN FORMULACION</t>
  </si>
  <si>
    <t>COOFINANCIACION PROYECTO: CONSTRUCCION VIVIENDA NUEVA RURAL EN EL MUNICIPIO DE SALENTO DEPARTAMENTO DEL QUINDIO</t>
  </si>
  <si>
    <t>NUMERO DE VIVIENDAS CON MEJORAMIENTO</t>
  </si>
  <si>
    <t>EL CONTRATISTA SE OBLIGA A PRESTAR SUS SERVICIOS PROFESIONALES REALIZANDO ACOMPAÑAMIENTO EN LA FORMULACIÓN Y ESTRUCTURACIÓN DE LOS DIFERENTES PROYECTOS QUE SE REQUIEREN PARA PRESENTAR ANTE ENTIDADES PÚBLICAS Y PRIVADAS EN CUMPLIMIENTO DEL OBJETO SOCIAL DE LA EMPRESA Y SU ACTIVIDAD INDUSTRIAL Y COMERCIAL</t>
  </si>
  <si>
    <t>10 PROYECTOS FORMULADOS Y PRESENTADOS A NIVEL REGIONAL, NACIONAL CON ENTES PUBLICOS Y PRIVADOS PARA VIVIENDA, INFRAESTRUCTURA, EQUIPAMIENTO COLECTIVO Y COMUNITARIO.</t>
  </si>
  <si>
    <t>INFORMAR SOBRE CONVOCATORIAS A NIVEL REGIONAL, NACIONAL. BRINDAR APOYO EN LA FORMULACION Y PRESENTACION DE PROYECTOS A NIVEL NACIONAL O ENTES PUBLICOS Y PRIVADOS PARA VIVIENDA, INFRAESTRUCTURA  Y EQUIPAMIENTO COLECTIVO Y COMUNITARIO. SOCIALIZACION DE REQUISITOS ADMINISTRATIVOS, TECNICOS Y FINANCIEROS PARA LA FORMULACION DE PROYECTOS. VERIFICACION DE CUMPLIMIENTO DE REQUISITOS PARA LA FORMULACION Y PRESENTACION DE PROYECTOS.</t>
  </si>
  <si>
    <t>IR</t>
  </si>
  <si>
    <t>JORGE ALBERTO MARTINEZ LOAIZA</t>
  </si>
  <si>
    <t>DISEÑAR, FORMULAR, PROPONER Y DESARROLLAR LAS ESTRATEGIAS PUBLICITARIAS Y COMUNICACIONALES APROBADAS EN LAS INSTANCIAS INTERNAS DE LA ENTIDAD SOBRE LOS PROYECTOS QUE SE FORMULEN Y EJECUTEN</t>
  </si>
  <si>
    <t>3 DISEÑOS, 3 PLANIFICACION, 3 CREACION, 3 PRODUCCION, 3 SUPERVISION Y DIVULGACION DE CAMPAÑAS DE PUBLICIDAD Y/O MERCADEO PARA LOS PROYECTOS E IMAGEN DE LA EMPRESA</t>
  </si>
  <si>
    <t>BRINDAR ACOMPAÑAMIENTO, ASESORIA EN LA EJECUCION DE CAMPAÑAS PUBLICITARIAS Y DE PROMOCION DE LOS DIFERENTES PROYECTOS QUE FORMULE Y EJECUTE LA ENTIDAD, DISEÑO Y EJECUCION DE PIEZAS PUBLICITARIAS, CREACION DE PARAMETROS DE PUBLICIDAD Y MERCADEO PARA PROYECTOS DE VIVIENDA, INFRAESTRUCTURA EQUIPAMIENTO COLECTIVO Y COMUNITARIO</t>
  </si>
  <si>
    <t>EILYN CAROLINA CARDONA CORRALES</t>
  </si>
  <si>
    <t>EJECUTAR ACTIVIDADES DE APOYO TECNICO EN LOS PROYECTOS DE VIVIENDA QUE FORMULE Y EJECUTE LA ENTIDAD EN CUMPLIMIENTO DE SU OBJETO SOCIAL Y SU ACTIVIDAD PROPIA INDUSTRIAL Y COMERCIAL EN EL DEPARTAMENTO DEL QUINDIO.</t>
  </si>
  <si>
    <t>4 PROYECTOS DE VIVIENDA CON  APOYO TECNICO</t>
  </si>
  <si>
    <t>ELABORACION DE ANALISIS DE PRECIOS UNITARIOS, ESPECIFICACIONES TECNICAS, VISITAS DE CAMPO, ACOMPAÑAMIENTO EN EL DESARROLLO DEL CONTROL Y SEGUIMIENTO DE LA OBRAS</t>
  </si>
  <si>
    <t>MAIRA ALEJANDRA DIAZ MARTINEZ</t>
  </si>
  <si>
    <t>NUMERO DE MUNICIPIOS APOYADOS</t>
  </si>
  <si>
    <t>7. SUMINISTRO Y SIEMBRA PLANTAS ORNAMENTALES EN: GLORIETAS AEROPUERTO, GLORIETAS CLUB CAMPESTRE, GLORIETA HOSPITAL DEL SUR, GLORIETA MARIA CRISTINA (VIA CALARCA), GLORIETA COMANDO DE POLICIA (AVENIDA CENTENARIO), GLORIETA CALLE 10 (AVENIDA CENTENARIO), GLORIETA SINAI (SUR DE LA CIUDAD), GLORIETA WILLYZ (SUR DE LA CIUDAD) Y JARDINERA FACHADA PRINCIPAL CENTRO DE CONVENCIONES DEL MUNICIPIO DE ARMENIA QUINDIO.</t>
  </si>
  <si>
    <t>MEJORAMIENTO DEL ENTORNO Y EMBELLECIMIENTO DE LAS GLORIETAS EN LA CIUDAD DE ARMENIA</t>
  </si>
  <si>
    <t>8 GLORIETAS EMBELLECIDAS Y 1 FACHADA EMBELLECIDA</t>
  </si>
  <si>
    <t>CORPORACION AMBIENTAL, CULTURAL Y SOCIAL TIBOUCHINA</t>
  </si>
  <si>
    <t>PINTURA: GLORIETAS AEROPUERTO, GLORIETAS CLUB CAMPESTRE, GLORIETAS HOSPITAL DEL SUR, GLORIETA MARIA CRISTINA (VIA CALARCA), GLORIETA COMANDO DE POLICIA (AVENIDA CENTENARIO), GLORIETA CALLE 10 (AVENIDA CENTENARIO), GLORIETA SINAI (SUR DE LA CIUDAD) Y GLORIETA WILLYZ (SUR DE LA CIUDAD) DEL MUNICIPIO DE ARMENIA QUINDIO.</t>
  </si>
  <si>
    <t>8 GLORIETAS PINTADAS</t>
  </si>
  <si>
    <t>6,366,36</t>
  </si>
  <si>
    <t>JESUS MARIA GIL BARRERA</t>
  </si>
  <si>
    <t>012. REPARACIONES LOCATIVAS INFRAESTRUCTURA FISICA PATINODROMO PARQUE DE LA VIDA ARMENIA-QUINDIO.</t>
  </si>
  <si>
    <t>1 INFRAESTRUCTURA RECREATIVA Y DEPORTIVA RECUPERADA</t>
  </si>
  <si>
    <t>JOHAN NEMECIO VILLA MENDIETA</t>
  </si>
  <si>
    <t>ADICION: SUMINISTRO Y SIEMBRA PLANTAS ORNAMENTALES EN: GLORIETAS AEROPUERTO, GLORIETAS CLUB CAMPESTRE, GLORIETA HOSPITAL DEL SUR, GLORIETA MARIA CRISTINA (VIA CALARCA), GLORIETA COMANDO DE POLICIA (AVENIDA CENTENARIO), GLORIETA CALLE 10 (AVENIDA CENTENARIO), GLORIETA SINAI (SUR DE LA CIUDAD), GLORIETA WILLYZ (SUR DE LA CIUDAD) Y JARDINERA FACHADA PRINCIPAL CENTRO DE CONVENCIONES DEL MUNICIPIO DE ARMENIA QUINDIO.</t>
  </si>
  <si>
    <t>NUMERO DE METROS CUADRADOS ADQUIRIDOS</t>
  </si>
  <si>
    <t>3,17 INFRAESTRUCTURA PUBLICA PARA EL DESARROLLO, 3,17,92 INFRAESTRUCTURA PUBLICA PARA EL DESARROLLO, 3,17,92,109 INFRAESTRUCTURA FISICA DE LAS INSTITUCIONES EDUCATIVAS MANTENIDAS Y REHABILITADAS</t>
  </si>
  <si>
    <t>INFRAESTRUCTURA FISICA DE LAS INSTITUCIONES EDUCATIVAS MANTENIDAS Y REHABILITADAS</t>
  </si>
  <si>
    <t>NUMERO DE EDIFICACIONES EDUCATIVAS MEJORADAS Y REHABILITADAS</t>
  </si>
  <si>
    <t>APOYO A LA INFRAESTRUCTURA FISICA DE LAS INSTITUCIONES EDUCATIVAS MANTENIDAS Y REHABILITADAS EN EL DEPARTAMENTO DEL QUINDIO</t>
  </si>
  <si>
    <t>MANTENIMIENTO Y REHABILITACION DE LA INFRAESTRUCTURA FISICA DE LAS INSTITUCIONES EDUCATIVAS EN EL DEPARTAMENTO DEL QUINDIO</t>
  </si>
  <si>
    <t>3,17 INFRAESTRUCTURA PUBLICA PARA EL DESARROLLO, 3,17,92 INFRAESTRUCTURA PUBLICA PARA EL DESARROLLO, 3,17,92,109 INFRAESTRUCTURA DE LOS ESCENARIOS DEPORTIVOS Y RECREATIVOS MANTENIDOS Y REHABILITADOS</t>
  </si>
  <si>
    <t>INFRAESTRUCTURA DE LOS ESCENARIOS DEPORTIVOS Y RECREATIVOS MANTENIDOS Y REHABILITADOS</t>
  </si>
  <si>
    <t>NUMERO DE ESCENARIOS DEPORTIVOS MEJORADOS Y REHABILITADOS</t>
  </si>
  <si>
    <t>APOYO A LA INFRAESTRUCTURA DE LOS ESCENARIOS DEPORTIVOS MANTENIDOS Y REHABILITADOS EN EL DEPARTAMENTO DEL QUINDIO</t>
  </si>
  <si>
    <t>MANTENIMIENTO Y REHABILITACION DE LA INFRAESTRUCTURA FISICA DE LOS ESCENARIOS DEPORTIVOS Y RECREATIVOS EN EL DEPARTAMENTO DEL QUINDIO</t>
  </si>
  <si>
    <t>Fecha: OCTUBRE 09 DE 2012</t>
  </si>
  <si>
    <t>Nombre y Firma del Secretario:</t>
  </si>
  <si>
    <t>GERENTE GENERAL</t>
  </si>
  <si>
    <t>Los colores hacen referencia al tipo de información que se quiere evidenciar</t>
  </si>
  <si>
    <t>información sobre el Plan de Desarrollo</t>
  </si>
  <si>
    <t>información sobre el proyecto</t>
  </si>
  <si>
    <t>información sobre la contratación que le apunta al cumplimiento del Plan de Desarrollo</t>
  </si>
  <si>
    <t>Información exclusiva del personal de planta que contribuye al cumplimiento de los objetivos y metas del Plan de Desarrollo</t>
  </si>
  <si>
    <t>278- DESARROLLAR Y EJECUTAR PROYECTOS DE VIVIENDA NUEVA VIS - VIP</t>
  </si>
  <si>
    <t>279. REALIZAR MEJORAMIENTOS DE VIVIENDA</t>
  </si>
  <si>
    <t>280- GESTIONAR Y/O EJECUTAR OBRAS DE INFRAESTRUCTURA, EQUIPAMIENTO COLECTIVO Y COMUNITARIO</t>
  </si>
  <si>
    <t>280. GESTIONAR Y/O EJECUTAR OBRAS DE INFRAESTRUCTURA, EQUIPAMIENTO COLECTIVO Y COMUNITARIO</t>
  </si>
  <si>
    <t>281. ADQUIRIR LOTES VIP Y/O VIS</t>
  </si>
  <si>
    <t>• Conocer el 100% de las demandas de impugnación asignadas en reparto siendo estas en primera instancia cuando el organismo comunal no cuente con  organismo comunal de grado inmediatamente superior y de segunda instancia en caso de apelación,  contra las elecciones de J.A.C.,  J.V.C, Asocomunales, o contra las demás actuaciones y decisiones de sus órganos, apoyando el tramite probatorio y consecutivamente la decisión que profiera la Secretaria del Interior como la entidad encargada de la inspección, control y vigilancia de los organismos comunales.
• Apoyar con el cumplimiento de la ley 743 de 2002 y sus decretos reglamentarios a la Secretaria del Interior, Dirección de Asuntos Comunales.
• Prestar apoyo en el cumplimiento del decreto 890 de 2008, en materia de inspección, vigilancia y el control que le compete a la Secretaría del Interior de la Gobernación del Quindío, frente a las Organizaciones comunales  (J.A.C., J.V.C. y Asociaciones de Acción Comunal) a fin de preservar el interés general y la legalidad de sus actuaciones. 
• Atender conductas susceptibles de investigación y sanción a la violación de las normas consagradas en la Constitución Política, la ley y los estatutos de las organizaciones comunales del departamento.</t>
  </si>
  <si>
    <t>Crear un fondo de auxilio funerario</t>
  </si>
  <si>
    <t xml:space="preserve">CPS N. 303-2012
Prestar el servicioprofesional  realizando  actividades de intervencion social en los procesos inherentes a la funcion de los organismos comunales y demas actividades de apoyo      </t>
  </si>
  <si>
    <t xml:space="preserve">• Apoyar con el cumplimiento de la ley 743 de 2002 y sus decretos reglamentarios a la Secretaria del Interior, Dirección de Asuntos Comunales.
• Realizar actividades de apoyo logístico al programa de organismos comunales.
• Realizar capacitación a organismos comunales en cuanto a conformación de Asocomunales y demás temas legales y estatutarios.
• Atender y solucionar consultas de la comunidad entorno a las actuaciones legales y estatutarias de los organismos comunales.
• Revisar documentos recibidos por parte de los organismos comunales para su respectiva gestión.
• Realizar visitas de vigilancia, inspección y control a los organismos comunales.
• Presentar un (1) informe mensual de las actividades realizadas.
• Presentar un (1) informe final consolidado de actividades realizadas tanto medio físico como magnético.
• Deberá informar oportunamente al supervisor del contrato de cualquier eventualidad o situación que se presenten 
• Hacer acompañamiento a las actividades dirigidas a las organizaciones comunales  del departamento, programadas por la Secretaría del Interior.
• Acompañamiento en las actividades que desarrolle la Secretaría del Interior.
</t>
  </si>
  <si>
    <t>Impulsar procesos de formación a dignatarios comunales.</t>
  </si>
  <si>
    <t>CPS N. 287-2012
Prestar sus servicios apoyando la Secretaria del interior y desarrollo social en el cumplimiento de la ley 743 de 2002 brindando atencion integarl de las juntas de accion comunal del departamento del QUindio</t>
  </si>
  <si>
    <t xml:space="preserve">Intervención  profesional en la asesoría a la comunidad, absolución de consultas y capacitación antes, durante y después del proceso electoral de los dos primeros grados; se requiere además de una gran producción de oficios, contacto telefónica, revisión de documentación, digitación de documentos y notificaciones, acompañamiento al proceso de inicio de nuevos dignatarios; con lo cual se pueda cumplir el objetivo de otorgar los reconocimientos a las Asociaciones Municipales de Juntas de Acción Comunal así como resolver asuntos relacionados con las elecciones de las J.A.C y J.V.C realizadas en abril como las que deberán autorizarse.
</t>
  </si>
  <si>
    <t xml:space="preserve">• Apoyar con el cumplimiento  de la ley 743 de 2002 y sus decretos reglamentarios a la Secretaría del Interior, dirección de asuntos locales.
• Realizar actividades de apoyo logístico al programa de organismos comunales.
• Recepcionar y clasificar documentos de elecciones en organismos comunales de los diferentes municipios del departamento.
• Apoyo a la gestión documental y manejo de archivo de la Secretaria del Interior.
• Revisar documentos recibidos por parte de los diferentes organismos comunales, organizar y enviar a los profesionales del programa para realizar la respectiva gestión.
• Realizar y recepcionar  llamadas telefónicas para  atender asuntos relacionados con los organismos comunales.
• Radicar la documentación concerniente a organismos comunales y transferir a archivo. 
• Atender solicitudes de aclaración y orientación a los miembros de organismos comunales. 
• Realizar acompañamiento en terreno a las actuaciones de organismos comunales del departamento.
</t>
  </si>
  <si>
    <t>Apoyar y promover la organización comunitaria de las familias para su desarrollo en los 12 municipios.</t>
  </si>
  <si>
    <t>Fecha: : Septiembre  30  de 2012</t>
  </si>
  <si>
    <t>GLORIA INES GUTIÉRREZ BOTERO - SECRETARÍA DEL INTERIOR</t>
  </si>
  <si>
    <t>5.22.53.137</t>
  </si>
  <si>
    <t>354. Realizar el mantenimiento al sistema de información de área de gestión tributaria.</t>
  </si>
  <si>
    <t>Módulos del SOFTWARE con mantenimiento y operando.</t>
  </si>
  <si>
    <t>MEJORAMIENTO DE LA SOSTENIBILIDAD DE LOS PROCESOS DE FISCALIZACIÓN LIQUIDACIÓN CONTROL Y COBRANZA DE LOS TRIBUTOS EN EL DEPARTAMENTO DEL QUINDÍO</t>
  </si>
  <si>
    <t>Mejorar las finanzas del departamento en un 2.5%</t>
  </si>
  <si>
    <t>R.O.</t>
  </si>
  <si>
    <t>Millones de pesos en Cartera morosa recobrada.</t>
  </si>
  <si>
    <t>Ejecutar cuatro procesos (fiscalización, liquidación, cobranza y recaudo) de las rentas del dpto</t>
  </si>
  <si>
    <t>355.Realizar el cobro de la cartera morosa.</t>
  </si>
  <si>
    <t xml:space="preserve">Implementacion de procedimientos adecuados en el control y fiscalización de las rentas departamentales </t>
  </si>
  <si>
    <t>Recuperar 1250000 de cartera morosa en la vigencia 2012</t>
  </si>
  <si>
    <t>P.S 306  PRESTAR EL SERVICIO PROFESIONAL DE ACOMPAÑAMIENTO  A LA  DIRECCION  DE  GESTION TRIBUTARIA  DEPARTAMENTAL  EN LA REALIZACION DE ACTIVIDADES  DE  DEPURACION  DEL  PORCENTAJE  DEL  20% QUE  POR  CONCEPTO   DE  IMPUESTO SOBRE VEHÍCULOS AUTOMOTORES DEBE  TRASLADARSE A  LOS  MUNICIPIOS;  APOYAR   LA  CONCILIACIÓN  DE  COBROS   NEGADOS POR EL FIMPROEX Y PARTICIPACIÓN EN OPERATIVOS  DE  CAMPO DE SOBRETASA  A  LA  GASOLINA.</t>
  </si>
  <si>
    <t>SE HA REALIZADO ACTIVIDADES  DE  DEPURACION  DEL  PORCENTAJE  DEL  20% QUE  POR  CONCEPTO   DE  IMPUESTO SOBRE VEHÍCULOS AUTOMOTORES DEBE  TRASLADARSE A  LOS  MUNICIPIOS;  APOYAR   LA  CONCILIACIÓN  DE  COBROS   NEGADOS POR EL FIMPROEX Y PARTICIPACIÓN EN OPERATIVOS  DE  CAMPO DE SOBRETASA  A  LA  GASOLINA.</t>
  </si>
  <si>
    <t>* Brindar acompañamiento a la Direccion Tributaria, verificando el sistema de impuesto de vehiculos contra el giro que realiza Tesoreria General del Departamento.    * Verificar en la declaraciones del impuesto al consumo de importados contra el pago que realiza el FIMPROEX los cobros  que la realiza del Depto y que fueron rechazados por e FIMPROEX por las diversas causales contemplados en la Ley.  * Realizar el seguimientoa los cobros negados segun causal alegada y tramitar los documentos necesarios para lograr el pago de los recursos que no se han efectuado al Depto.   *  Apoyar a la Direccion de Gestion Tributaria Deptal en la realizacion de operativos de campo del impuesto de sobretasa a la gasolina.</t>
  </si>
  <si>
    <t>JOSE LINA LOPEZ ARBELAEZ</t>
  </si>
  <si>
    <t>P.S. 320 BRINDAR A POYO  EN LA DIRECCION DE GESTION TRIBUTARIA DEPARTAMENTAL EN LA RELAIZACION DE LOS OPERATIVOS DE CAMPO EN LOS ESTABLECIMIENTOS DE COMERCIO  DEL DEPARTAMENTO DEL QUINDIO,  DONDE SE COMERCIALIZAN  PRODUCTOS GRAVADOS CON EL IMPUESTO AL CONSUMO( LICORES,  VINOS, APERITIVOS, CIGARRILLOS,  NACIONALES  E  IMPORTADOS)  PARA VERIFICAR  LA  LEGALIDAD  EN EL  COMERCIO DE ESTOS  PRODUCTOS  EXHIBIDOS  O  ALMACENADOS  Y LA VERIFICACION DE LOS ESTABLECIMIENTOS DE COMERCIO QUE PRESENTAN  MOROSIDAD.</t>
  </si>
  <si>
    <t>SE HAN REALIZADO OPERATIVOS DE CAMPO EN LOS ESTABLECIMIENTOS DE COMERCIO  DEL DEPARTAMENTO DEL QUINDIO,  DONDE SE COMERCIALIZAN  PRODUCTOS GRAVADOS CON EL IMPUESTO AL CONSUMO( LICORES,  VINOS, APERITIVOS, CIGARRILLOS,  NACIONALES  E  IMPORTADOS)  PARA VERIFICAR  LA  LEGALIDAD  EN EL  COMERCIO DE ESTOS  PRODUCTOS  EXHIBIDOS  O  ALMACENADOS  Y LA VERIFICACION DE LOS ESTABLECIMIENTOS DE COMERCIO QUE PRESENTAN  MOROSIDAD.</t>
  </si>
  <si>
    <t xml:space="preserve">• Realizar operativos de campo en los establecimientos de comercio del Departamento para llegar a la etapa del cobro coactivo   * Diligenciar y presentar las diferentes actas de aprehension de los productos señalados (con stickers) y marcados por establecimiento.   * Presentar informes de actividades realizadas en los diferentes operativos de campo, indicando las cantidades aprehendidas y los motivos de aprehension.  *Previa coordinacion del Director de Gestion Tributaria Departamental, coordinar con la SIJIN, Policia del Departamento del Quindio, la realizacion de lso operativos en los diferentes establecimientos de comercio, en el marco de festividades, aniversarios y otros eventos de asistencia masiva.  *  Realizar las actuaciones conforme lo ordena el Estatuto Deptal de Rentas en el Art 91 y 106 en los casos que procedan.  * Tramitar las aprehensiones a que haya lugar, observando el estricto cumplimiento a las normas que asi lo dispongan, so pena de incurrir en responsabilidades de orden  penal.  * Diligenciar el formato F.HAC.05 por cada visita realizada, diligenciando todos los campos.
</t>
  </si>
  <si>
    <t>GONZALO ANTONIO BONILLA SERNA</t>
  </si>
  <si>
    <t xml:space="preserve">P.S. 358  Prestar el servicio profesional de apoyo y acompañamiento a la gestión adelantada por la Dirección de Gestión Tributaria Departamental en actividades relacionadas cobro coactivo de los impuestos y rentas del Departamento con la finalidad de recaudar la cartera morosa causada a favor del Departamento del Quindío
</t>
  </si>
  <si>
    <t>Se realizo el cobro coactivo de los impuestos y rentas del Departamento con la finalidad de recaudar la cartera morosa causada a favor del Departamento del Quindío.</t>
  </si>
  <si>
    <t xml:space="preserve">• Proyectar y elaborar para la aprobación del funcionario competente la respuesta a las excepciones que propongan en contra del mandamiento de pago, al igual que proyectar la respuesta a los recursos interpuestos en contra del acto administrativo que requiera.
• Proyectar, sustanciar y elaborar para la aprobación del funcionario competente la resolución consagrada en el artículo 836 del Estatuto Tributario Nacional.
• Proyectar y elaborar órdenes de embargo y secuestro de bienes de los contribuyentes incursos en procesos de cobro coactivo.
• Proyectar, sustanciar y elaborar para la aprobación del funcionario competente comunicaciones de desembargo en los eventos a que haya lugar.
• Proyectar, sustanciar y elaborar para la aprobación del funcionario competente la investigación de bienes de los contribuyentes a los cuales se les va a adelantar el proceso de cobro coactivo.
• Proyectar, sustanciar y elaborar para aprobación del funcionario competente la respuesta a la solicitud de prescripción de la acción de cobro.
• Presentar informes mensuales para aprobación del funcionario encargado de la vigilancia y para el pago correspondiente, así como el informe final de las actividades realizadas.
• De conformidad con la ley 782 de 2002 y 282 de 2003, el contratista debe realizar los aportes al sistema de seguridad social de acuerdo a los porcentajes establecidos
</t>
  </si>
  <si>
    <t>MAURICIO SANCHEZ LOPEZ</t>
  </si>
  <si>
    <t>P.S. 347 ACOMPAÑAMIENTO A LA  DIRECCION DE GESTION TRIBUTARIA DEPARTAMENTAL, EN LA VERIFICACION Y AUDITORIA  DE LOS ACTOS Y NEGOCIOS  SUJETOS A  REGISTRO EN LAS OFICINAS DE REGISTRO DE INSTRUMENTOS PUBLICOS DE ARMENIA, CALARCA Y FILANDIA, CON EL  FIN DE ADELANTAR PROCESOS DE COBRO COACTIVO EN LSOO NEGOCIOS SUJETOS A REGISTRO QUE SE PRESENTEN ANOMALIAS O INCONSISTENCIAS EN EL PAGO DEL IMPUESTO AL REGISTRO.</t>
  </si>
  <si>
    <t>SE HA VERIFICADO Y AUDITADO LOS ACTOS Y NEGOCIOS  SUJETOS A  REGISTRO EN LAS OFICINAS DE REGISTRO DE INSTRUMENTOS PUBLICOS DE ARMENIA, CALARCA Y FILANDIA, CON EL  FIN DE ADELANTAR PROCESOS DE COBRO COACTIVO EN LSOO NEGOCIOS SUJETOS A REGISTRO QUE SE PRESENTEN ANOMALIAS O INCONSISTENCIAS EN EL PAGO DEL IMPUESTO AL REGISTRO.</t>
  </si>
  <si>
    <t xml:space="preserve">Realizar planeación de auditoria del Impuesto al Registro en las Oficinas de Registro Publicos de Armenia, Calarca y Filandia (de marzo a noviembre de 2012).
• Verificar y cruzar pagos de los actos contratos y negocios jurídicos sujetos a registro en las oficinas  de Registro de instrumentos Pùblicos con los registros de la Direccion Tributaria deptal y Tesoreria.
• Elaborar papeles de trabajo de la Auditoria 2012
* Verificar los actos, contratos y negocios jurídicos sujetos a registro en las oficinas  de Registro de instrumentos Pùblicos de Armenia, calarca y filandia.
• Elaborar informe de auditoria determinando hallazgos y recomendaciones
• De conformidad  con  la Ley 789  de  2002, Ley 282 de 2003 y demas normatividad que la modifique,en los porcentajes establecidos y durante el palzo de ejecucion del contrato.                                                                                                                                                                         • Realizar cruces de los actos contratos y negocios jurídicos sujetos a registro en las oficinas  de Registro de instrumentos Pùblicos con las notarias del depto.
</t>
  </si>
  <si>
    <t>LUZ MERY CAÑON RUIZ</t>
  </si>
  <si>
    <t xml:space="preserve">P.S. 351 Acompañamiento a la Dirección de Gestión Tributaria Departamental, en el seguimiento de las rentas tributarias y no tributarias con actividades técnicas y operativas para medir el alcance y logros de la cartera morosa.
</t>
  </si>
  <si>
    <t>Se ha acompañado a la Dirección de Gestión Tributaria Departamental, en el seguimiento de las rentas tributarias y no tributarias con actividades técnicas y operativas para medir el alcance y logros de la cartera morosa.</t>
  </si>
  <si>
    <t xml:space="preserve">• Elaborar diariamente la conciliación de los pagos recaudados por concepto de impuestos sobre vehículos automotores moroso a través del sistema bancario.
• Determinar de forma mensual, los giros que por concepto de ISVA de la cartera moros que deben trasladarse a los diferentes municipios.
• Elaborar un informe consolidado mensual de ISVA, donde se determinen:  monto del impuesto, sanciones, intereses moratorios, devoluciones, deducciones y giros a los municipios para presentar a la Secretaria de Hacienda.
• Realizar un informe comparativo de cada una de las rentas tributarias y no tributarias del Departamento,  el cual debe realizarse en términos cuantitativos y porcentuales utilizando para ello gráficos, cuadros comparativos y otros.
• Hacer seguimiento al plan operativo  y al plan indicativo de la dependencia para el análisis de los riegos y el cumplimiento de las metas.
</t>
  </si>
  <si>
    <t>MARGARITA VALDES SERRATO</t>
  </si>
  <si>
    <t xml:space="preserve">P.S. 359  Prestar el servicio profesional de apoyo y acompañamiento a la gestión adelantada por la Dirección de Gestión Tributaria Departamental en actividades relacionadas cobro coactivo de los impuestos y rentas del Departamento con la finalidad de recaudar la cartera morosa causada a favor del Departamento del Quindío
</t>
  </si>
  <si>
    <t xml:space="preserve">• Proyectar y elaborar para la aprobación del funcionario competente actos administrativos de suspension del termino de prescripcion, conforme a los articulos 818 del estatuto tributario nacional.
• Proyectar y elaborar para la aprobación del funcionario competente  la respuesta a las excepciones uqe propongan en contra del mandamiento de pago, al igula uqe proyectar las respuestas a los recursos interpuestos en contra del acto administrativo que requiera.
•  Proyectar, sustanciar y elaborar para la aprobación del funcionario competente la Resolucion consagrada en el articulo 836 del E.T.                 *  Proyectar y elaborar órdenes de embargo y secuestro de bienes de los contribuyentes incursos en procesos de cobro coactivo.
• Proyectar, sustanciar y elaborar para la aprobación del funcionario competente comunicaciones de desembargo en los eventos a que haya lugar.
• Proyectar, sustanciar y elaborar para la aprobación del funcionario competente la investigación de bienes de los contribuyentes a los cuales se les va a adelantar el proceso de cobro coactivo.
• Proyectar, sustanciar y elaborar para aprobación del funcionario competente la respuesta a la solicitud de prescripción de la acción de cobro.
• Presentar informes mensuales para aprobación del funcionario encargado de la vigilancia y para el pago correspondiente, así como el informe final de las actividades realizadas.
• De conformidad con la ley 782 de 2002 y 282 de 2003, el contratista debe realizar los aportes al sistema de seguridad social de acuerdo a los porcentajes establecidos
</t>
  </si>
  <si>
    <t>SEBASTIAN ENRIQUE CASTAÑO DAVID</t>
  </si>
  <si>
    <t xml:space="preserve">P.S.P. 369    PRESTAR EL SERVICIO DE APOYO Y ACOMPAÑAMIENTO  EN LA DIRECCION DE GESTION TRIBUTARIA DE LA SECRETARIA DE HACIENDA Y FINANZAS PUBLICAS DEPARTAMENTAL EN LA GESTION DE ACTIVIDADES RELACIONADAS CON LA REALIZACION DE  LAS  DIVERSAS ACTUACIONES JURIDICAS  PARA  EL  COBRO COACTIVO  CON LA FINALIDAD DE  RECUPERAR  CARTERA MOROSA.
</t>
  </si>
  <si>
    <t>SE REALIAZARON ACTIVIDADES RELACIONADAS CON LAS  DIVERSAS ACTUACIONES JURIDICAS  PARA  EL  COBRO COACTIVO  CON LA FINALIDAD DE  RECUPERAR  CARTERA MOROSA.</t>
  </si>
  <si>
    <t>4. Apoyar a la secretaría del Interior en la elaboración técnica de proyectos de acuerdo con sus áreas de formación y los trámites administrativos que deba realizar para la ejecución integral del objeto del presente contrato.</t>
  </si>
  <si>
    <t>09-13-2012</t>
  </si>
  <si>
    <t>0309--5-4 5 48 43
Política Quindío Sin Miedo, Programa Cultura para la Convivencia y la Paz Quindío, Subprograma Quindío Territorio de Convivencia y Paz</t>
  </si>
  <si>
    <t>Realizar campañas de educación
ciudadana y gestión comunitaria urbanas y
rurales.</t>
  </si>
  <si>
    <t>Número de campañas
realizadas.</t>
  </si>
  <si>
    <t>38
PREVENCIÓN EN SEGURIDAD Y CONSTRUCCIÓN DE CONVIVENCIA CIUDADANA EN EL DEPARTAMENTO DEL QUINDÍO</t>
  </si>
  <si>
    <t xml:space="preserve">G.Disminuir la tasa de lesiones personales en el departamento del Quindío.
1. Realizar campañas de educación ciudadana y gestión comunitaria urbanas y rurales con base en causas y factores de riesgo que afectan la seguridad y la convivencia ciudadana.
2. Fortalecer programas de participación ciudadana para la seguridad preventiva y la convivencia pacífica.
3. Apoyar mecanismos alternativos de solución de conflictos MASC y acceso a la justicia.
</t>
  </si>
  <si>
    <t xml:space="preserve">
CPS Nº  331 -2012
Apoyar la socializacion del proyecto SIES Quindio como estrategia de prevencion en seguridad y el seguimiento tecnico a la fase de garantia de los SIES CCTV de 10  municipios del Departamento implementados  en el marco del Convenio Interadministrativo 090 del 2010.</t>
  </si>
  <si>
    <t>Se espera establecer una estrategia de socialización del funcionamiento de los SIES incluyendo la  logística operativa necesaria para la realización de las visitas y reuniones en cada uno de los municipios mencionados, con los Alcaldes y Secretarios de Gobierno,</t>
  </si>
  <si>
    <t xml:space="preserve">1. Apoyo a la formulación de un protocolo de uso del Sistema Integrado de Emergencias y Seguridad SIES para el Departamento del Quindío, donde se evidencie las funcionalidades en seguridad, potencialidades para otros usos y posibilidades de escalamiento tecnológico del sistema.
2. Programar con las administraciones locales las reuniones de socialización del protocolo de uso formulado, en cada uno de los municipios del Departamento que tiene implementado proyecto  SIES Quindío.
3. Realizar visitas técnicas de seguimiento a las 10 SIES CCTV implementados en el Departamento bajo el marco del Convenio 090 del 2010, realizando informes mensuales sobre el estado de la etapa de mantenimiento y garantía del proyecto, así como su funcionamiento y uso por parte de la Policía Nacional, de manera individual por municipio y consolidado por departamento.
</t>
  </si>
  <si>
    <t>12-26-2012</t>
  </si>
  <si>
    <t>Fortalecer programas de participación
ciudadana para la seguridad preventiva y la
convivencia pacífica.</t>
  </si>
  <si>
    <t>Número de programas
fortalecidos.</t>
  </si>
  <si>
    <t>CPS N. 282-2012
Apoyar el diseño y ejecución de las estrategias preventivas que la secretaria  del interior implemente interinstitucionalmente, con los organismos  de seguridad y la comunidad  para construir cultura ciudadana y promover la convivencia y la seguridad  ciudadana en el departamento</t>
  </si>
  <si>
    <t xml:space="preserve">Con el propósito de fortalecer el enfoque preventivo a los programas de seguridad y la convivencia ciudadana del departamento del Quindío, se necesita la contratación de un profesional en desarrollo social y comunitario, con experiencia en la ejecución de procesos y sistemas de participación ciudadana en seguridad preventiva y convivencia pacifica, para que apoye a la Secretaría del Interior en el diseño y ejecución de estrategias interinstitucionales de educación ciudadana, gestión comunitaria, campañas e iniciativas constructoras de cultura ciudadana y promotoras de buenos hábitos de comportamiento social, convivencia  y participación de habitantes y visitantes, que contribuyan en la reducción y prevención de hechos de violencia, delincuencia, criminalidad e inseguridad en el Quindío. 
</t>
  </si>
  <si>
    <t>• Apoyar la formulación, coordinación y ejecución de cuatro (4) campañas sobre educación ciudadana y/o gestión comunitaria urbana y/o rural orientada a reducir hechos de violencia o delincuencia.
• Apoyar el fortalecimiento de dos (2) programas de participación ciudadana de los organismos de seguridad del departamento para promover procesos de convivencia pacífica y seguridad preventiva.
•  Contribuir y apoyar el diseño de un programa de orientación preventiva, para mejorar percepción del riesgo y disminuir la actitud permisiva de la comunidad frente al consumo de sustancias lícitas e ilícitas.
• Apoyar operativamente la realización de los consejos departamentales de seguridad. 
• Apoyar todas las actividades que la Secretaria del Interior, ejecute en materia de seguridad ciudadana, convivencia y orden público.</t>
  </si>
  <si>
    <t>Apoyar mecanismos alternativos de
solución de conflictos MASC y acceso a la
justicia.</t>
  </si>
  <si>
    <t>Mecanismos alternativos
apoyados</t>
  </si>
  <si>
    <t>Pago de recompensa departamento de policia</t>
  </si>
  <si>
    <t>Estrategias para ejecutar laPolitica departamental de seguridad</t>
  </si>
  <si>
    <t xml:space="preserve">09/08/2012
</t>
  </si>
  <si>
    <t>0309-5-4 5 49 44
Política Quindío Sin Miedo, Programa Seguridad Vial, Subprograma Prevención Vial</t>
  </si>
  <si>
    <t>Realizar campañas educativas en el departamento.</t>
  </si>
  <si>
    <t>Número de personas
capacitadas.</t>
  </si>
  <si>
    <t>39
FORTALECIMIENTO DE LA SEGURIDAD VIAL   EN EL DEPTO DEL QUINDÍO</t>
  </si>
  <si>
    <t>G. Reducir tasa de lesiones por accidentes de tránsito.
Reducir tasa de muertes por accidentes de tránsito.
1. Realizar campañas educativas en el departamento.
2. Incrementar la señalización de vías.
3. Acreditar y habilitar la escuela de Enseñanza del IDTQ.</t>
  </si>
  <si>
    <t>Incrementar la señalización de vías.</t>
  </si>
  <si>
    <t>Número de metros lineales de señalización.</t>
  </si>
  <si>
    <t>Acreditar y habilitar la escuela de Enseñanza del IDTQ.</t>
  </si>
  <si>
    <t>Escuela de enseñanza del IDTQ acreditada y habilitada.</t>
  </si>
  <si>
    <t>0309- 5 4 8 63 56 50
Política Inclusión Social Reconciliación  DDHH,DIH, Programa Mis Derechos al Derecho, suprograma Prevención Protección y Garantía de no repetición</t>
  </si>
  <si>
    <t>Articularse con las instituciones estatales, para ejecutar programas conjuntos de prevención del reclutamiento forzado</t>
  </si>
  <si>
    <t>Municipios con programas de prevención y garantía de derecho.</t>
  </si>
  <si>
    <t>50
PREVENCIÓN PROTECCIÓN Y GARANTIA DE NO REPETICIÓN EN EL DEPARTAMENTO DEL QUINDÍO</t>
  </si>
  <si>
    <t>G. Apoyar  en  los  doce  Municipios  del Departamento,   acciones de   prevención  y  protección  dirigidas a la  población víctima del conflicto armado y en condición de desplazamiento,  a  través  de los  espacios legalmente establecidos para estos  fines.  
    1. Fortacer  la gestión interinstitucional  para  adelantar  acciones contundentes  de  prevención  el  reclutamiento forzado  en  nuestro departamento.
2. Fortalecer los mecanismos o instrumentos de prevención de la vulneración y protección de derechos de población en condición de desplazamiento a través de la elaboración y socialización del plan departamental de contingencia por posibles desplazamientos masivos.</t>
  </si>
  <si>
    <t xml:space="preserve">Fortalecer los mecanismos o instrumentos de prevención de la vulneración y protección de derechos de población  en condición de desplazamiento a través de la elaboración y socialización del plan departamental de contingencia por posibles desplazamientos masivos.  </t>
  </si>
  <si>
    <t>Plan elaborado y socializados</t>
  </si>
  <si>
    <t>0309- 5 4 8 63 57 51
Política Inclusión Social Reconciliación  DDHH,DIH, Programa Mis Derechos al Derecho, suprograma Atención y Asistencia a Victimas del Conflicto Armado</t>
  </si>
  <si>
    <t>Apoyar la atención integral de las víctimas por enfoque diferencial y de derechos en salud, educación, vivienda, tierras, cultura y proyectos productivos.</t>
  </si>
  <si>
    <t>Tasa de población atendida
sobre el total de población
remitida.</t>
  </si>
  <si>
    <t>51
DISEÑO IMPLEMENTACIÓN Y DESARROLLO DEL PARIV Y ATENCIÓN INTEGRAL A LA POBLACIÓN VICTIMA DEL CONFLICTO ARMADO DEPARTAMENTO DEL QUINDÍO</t>
  </si>
  <si>
    <t>G. Fortalecer el comité departamental de justicia transicional y sus subcomités.
1. Fortalecer el comité departamental de justicia transicional y sus subcomités.
2. Fortalecer la capacidad institucional a través del apoyo en la construcción y la actualización de los PLANES DE ATENCIÓN Y REPARACIÓN INTEGRAL DE VÍCTIMAS PARIV municipales y la implementación del PARIV departamental.
3. Apoyar la atención humanitaria inmediata, de emergencia y la estabilización socioeconómica de la población víctima de desplazamiento forzado con enfoque de derecho de salud, educación, vivienda, generación de ingresos, tierra, cultura, deporte e inclusión social.
4. Apoyar la atención integral de las víctimas por enfoque diferencial y de derechos en salud, educación, vivienda, tierras, cultura y proyectos productivo</t>
  </si>
  <si>
    <t>CPS N. 310-2012
Apoyar al Departamento y los Municipios del Quindío en la formulación de los planes de acción de atención y Reparación Integral de Victimas-  PARIV y la implementación de la Ley de Victimas</t>
  </si>
  <si>
    <t>fortalecer su acción preventiva, mediante la suscripción de un contrato de prestación de servicios Profesionales con un Profesional del Sicología, quien posee un perfil profesional y experiencia relacionada  al conocimiento de la dinámica socio familiar, socioeconómica y necesidades de la población victima del conflicto armado interno y el conocimiento del funcionamiento del Sistema Departamental de Atención a Población Victima,  según la Ley 387 de 1997 por la cual se adoptan medidas para la prevención del desplazamiento forzado; la atención, protección, consolidación y esta estabilización socioeconómica de los desplazados internos por la violencia en la República de Colombia</t>
  </si>
  <si>
    <t xml:space="preserve">• Brindar acompañamiento y direccionamiento técnico a los entes territoriales para la de los Planes de Acción de Atención y Reparación Integral a las Victimas. 
• Acompañar a los municipios en los espacios de interlocución administrativa, para implementación de la Ley de Victimas. 
• Apoyar a la Secretaria del Interior en la realización y desarrollo de los Comités de Justicia Tran formulación sicional y subcomités. 
• Apoyar a la Secretaria del Interior en la construcción del Plan de Acción Departamental de Victimas. 
• Proyectar las respuestas a las solicitudes escritas relacionadas con su objeto contractual. 
• Elaborar cuatro (4) informes a razón de uno mensual y uno final, correspondientes a las actividades realizadas en la ejecución del presente contrato.
</t>
  </si>
  <si>
    <t>RODRIGO ARCILA</t>
  </si>
  <si>
    <t>Fortalecer el comité departamental de justicia
transicional y sus subcomités.</t>
  </si>
  <si>
    <t>Comité fortalecido</t>
  </si>
  <si>
    <t>CPS N. 289-2012
Apoyar jurídicamente los programas y procesos que se presenten en la Secretaria del Interior del Departamento del Quindío sobre la Unidad Departamental de Gestión del Riesgo de Desastres (UDEGERD) y la Dirección de Victimas del Conflicto Armado Interno, DDHH y DIH</t>
  </si>
  <si>
    <t xml:space="preserve">• Brindar  acompañamiento  en  la  revisión ,  proyección y  sustanciación de  documentos  y actos  administrativos,  en desarrollo  de los  procesos  de  cobro  coactivo  de cuotas   partes  pensiónales contra las  personas  jurídicas  o entidades  públicas  que se  encuentren  en mora  de  este  tipo  d e obligaciones para  con el  Departamento del Quindío,  con  fundamento en la  Ley    1066  de 2006,   el  Decreto  que  reglamenta el  recaudo   interno  de cartera  del  Departamento  y  el Estatuto Tributario Nacional.
• Apoyar   la   realización de Asesoría , sustanciar,  proyectar y realizar  el  acompañamiento  requerido  en  la  elaboración  de acuerdos  de pago  dentro del  procedimiento  de  cobro  coactivo de cuotas partes pensiónales, a  las  personas  jurídicas o entidades   públicas  que  encuentren  en  mora   de  este  tipo  de  obligaciones  para  el Departamento del Quindío.
• Apoyar  la  realización   del  correspondiente   embargo  de  dineros   o  investigación  de  bienes de  propiedad  de las  personas jurídicas o  entidades  públicas  contra  las  cuales  se  estén  adelantando  procesos  de  cobro coactivo  de  cuotas   partes  pensiónales,  así  como  los  correspondientes   desembargos   cuando  se   realice  la  apropiación  de  dineros   o  el pago  por  parte  de las  mencionadas    entidades.
• Brindar acompañamiento en  la  realización de asesoría,  sustanciar ,  proyectar   y  realizar el  acompañamiento  requeridos   para  a  contestación  de  recursos   interpuestos  en  contra   de  los  procedimientos  de  cobro coactivo de cuotas  partes pensiónales  adelantados  en contra de  las  personas  jurídicas o entidades  públicas que  tengan  este  tipo  de  deudas   en  favor   del  Departamento, así como   la  contestación  de excepciones   o nulidades   dentro de  los  procedimientos.
• Proyectar,  sustanciar  proyectar  y  realizar el  acompañamiento    requeridos   para  la elaboración   de  autos y actos administrativos   necesarios  para  la  determinación   de los  procesos   de  cobro  coactivo  de  cuotas  partes  pensiónales  realizados  en contra   de  las  entidades   deudoras.
• De conformidad  con el  artículo  50  de  la  Ley 789 de 2002 y  demás  normatividad  que  la  modifiquen,  efectuar   los  pagos  al  SISTEMA  GENERAL   DE  SGURIDAD  SOCIAL ,  en los  porcentajes  establecidos  en la  ley  durante el   plazo de ejecución  del  contrato.
• Presentar  informes  mensuales  para  aprobación del Director  de Gestión Tributaria  Departamental   de  las  actividades  realizadas  para   los  pagos  mensuales   respectivos.
• Sustanciar   y  proyectar   las  respectivas   notificaciones  a que  haya lugar  dentro  del  proceso  de  cobro coactivo  de  cuotas partes  pensiónales.
• proyectar, sustanciar los actos administrativos tendientes al cobro coactivo de los expedientes del impuesto al consumo que sean asignados por el jefe de oficina.
• Proyectar y sustanciar las respuestas a las excepciones propuestas dentro del proceso de cobro coactivo del impuesto al consumo.
• proyectar y sustanciar la resolución que ordena seguir adelante con la ejecución del proceso de cobro.
• Proyectar y sustanciar los actos administrativos de liquidación del crédito.
• proyectar y sustanciar los actos administrativos que ordenan entregar el dinero rematado al departamento.
</t>
  </si>
  <si>
    <t>LAURA MARIA BOTERO GOMEZ</t>
  </si>
  <si>
    <t xml:space="preserve">P.S. 307  PRESTAR EL SERVICIO PROFESIONAL DE ACOMPAÑAMIENTO  A  LA  GESTION  ADELANTADA  POR  LA  DIRECCION  TRIBUTARIA DEPARTAMENTAL  SOBRE  VEHÍCULO AUTOMOTOR TENDIENTE AL INICIO DEL PROCESO DE COBRO COACTIVO. </t>
  </si>
  <si>
    <t xml:space="preserve"> SE HA PRESTADO EL SERVICIO PROFESIONAL DE ACOMPAÑAMIENTO  A  LA  GESTION  ADELANTADA  POR  LA  DIRECCION  TRIBUTARIA DEPARTAMENTAL  SOBRE  VEHÍCULO AUTOMOTOR TENDIENTE AL INICIO DEL PROCESO DE COBRO COACTIVO. </t>
  </si>
  <si>
    <t>* Apoyar las diferentes actuaciones tendientes al cobro de impuestos sobre vehiculos automotores aplicando el codigo deptal de rentas y el ET, dentro del procedimiento de cobro coactivo.    * Proyectar y elaborar ordenes de embargo y secuestro de bienes de los contribuyentes incursos en proceso de cobro coactivo.   * Proyectar y elaborar comunicaciones de desembargos en los eventos que haya lugar.   * proyectar las diferentes resoluciones mediante las cuales se deja sin efecto facilidades de pago concedidas a los contribuyentes.</t>
  </si>
  <si>
    <t>ORLANDO YARA SARAZO</t>
  </si>
  <si>
    <t>P.S. 362  PRESTAR  EL  SERVICIO  PROFESIONAL DE APOYO  Y ACOMPAÑAMIENTO  A  LA  GESTION  ADELANTADA  POR  LA  DIRECCION  TRIBUTARIA DEPARTAMENTAL  EN ACTIVIDADES  RELACIONADAS  CONLA DETERMINACION OFICIAL DE LOS TRIBUTOS Y SANCIONES, TENDIENTES AL COBRO  DE LA CARTERA  MOROSA A FAVOR DEL DEPTO, DE CONFORMIDAD CON LOS PROCESOS ASIGNADOS POR EL DIRECTOR DE GESTION TRIBUTARIA.</t>
  </si>
  <si>
    <t>SE HA PRESTADO EL SERVICIO  PROFESIONAL DE APOYO  Y ACOMPAÑAMIENTO  A  LA  GESTION  ADELANTADA  POR  LA  DIRECCION  TRIBUTARIA DEPARTAMENTAL  EN ACTIVIDADES  RELACIONADAS  CONLA DETERMINACION OFICIAL DE LOS TRIBUTOS Y SANCIONES, TENDIENTES AL COBRO  DE LA CARTERA  MOROSA A FAVOR DEL DEPTO, DE CONFORMIDAD CON LOS PROCESOS ASIGNADOS POR EL DIRECTOR DE GESTION TRIBUTARIA.</t>
  </si>
  <si>
    <t xml:space="preserve">• Proyectar y sustanciar los diferentes actos administrativos de tramite y definitivos para aprobacion de funcionario competente, de los procesos que sean asignados por el Director de Gestiòn Tributaria o el Jefe de Oficina, tendientes a la determinacion de los impuesto Deptales, aplicando el codigo deptal de rentas y el estatuto tributarionacional.      * Proyectar y sustanciar los diferentes actos administrativos de tramite y definitivos para aprobacion de funcionario competente de los procesos que sean asignados por el Director de Gestion Tributaria o le Jefe de Oficina, tendientes a la imposicion de las sanciones por mora o violacion de las normas  tributarias deptales y/o nacionales, aplicando el codigo deptal de rentas y el ET. *  Proyectar, sustanciar y elaborar para la aprobacion del funcionario competente las respuestas a derechos.  *  Proyectar, sustanciar y elaborar para la aprobacion del funcionario competente las respuestas a derechos de peticion y recursos interpuestos en contra de las liquidaciones oficiales que tengan relacion con los impuestos deptales.    * Proyectar, sustanciar y elaborar para la aprobacion el funcionario competente las respuestas a los recursos interpuestos en contr d elas liquidaciones oficiales y solicitudes de devolucion, virtud del articulo 722 del ET.    * Elaborar los conceptos juridicos que sean solicitados por el Director de Gestion Tributaria que tengan relacion con los impuestos de caracter deptal.  *Presentar informes mensuales apra aprobacion del funcionario encargado de la vigilancia y para el pago correspondiente.   </t>
  </si>
  <si>
    <t>JUAN SEBASTIAN MORALES GARCIA</t>
  </si>
  <si>
    <t xml:space="preserve">P.S. 300 PRESTAR EL SERVICIO DE APOYO Y ACOMPAÑAMIENTO  A  LA  DIRECCION DE GESTION TRIBUTARIA  DEPARTAMENTAL  EN LA   REALIZACION  DE ACTIVIDADES RELACIONADAS CON LA DEPURACIÒN DEL PARQUE AUTOMOTOR DE VEHICULOS MATRICULADOS EN EL INSTITUTO DEPARTAMENTAL DE TRANSITO DEL QUINDIO.
</t>
  </si>
  <si>
    <t>SE REALIZARON ACTIVIDADES RELACIONADAS CON LA DEPURACIÒN DEL PARQUE AUTOMOTOR DE VEHICULOS MATRICULADOS EN EL INSTITUTO DEPARTAMENTAL DE TRANSITO DEL QUINDIO.</t>
  </si>
  <si>
    <t xml:space="preserve">• Verificar  y determinar  la  totalidad  de  carpetas de  vehículos automotores en las  Oficinas  del Instituto Departamental de Transito del Quindío
• Actualizar  en  formato suministrado por la  Dirección de  Gestión Tributaria Departamental,  la  hoja  de  vida  de cada  uno  de  los  vehículos  registrados en  la  Oficina  del Instituto Departamental de Transito del Quindío
• Presentar   informe   en medio  magnético  y  físico de  los  numerales   1 y 2.
• Presentar   mensualmente  informe  de  avances,  conclusiones  y   recomendaciones  sobre  el  parque  automotor  del Instituto Departamental de Transito del Quindío
• Actualizar base de datos del sistema de información, vehículos automotor SISCAR; como parque automotor del Instituto Departamental de Transito del Quindío
• De conformidad  con el artículo 50 de la Ley 789  de  2002,  Ley  282  de 2003 y demás   normatividad  que  la   modifique,  en los  porcentajes  establecidos   y durante  el plazo de ejecución  del contrato.
</t>
  </si>
  <si>
    <t>LINA MARIA RODRIGUEZ BLANDON</t>
  </si>
  <si>
    <t>P.S. 305  PRESTAR SUS SERVICIOS CONSISTENTE EN EL ACOMPAÑAMIENTO A LA DIRECCION DE GESTION TRIBUTARIA DEPARTAMENTAL EN LA REALIZACION DE OPERATIVOS DE CAMPO EN LAS PRINCIPALES VÍAS DEL DEPARTAMENTO DEL QUINDIO, PARA VERIFICAR CON PROPIETARIOS Y/O POSEEDORES DE AUTOMOTORES MATRICULADOS EN LOS PARQUES AUTOMOTORES DEL DEPARTAMENTO EL CUMPLIMIENTO DEL PAGO DEL IMPUESTO SOBRE VEHÍCULOS AUTOMOTORES.</t>
  </si>
  <si>
    <t>SE HA ACOMPAÑADO A LA DIRECCION DE GESTION TRIBUTARIA DEPARTAMENTAL EN LA REALIZACION DE OPERATIVOS DE CAMPO EN LAS PRINCIPALES VÍAS DEL DEPARTAMENTO DEL QUINDIO, PARA VERIFICAR CON PROPIETARIOS Y/O POSEEDORES DE AUTOMOTORES MATRICULADOS EN LOS PARQUES AUTOMOTORES DEL DEPARTAMENTO EL CUMPLIMIENTO DEL PAGO DEL IMPUESTO SOBRE VEHÍCULOS AUTOMOTORES.</t>
  </si>
  <si>
    <t xml:space="preserve">* Realizar operativos de vehiculos en el depto de Quindio en compañía con las autoridades de transito.  * Verificar y notificar en los operativos a porpietarios y poseedores de vehiculos automotores que se encuentren en mora en el pago del impuesto sobre vehiculos automotores que se encuentran en mora en el pago del impuesto sobre vehiculos automotores (ISVA).    * Entregar informe mensual discriminando propietarios y poseedores de vehiculos y placas notificados.  *De conformidad con el articulo 50 de ña Leu 789 de 2002, Ley 282 de 2003 y demas normatividad que la modifique, el contratista dbera pagar al sistem de segurial social los porcentajes establecidos durante el plazo de ejecucion del contrato. </t>
  </si>
  <si>
    <t>GUSTAVO ADOLFO PAVA BUSH</t>
  </si>
  <si>
    <t xml:space="preserve">P.S. 389  PROYECTAR LAS  DIFERENTES  ACTUACIONES ADMINISTRATIVAS  PARA EL COBRO  DEL IMPUESTO  SOBRE  VEHICULOS  AUTOMOTORES  DE LOS EXPEDIENTES  QUE POR REPARTO  LE SEAN ASIGNADOS  POR EL DIRECTOR  DE GESTION TRIBUTARIA  DEPARTAMENTAL PROYECTAR  SUSTANCIAR  Y ELABORAR  LAS COMUNICACIONES  TENDIENTES  A LA  INVESTIGACIONES  DE BIENES  DE AQUELLOS  CONTRIBUYENTES  RESPONSABLES  DEL IMPUESTO  SOBRE  VEHICULOS  AUTOMOTORES DE ACUERDO  AL NUMERO  DE EXPEDIENTES ENTREGADOS  POR REPARTO POR PARTE  DEL DIRECTOR  DE GESTION TRIBUTARIA  DEPARTAMENTAL.
</t>
  </si>
  <si>
    <t>SE HAN PROYECTADO LAS  DIFERENTES  ACTUACIONES ADMINISTRATIVAS  PARA EL COBRO  DEL IMPUESTO  SOBRE  VEHICULOS  AUTOMOTORES  DE LOS EXPEDIENTES  QUE POR REPARTO  LE SEAN ASIGNADOS  POR EL DIRECTOR  DE GESTION TRIBUTARIA  DEPARTAMENTAL</t>
  </si>
  <si>
    <t xml:space="preserve"> PROYECTAR  Y  ELABORAR LA RESPUESTA  A LAS EXCEPCIONES  QUE PROPONGAN  EN CONTRA  DEL MANDAMIENTO DE PAGO AL IGUAL  QUE RESOLVER  LOS RECURSOS  INTERPUESTOS  EN CONTRA  DEL ACTO ADMINISTRATIVO  QUE RESUELVA LAS EXCEPCIONES .
 PROEFERIR LA  RESOLUCION  CONSAGRADA  EN EL ARTICULO 836 DEL ESTATUTO TRIBUTARIO.
 PROYECTAR Y ELABORAR  ORDNES DE  EMBARGO  Y SECUESTRO  DE  BIENES  DE LOS  CONTRIBUYENTES  INCURSOS  EN PROCESOS DE COBRO COACTIVO.
 PRESENTAR LOS INFORMES  REQUERIDOS  EN EL DESARROLLO  DEL OBJETO  DE ESTE  CONTRATO  TALES  COMO  REGISTRO  DE VEHICULOS  SUJETOS  A  INMOVILIAZACION, EMBARGOS  REALIZADOS, OBLIGACIONES  RECUPERADOS  EN  VIRTUD DEL PROCESO  DE COBRO
 PROYECTAR  LAS DIFERENTES  RESOLUCIONES  MEDIANTE LAS CUALES  SE DEJAN SIN EFECTO  FACILIDADES  DE PAGO  CONCEDIDAS  A LOS CONTRIBUYENTES.
 ATENCION Y ASESORIA JURIDICA  AL CONTRIBUYENTE  EN DIFERENTES  ASUNTOS  RELACIONADOS  CON EL IMPUESTO  SOBRE VEHICULO AUTOMOTOR  Y EL COBRO  COACTIVO.
 ELABORAR  Y EXPEDIR  CONCEPTOS  JURIDICOS  EN LO PERTINENTE  AL IMPUESTO  SOBRE VEHICULO AUTOMOTOR.
 REALIZAR  LAS ACCIONES PERTINENTES DE COBRO AL DESCUENTO CONCEBIDO A LOS  CONTRIBUYENTES MEDIANTE LA ORDENANZA 002 DE 2011   Y QUE INCUMPLIERON  EL PAGO DE LA  VIGENCIA 2011 Y 2012 PERDIENDO DE ESTA MANERA  EL BENEFICIO TRIBUTARIO.
 PRESENTAR INFORMES MENSUALES  PARA APROBACION  DEL FUNCIONARIO  ENCARGADO  DE LA VIGILANCIA  Y PARA EL PAGO  CORRESPONDIENTE  ASI  COMO  EL INFORME  FINAL  DE LAS ACTIVIDADES  REALIZADAS.
 PRESENTAR  INFORME  AL DIRECTOR  DE GESTION  TRIBUTARIA  DEPARTAMENTAL  DE LAS  DIVERSAS  ACTIVIDADES  REALIZADAS  MENSUALMENTE  Y UN  INFORME FINAL.
 PRESENTAR INFORME FINAL  DE LA  GESTION  POR EXPEDIENTE IDENTIFICANDO  EL NUMERO  DE LOS PROCESOS  CERRADOS  DURANTE  EL MES LAS ACTUACIONES  DENTRO DE  CADA EXPEDIENTE  Y EL ESTADO  DE LOS MIRMOS  E INDICAR  EL NUMERO  DE  FOLIOS  POR EXPEDIENTE RESPONDIENDO  Y DANDO  APLICACION  EN LO PERTIENTE A LA LEY  594 N DE 2000.
 DE CONFORMIDAD CON LA LEY 782 DE 2002 Y 282 DE 2003, EL CONTRATISTA DEBE REALIZAR LOS APORTES AL SISTEMA DE SEGURIDAD SOCIAL DE ACUERDO A LOS PORCENTAJES ESTABLECIDOS.
</t>
  </si>
  <si>
    <t>CLAUDIA LORENA LOPEZ MURILLAS</t>
  </si>
  <si>
    <t xml:space="preserve">P.S. 294  PRESTAR EL SERVICIO DE APOYO Y ACOMPAÑAMIENTO A  LA  GESTION ADELANTADA POR LA DIRECCION DE GESTION  TRIBUTARIA  DEPARTAMENTAL  EN LA   REALIZACION DE  ACTIVIDADES RELACIONADAS CON LA DEDEPURACION  DEL  PARQUE  AUTOMOTOR  DE   DEUDORES MOROSOS  MATRICULADOS  EN  LA  SECRETARÍA  DE TRÁNSITO  Y  TRANSPORTE  DE  ARMENIA.
</t>
  </si>
  <si>
    <t>SE HA PRESTADO EL SERVICIO DE APOYO Y ACOMPAÑAMIENTO A  LA  GESTION ADELANTADA POR LA DIRECCION DE GESTION  TRIBUTARIA  DEPARTAMENTAL  EN LA   REALIZACION DE  ACTIVIDADES RELACIONADAS CON LA DEDEPURACION  DEL  PARQUE  AUTOMOTOR  DE   DEUDORES MOROSOS  MATRICULADOS  EN  LA  SECRETARÍA  DE TRÁNSITO  Y  TRANSPORTE  DE  ARMENIA.</t>
  </si>
  <si>
    <t xml:space="preserve">• VERIFICAR Y DETERMINAR LATOTALIDAD  DELAS CARPETAS  DE  VEHICULOS  AUTOMOTORES EN LA  OFICINAS  DE LA SECRETARIA DE  TRANSITOY TRANSPORTE  DE ARMENIA  SETTA.
• ACTUALIZAR EN FORMATO SUMINISTRADO  POR LA DIRECCION  DE GESTION TRIBUTARIA  DEPARTAMENTAL,  LA HOJA DE VIDA  DE CADA UNO DE LOS VEHICULOS  REGISTRADOS  EN LA OFICINA  DELA  SECRETARIA DE TRANSITO DE ARMENIA.
• ACTUALIZAR LA  BASE  DE  DATOS DE MOROSOS EN EL SISTEMA DE  INFORMACION SOBRE  VEHICULOS  AUTOMOTORES SISCAR  CON EL PARQUE  AUTOMOTOR DE LA SECRETARIA  DE TRANSITO Y TRANSPORTE DE ARMENIA.
• PRESENTAR  INFORME EN MEDIO MAGNETICO  Y FISICO   DELOS NUMERALES 1 Y 2 DE LA CARTERA MOROSA.
• PRESENTAR INFORMES  MENSUALES DE AVANCES, CONCLUSIONES  Y RECOMENDACIONES SOBRE EL PARQUE AUTOMOTOR  REGISTRADO  EN LA OFICINA DE TRANSITO Y TRANSPORTE  DE  ARMENIA.
• DE CONFORMIDAD  CON EL ARTICULO 50 DE LET 789 DE 2002,LEY 282  DE 2003 Y DEMAS NORMATIVIDAD  QUE LA MODIFIQUE EN LOS PORCENTAJES  ESTABLECIDOS  Y DURANTE EL PLAZO DE EJECUCION DEL CONTRATO.
• ACTUALIZAR BASE DE DATOS DEL SISTEMA DE INFORMACIÓN, VEHÍCULOS AUTOMOTOR SISCAR; COMO PARQUE AUTOMOTOR DE LA SECRETARIA DE TRANSITO Y TRANSPORTE DE ARMENIA.
</t>
  </si>
  <si>
    <t>LUZ STELLA CORTES ISAZA</t>
  </si>
  <si>
    <r>
      <t xml:space="preserve"> P.S. 297 APOYO AL SEGUIMIENTO Y PRODUCCIÓN DOCUMENTAL DE LOS PROCESOS DE COBRO COACTIVO ADELANTADO POR LA DIRECCIÓN DE GESTIÓN TRIBUTARIA DEPARTAMENTAL DE SECRETARIA DE HACIENDA.• Realizar  actividades  técnicas  tendientes a la  planificación,  manejo   y  organización de  los  documentos  de  impuesto sobre vehículos automotores e impuesto al  consumo,  producida  y  recibida  por la  entidad  desde  su  origen  hasta  su  destino  final  con el  objeto  de  facilitar  su  utilización y conservación.
• Verificar las declaraciones, actualizando la información  del programa SISCAR.
• Hacer  disposición de los  documentos  organizados,  en la  forma  que  la  información institucional  sea  recuperable para  el  uso  de  la  administración departamental  en  cuanto a  cobro   coactivo, adelantado  por la Dirección de Gestión Tributaria Departamental.
• Brindar información vía telefónica sobre los medios de pago en las  diferentes entidades bancarias con las que exista el convenio, como obtener el formulario a través de la pagina www.quindio.gov.co y como realizar el  pago por Internet.
• Archivo de Procesos  adelantados  por la Dirección de  Gestión Tributaria  de cobro coactivo  de impuesto  de vehículos y impuesto al consumo.
• De conformidad con la  Ley 789 de 2002, artículo 50 y demás  normatividad  que  la  modifique efectuar  los aportes  al sistema de  seguridad social en los porcentajes correspondientes.
• El contratista deberá presentar informes mensuales para proceder al pago respectivo de cada mensualidad e informe final de actividades.
• Organizar  físicamente   los  archivos  de  ISVA y Impuesto al consumo.
• Numerar  sistemáticamente  las  cajas   de archivo.
• Realizar llamadas a los contribuyentes  que  presenten morosidad  del impuesto sobre  vehículos automotores.
</t>
    </r>
    <r>
      <rPr>
        <sz val="8"/>
        <color indexed="8"/>
        <rFont val="Arial"/>
        <family val="2"/>
      </rPr>
      <t xml:space="preserve">• </t>
    </r>
    <r>
      <rPr>
        <i/>
        <sz val="8"/>
        <color indexed="8"/>
        <rFont val="Arial"/>
        <family val="2"/>
      </rPr>
      <t>Brindar información telefónica  a  los contribuyentes  que  presenten morosidad  sobre  en estado de la  deuda.</t>
    </r>
    <r>
      <rPr>
        <sz val="6"/>
        <color indexed="8"/>
        <rFont val="Arial"/>
        <family val="2"/>
      </rPr>
      <t xml:space="preserve">
</t>
    </r>
  </si>
  <si>
    <t xml:space="preserve"> SE APOYA AL SEGUIMIENTO Y PRODUCCIÓN DOCUMENTAL DE LOS PROCESOS DE COBRO COACTIVO ADELANTADO POR LA DIRECCIÓN DE GESTIÓN TRIBUTARIA DEPARTAMENTAL DE SECRETARIA DE HACIENDA.</t>
  </si>
  <si>
    <t>* Orientacion a los contribuyentes por ventanilla del impuesto sobre vehiculos automotores respecto a las fechas de vencimiento de plazos par ael pago del impuesto.   *• Verificar las declaraciones, actualizando la información  del programa SISCAR. * Matriculas, radicaciones de cuentas de vehiculos en las secretarias de transito del depto. *  • Brindar información vía telefónica sobre los medios de pago en las  diferentes entidades bancarias con las que exista el convenio, como obtener el formulario a través de la pagina www.quindio.gov.co y como realizar el  pago por Internet.  * actualizar la base e datoos ea mmoemtno de suministrar las diferentes declaraciones de conformidad con los requerimientos de los contribuyentes.  Traspasos, actualizar direcciones, telefonos de los propietarios de los vehiculos.  *  prouçycto par al firma de paz y salvos del impuesto sobre vehiculos automotores que soliciten los diferentes contribuyentes e igualmente tramite de adhesion de y anulacion de estampillas requeridas en estas certificaciones.  * Elaboracion de acuerdos de pago y archivo de los mismos.   *  Elaboracion de oficios en lo relacionado con el cobro coactivo adelantado por la direccion.   *  Archivar los respectivos paz y salvo de vehiculos en consecutivo y verificar  las respectivas estampillas. Que esten anuladas.  * Recepcion  de la correspondencia interna y externa, radicarla y hacer el respectivo reparto para el personal a quien le corresponda.   *  Archivar las respectivas resoluciones de facilidad de pagos, perdida de competencia y prescriipciones, devoluciones de impuesto de vehiculos y registro y de los procesos de cobro coactivo.</t>
  </si>
  <si>
    <t>LINA MARIA GUARIN ARBELAEZ</t>
  </si>
  <si>
    <t xml:space="preserve">S.P. 380  Brindar apoyo en la planeacion y desarrollo de acciones tendientes al mejoramiento de los procesos de cobro de cartera moros y en la recuperacion de las obligaciones genradas en virtud de la deudas sobre vehiculos automotores de la direccion de gestion tributaria. - Atención y asesoría jurídica al contribuyente en diferentes asuntos relacionados con el impuesto sobre vehículo automotor.
</t>
  </si>
  <si>
    <t xml:space="preserve">Se ha brindado el apoyo en la planeacion y desarrollo de acciones tendientes al mejoramiento de los procesos de cobro de cartera moros y en la recuperacion de las obligaciones genradas en virtud de la deudas sobre vehiculos automotores de la direccion de gestion tributaria. </t>
  </si>
  <si>
    <t xml:space="preserve"> Elaborar y expedir conceptos jurídicos en lo pertinente al impuesto Sobre Vehículo Automotor.
- Presentar informes mensuales para aprobación del funcionario encargado de la vigilancia y para el pago correspondiente, así como el informe final de las actividades realizadas.
- Presentar informe al director de Gestión Tributaria Departamental de las diversas actividades realizadas mensualmente y un informe final.
- El contratista deberá presentar informes mensuales para proceder al pago respectivo de cada mensualidad e informe final de actividades.
- De conformidad con la ley 782 de 2002 y 282 de 2003, el contratista debe realizar los aportes al sistema de seguridad social de acuerdo a los porcentajes establecidos;  los actos administrativos para aprobación de funcionario competente del proceso de fiscalización del impuesto  sobre  vehiculo automotor ISVA; los actos administrativos para aprobación de funcionario competente necesarios para evitar la nulidad por perdida  de competencia y conformar el titulo ejecutivo para iniciar el proceso de cobro coactivo; los actos administrativos para aprobación de funcionario competente  los  recursos y peticiones dentro de la etapa de  discusión del tributo; actos administrativos para aprobación de funcionario competente de Emplazamientos, resoluciones sanción, requerimientos especiales y liquidación  oficial de aforo;  actos administrativos para aprobación de funcionario competente  la respuesta a los recursos  que en esta  etapa se generen.
</t>
  </si>
  <si>
    <t>ERIKA TATIANA SALINAS MUÑOZ</t>
  </si>
  <si>
    <t>P.S. 360  Prestar el servicio profesional de apoyo y acompañamiento a la gestión adelantada por la Dirección de Gestión Tributaria de la Secretaria de Hacienda del Departamento del Quindío en actividades relacionadas con la fiscalizacion y determinación oficial del impuesto sobre vehiculo automotor  ISVA tendientes al cobro de la cartera morosa a favor del Departamento, de conformidad con los procesos asignados por el Director de Gestión Tributaria.</t>
  </si>
  <si>
    <t>JUAN SEBASTIAN MESA DUQUE</t>
  </si>
  <si>
    <t xml:space="preserve">P.S.  363 PRESTAR EL SERVICIO DE APOYO Y ACOMPAÑAMIENTO A  LA  DIRECCION DE GESTION TRIBUTARIA  DEPARTAMENTAL  EN LA   REALIZACION  DE  ACTIVIDADES DE DEPURACION DEL  PARQUE  AUTOMOTOR,  DE MOROSOS MATRICULADOS  EN LAS SECRETARIAS DE TRANSITO Y TRANSPORTE DE CALARCA Y  QUIMBAYA.  
</t>
  </si>
  <si>
    <t>SE HA PRESTADO EL SERVICIO DE APOYO Y ACOMPAÑAMIENTO A  LA  DIRECCION DE GESTION TRIBUTARIA  DEPARTAMENTAL  EN LA   REALIZACION  DE  ACTIVIDADES DE DEPURACION DEL  PARQUE  AUTOMOTOR,  DE MOROSOS MATRICULADOS  EN LAS SECRETARIAS DE TRANSITO Y TRANSPORTE DE CALARCA Y  QUIMBAYA.</t>
  </si>
  <si>
    <t xml:space="preserve"> • Verificar  y determinar  la  totalidad  de  carpetas de  vehículos automotores en las  Oficinas  de  Transito de Calarcá y Quimbaya.
• Actualizar en formato suministrado por la  Dirección de  Gestión Tributaria Departamental,  la  hoja  de  vida  de cada  uno  de  los  vehículos  registrados en  la  Oficina  de  Transito de Calarcá y Quimbaya.
• Presentar   informe   en medio  magnético  y  físico de  los  numerales   1 y 2.
• Presentar   mensualmente  informe  de  avances,  conclusiones  y   recomendaciones  sobre  el  parque  automotor   de morosos de la Secretaria de  Transito y Transporte de Calarcá y Quimbaya.
• Actualizar base de datos del sistema de información, vehículos automotor SISCAR; como parque automotor de la Secretaria de Transito  Y transporte de Calarcá y Quimbaya.
</t>
  </si>
  <si>
    <t>KATHERINE ANGULO GUTIERREZ</t>
  </si>
  <si>
    <t>P.S. 319   PRESTAR APOYO A  LA  DIRECCION DE GESTION TRIBUTARIA  DEPARTAMENTAL  EN LA   REALIZACION  DE  OPERATIVOS DE CAMPO EN LOS ESTABLECIMIENTOS DE COMERCIO DEL DEPARTAMENTO DEL QUINDIO DONDE SE COMERCIALIZAN PRODUCTOS GRAVADOS CON EL IMPUESTO AL CONSUMO DE ( LICORES, CIGARRILLOS, VINOS, APERITIVOS  NACIONALE E IMPORTADOS ) PARA VERIFICAR LA LEGALIDAD EN EL COMERCIO DE ESTOS PRODUCTOS  EXHIBIDOS O ALMACENADOS  Y LA VERIFICACION DE LOS ESTABLECIMIENTOS DE COMERCIO QUE PRESENTAN MOROSIDAD.</t>
  </si>
  <si>
    <r>
      <t>SE HA PRESTADO EL APOYO A  LA  DIRECCION DE GESTION TRIBUTARIA  DEPARTAMENTAL  EN LA   REALIZACION  DE  OPERATIVOS DE CAMPO EN LOS ESTABLECIMIENTOS DE COMERCIO DEL DEPARTAMENTO DEL QUINDIO DONDE SE COMERCIALIZAN PRODUCTOS GRAVADOS CON EL IMPUESTO AL CONSUMO DE ( LICORES, CIGARRILLOS, VINOS, APERITIVOS  NACIONALE E IMPORTADOS ) PARA VERIFICAR LA LEGALIDAD EN EL COMERCIO DE ESTOS PRODUCTOS  EXHIBIDOS O ALMACENADOS</t>
    </r>
    <r>
      <rPr>
        <i/>
        <sz val="6"/>
        <color indexed="8"/>
        <rFont val="Arial"/>
        <family val="2"/>
      </rPr>
      <t xml:space="preserve">  Y LA VERIFICACION DE LOS ESTABLECIMIENTOS DE COMERCIO QUE PRESENTAN MOROSIDAD.”</t>
    </r>
  </si>
  <si>
    <t xml:space="preserve"> Realizar operativo de campo en los establecimientos de comercio del Departamento del Quindío donde se comercializan productos gravados con el impuesto al consumo para verificar la legalidad de los productos
-  Diligenciar y presentar las diferentes actas de aprehensión de los productos señalados (con stickers) y mercados por establecimiento.
- Presentar informes de actividades realizadas en los diversos operativos  de campo, indicando las cantidades aprehendidas y los motivos de aprehensión.
- Previa coordinación del Director de Gestión Tributaria Departamental. Coordinar con la SIJIN, Policía del Departamento del Quindío la realización de los operativos en los diferentes establecimientos de comercio en el marco de festividades aniversarios y otros eventos de asistencia masiva.
- Realizar las actuaciones conforme lo ordena el estatuto Departamental de rentas en el artículo 91 y 106 en los casos que proceda
- Tramitar las aprehensiones a que haya lugar observando el estricto cumplimiento a las normas que así lo dispongan so pena de incurrir en responsabilidades de orden penal.
- Diligenciar el formato F.HAC.05 por cada visita realizada, diligenciando todos sus campos.</t>
  </si>
  <si>
    <t>HECTOR ORLAND GUIRAL QUINTERO</t>
  </si>
  <si>
    <t>P.S. 336  ACOMPAÑAMIENTO A  LA  DIRECCION DE GESTION TRIBUTARIA  DEPARTAMENTAL  EN LA   REALIZACION  DE  ACTIVIDADES DE DEPURACION DEL  PARQUE  AUTOMOTOR,  DE MOROSOS MATRICULADOS    LAS  OFICINAS DE LA SECRETARIA DE TRANSITO Y TRANSPORTE DE CALARCA.</t>
  </si>
  <si>
    <t xml:space="preserve">SE HA  REALIZADO  ACTIVIDADES DE DEPURACION DEL  PARQUE  AUTOMOTOR,  DE MOROSOS MATRICULADOS LAS  OFICINAS DE LA SECRETARIA DE TRANSITO Y TRANSPORTE DE CALARCA .
           </t>
  </si>
  <si>
    <t xml:space="preserve">• Verificar  y determinar  la  totalidad  de  carpetas de  vehículos automotores en las  Oficinas  de  Transito de armenia y tebaida
• Actualizar en formato suministrado por la  Dirección de  Gestión Tributaria Departamental,  la  hoja  de  vida  de cada  uno  de  los  vehículos  registrados en  la  Oficina  de  Transito de Armenia y tebaida
• Presentar   informe   en medio  magnético  y  físico de  los  numerales   1 y 2.
• Presentar   mensualmente  informe  de  avances,  conclusiones  y   recomendaciones  sobre  el  parque  automotor   de morosos de la Secretaria de  Transito y Transporte de Armenia y tebaida
• Actualizar base de datos del sistema de información, vehículos automotor SISCAR; como parque automotor de la Secretaria de Transito  Y transporte de armenia y tebaida
• De conformidad  con el artículo 50 de la Ley 789  de  2002,  Ley  282  de 2003 y demás   normatividad  que  la   modifique,  en los  porcentajes  establecidos   y durante  el plazo de ejecución  del contrato.
</t>
  </si>
  <si>
    <t>GIANNINA YULIETH ROJAS OLAYA</t>
  </si>
  <si>
    <t xml:space="preserve">P.S 314    PRESTAR EL SERVICIO DE APOYO Y ACOMPAÑAMIENTO  A  LA  DIRECCION DE GESTION TRIBUTARIA  DEPARTAMENTAL  EN LA   REALIZACION  DE ACTIVIDADES DE DEPURACIÒN DEL PARQUE AUTOMOTOR DE VEHICULOS MATRICULADOS EN EL INSTITUTO DEPARTAMENTAL DE TRANSITO DEL QUINDIO PARA DETECTAR  LOS VEHICULOS QUE PRESENTAN MOROSIDAD.  </t>
  </si>
  <si>
    <t>SE HA PRESTADO  EL SERVICIO DE APOYO Y ACOMPAÑAMIENTO  A  LA  DIRECCION DE GESTION TRIBUTARIA  DEPARTAMENTAL  EN LA   REALIZACION  DE ACTIVIDADES DE DEPURACIÒN DEL PARQUE AUTOMOTOR DE VEHICULOS MATRICULADOS EN EL INSTITUTO DEPARTAMENTAL DE TRANSITO DEL QUINDIO PARA DETECTAR  LOS VEHICULOS QUE PRESENTAN MOROSIDAD.</t>
  </si>
  <si>
    <t xml:space="preserve">• Verificar  y determinar  la  totalidad  de  carpetas de  vehículos automotores en las  Oficinas  del Instituto Departamental de Transito del Quindío
• Actualizar  en  formato suministrado por la  Dirección de  Gestión Tributaria Departamental,  la  hoja  de  vida  de cada  uno  de  los  vehículos  registrados en  la  Oficina  del Instituto Departamental de Transito del Quindío
• Presentar   informe   en medio  magnético  y  físico de  los  numerales   1 y 2.
• Presentar   mensualmente  informe  de  avances,  conclusiones  y   recomendaciones  sobre  el  parque  automotor  del Instituto Departamental de Transito del Quindío
• Actualizar base de datos del sistema de información, vehículos automotor SISCAR; como parque automotor del Instituto Departamental de Transito del Quindío
</t>
  </si>
  <si>
    <t>PABLO EMILIO VALENCIA CARDONA</t>
  </si>
  <si>
    <r>
      <t>PS  298  PRESTAR  EL APOYO A  LA  DIRECCION DE GESTION TRIBUTARIA  DEPARTAMENTAL  EN LA   REALIZACION  DE  OPERATIVOS DE CAMPO EN LOS ESTABLECIMIENTOS DE COMERCIO DEL DEPARTAMENTO DEL QUINDIO DONDE SE COMERCIALIZAN PRODUCTOS GRAVADOS CON EL IMPUESTO AL CONSUMO DE ( LICORES, CIGARRILLOS, VINOS, APERITIVOS  NACIONALE E IMPORTADOS ) PARA VERIFICAR LA LEGALIDAD EN EL COMERCIO DE ESTOS PRODUCTOS  EXHIBIDOS O ALMACENADOS</t>
    </r>
    <r>
      <rPr>
        <i/>
        <sz val="6"/>
        <color indexed="8"/>
        <rFont val="Arial"/>
        <family val="2"/>
      </rPr>
      <t xml:space="preserve">  Y LA VERIFICACION DE LOS ESTABLECIMIENTOS DE COMERCIO QUE PRESENTAN MOROSIDAD.”</t>
    </r>
  </si>
  <si>
    <t>RUBEN DARIO ANGULO GUTIERREZ</t>
  </si>
  <si>
    <t>PRESTAR EL SERVICIO PROFESIONAL ENFOCADO EN EL COMPAÑAMIENTO A LA DIRECCIÓN DE GESTIÓN TRIBUTARIA DEPARTAMENTAL EN LA VERIFICACION  Y  AUDITORIA  DE LOS  ACTOS Y NEGOCIOS SUJETOS A REGISTRO EN LA CAMARA DE  COMERCIO DE ARMENIA,  A LOS CUALES SE LES INICIO O DEBA INICIARSELES EL COBRO COACTIVO CON EL FIN DE RECUPERAR LA CARTERA MOROSA DLE DEPTO.</t>
  </si>
  <si>
    <t>SE HA PRESTADO PROFESIONAL ENFOCADO EN EL COMPAÑAMIENTO A LA DIRECCIÓN DE GESTIÓN TRIBUTARIA DEPARTAMENTAL EN LA VERIFICACION  Y  AUDITORIA  DE LOS  ACTOS Y NEGOCIOS SUJETOS A REGISTRO EN LA CAMARA DE  COMERCIO DE ARMENIA,  A LOS CUALES SE LES INICIO O DEBA INICIARSELES EL COBRO COACTIVO CON EL FIN DE RECUPERAR LA CARTERA MOROSA DLE DEPTO.</t>
  </si>
  <si>
    <t xml:space="preserve">• Realizar planeación de auditoria del Impuesto al Registro en Cámara de Comercio (de marzo  en adelante  del año  2012).
• Verificar la totalidad de los actos y negocios jurídicos sin y con cuantía, se registraron en cámara de Comercio(de marzo  en adelante  del año  2012).
• Elaborar papeles de trabajo de la Auditoria 2012.
• Realizar cruces de los actos y negocios jurídicos sujetos a registro en la Cámara de comercio con notarias del dpto para detectar no pago del impuesto.
• Elaborar informe de auditoria determinando hallazgos y recomendaciones para enfocar el cobro a la cartera de morosos.
• De conformidad con le Artículo 50 de la Ley 789 de 2002 efectuar los pagos al sistema  general de seguridad social a que haya lugar de acuerdo con los porcentajes establecidos.
• El contratista  deberá presentar  informes  mensuales  para  que  se  proceda  a los  pagos   mensuales  correspondientes  y   además  presentar  informe  final  una  vez  culminada  la  ejecución  del  presente  contrato.
</t>
  </si>
  <si>
    <t>CAROLINA LOPEZ ARTUNDUAGA</t>
  </si>
  <si>
    <t>P.S. 325     ACOMPAÑAMIENTO A LA SECRETARIA  DE HACIENDA, DIRECCION  DE GESTION TRIBUTARIA, A TRAVES  DE ASESORIA, SUSTENTACION, PROYECCION  Y ELABORACION  DE ACTOS ADMINISTRATIVOS  EN PROCEDIMENTOS  DE COBRO COACTIVO  Y PERSUASIVO  EN LOS PROCESOS  CONTRA LOS DEUDORES  MOROSOS DEL IMPUESTO  SOBRE  VEHICULOS  MATRICULADOS  EN EL DEPARTAMENTO DEL QUINDIO.</t>
  </si>
  <si>
    <t>SE HA ACOMPAÑADO A LA SECRETARIA  DE HACIENDA, DIRECCION  DE GESTION TRIBUTARIA, A TRAVES  DE ASESORIA, SUSTENTACION, PROYECCION  Y ELABORACION  DE ACTOS ADMINISTRATIVOS  EN PROCEDIMENTOS  DE COBRO COACTIVO  Y PERSUASIVO  EN LOS PROCESOS  CONTRA LOS DEUDORES  MOROSOS DEL IMPUESTO  SOBRE  VEHICULOS  MATRICULADOS  EN EL DEPARTAMENTO DEL QUINDIO.</t>
  </si>
  <si>
    <t xml:space="preserve">• SUSTANCIAR PROYECTAR  Y ELABORAR PARA LA FIRMA DEL  DIRECTOR  EMPLAZAMIENTOS EN CONTRA DE LOS DEUDORES MOROSOS DEL IMPUESTO SOBRE  VEHICULO  AUTOMOTOR, DE  VEHICULADOS MATRICULADOS EN EL DEPTO DEL QUINDIO  CONFORME AL  ART 715 DEL  ESTATUTO TRIBUTARIO
• SUSTANCIAR PROYECTAR  Y ELABORAR LAS LIQUIDACIONES OFICIALES DE  AFORO EN  CONTRA DE LOS D EUDORES MOROSOS DEL IMPUESTO  SOBRE  VEHICULO  AUTOMOTOR DE  VEHICULOS  MATRICULADOS EN EL DPTO DEL QUINDIO, DEACURDO AL  ART 717 DEL ESTATUTO TRIBUTARIO.
• SUSTANCIAR PROYECTAR  Y ELABORAR PARA LA FIRMA DEL  DIRECTOR , RESPUESTAS  ALAS  SOLICITUDES, DERECHOS DE PETICO HECHAS  POR LOS  CONTRIBUYENTES, EN VIRTUD DEL EMPLAZAMIENTO O LIQUIDACIONES DE AFORO DEBIDAMENTE  NOTIFICADAS.
• SUSTANCIAR PROYECTAR  Y ELABORAR PARA LA FIRMA DEL  DIRECTOR LAS  RESPUESTAS  A LOS RECURSOS  INTERPUESTOS EN CONTRA DE LAS  LIQUIDACIONES DE  AFORO EN  VIRTUS  DEL ART 722 DEL ESTATUTO TRIBUTARIO.
• PROYECTAR  Y ELBORAR ACTOS  ADMINISTRATIVOS DE  SUSPENCION DEL TERMNO DE PREESCRIPCION, CONFORME AL ART 818 DEL ESTATUTO TRIBUTARIO NACIONAL.
• SUSTANCIAR PORYECTAR Y ELABORAR LAS  COMUNICACIONES A LAS  DIFERENTES  SECRETARIAS DE TRANSITO DEL DEPARTAMENTO PARA EL  SUMINISTRO DE LA  HISTORIA DE LOS VEHICULOS MATRICULADOS EN EL DEPARTAMENTO  A FIN DE  CONFRONTAR LAS  PETICIONES DELOS CONTRIBUYENTE
• SUMINISTRAR INFORMACION OPRTUNA  SOBRE LOS DIFERENTES EXPEDIENTES  GENERADOS POR LOS VEHICULOS  QUE SE ENCUENTREN EN MORA POR  CONCEPTO DEL IMPUESTO  SOBRE  VEHICULOS AUTOMOTORES  MATRICULADOS EN EL DEPARTAMENTO.
</t>
  </si>
  <si>
    <t>NATALIA RODRIGUEZ VILADA</t>
  </si>
  <si>
    <t>P.S. 326 PRESTAR SERVICIOS DE APOYO TECNICO, PARA EL  ACOMPAÑAMIENTO A LA DIRECCION DE GESITON TRIBUTARIA DEPARTAMENTAL  A  TRAVÉS DE  SUSTANCIACION, PROYECCION Y ELABORACIÓN  DE  ACTOS  ADMINISTRATIVOS EN PROCEDIMIENTOS Y ASESORÍAS,   SUSTANCIASCION ,  PROYECCION  Y  ELABORACIÓN DE ACTOS  ADMINISTRATIVOS EN PROCEDIMIENTOS DE COBROS  COACTIVO  EN LOS  PROCESOS  CON LOS  DEUDORES  MOROSOS  DEL  IMPUESTO AL CONSUMO (  QUE  NO  CUMPLAN  CON  EL  DEBER  DE  PRESENTAR  LAS  DECLARACIONES  ANTE  LA ADMINISTRACION)  Y C ONTRA  QUIENES  REALIZAN   COMERCIO  ILEGAL  DE PRODUCTOS  GRAVADOS  CON EL IMPUESTO  AL CONSUMO.</t>
  </si>
  <si>
    <t>SE HA PRESTADO SERVICIO DE APOYO TECNICO, PARA EL  ACOMPAÑAMIENTO A LA DIRECCION DE GESITON TRIBUTARIA DEPARTAMENTAL  A  TRAVÉS DE  SUSTANCIACION, PROYECCION Y ELABORACIÓN  DE  ACTOS  ADMINISTRATIVOS EN PROCEDIMIENTOS Y ASESORÍAS,   SUSTANCIASCION ,  PROYECCION  Y  ELABORACIÓN DE ACTOS  ADMINISTRATIVOS EN PROCEDIMIENTOS DE COBROS  COACTIVO  EN LOS  PROCESOS  CON LOS  DEUDORES  MOROSOS  DEL  IMPUESTO AL CONSUMO (  QUE  NO  CUMPLAN  CON  EL  DEBER  DE  PRESENTAR  LAS  DECLARACIONES  ANTE  LA ADMINISTRACION)  Y C ONTRA  QUIENES  REALIZAN   COMERCIO  ILEGAL  DE PRODUCTOS  GRAVADOS  CON EL IMPUESTO  AL CONSUMO.</t>
  </si>
  <si>
    <t xml:space="preserve">• Sustanciar,   proyectar y elaborar   para  la  aprobacion del  funcionario competente  pliegos de cargos contra los comerciantes que que no cumplan  el comercio  ilegal de productos gravados con el impuesto al consumo de conformidad con la disposicion qe de las aprehensiones efectuen los integrantes del grupo operativo.
• Sustanciar , proyectar  y elaborar  para la  aprobacion  del funcionario  competente  la investigacion  de bienes  de los  deudores  del impuesto  al consumo  en contra   de los cuales  realice la apertura de la parte probatoria de los procesosde cobro coactivo contra deudores morosos del impuesto al consumo qe no cumplan con el deber de presentar declaraciones ante al administracion deptal.
• Sustanciar, proyectar y elaborar  para la  aprobacion  del funcionario  competente acatos administrativos mediante el cual se realice el decomiso definitivo de los porductos gravadoso con el impuesto ala consumo.
• y otras
</t>
  </si>
  <si>
    <t>OSCAR DANIEL PALACIO VELEZ</t>
  </si>
  <si>
    <t>P.S. 299 APOYO A LA ORGANIZACIÓN DEL  ARCHIVO DE LOS EXPEDIENTES DE  LA  DIRECCION DE GESTION TRIBUTARIA DEPARTAMENTAL  PARA INICIAR LOS PROCESOS DE COBRO COACTIVO</t>
  </si>
  <si>
    <t>APOYAR A LA ORGANIZACIÓN DEL  ARCHIVO DE LOS EXPEDIENTES DE  LA  DIRECCION DE GESTION TRIBUTARIA DEPARTAMENTAL  PARA INICIAR LOS PROCESOS DE COBRO COACTIVO</t>
  </si>
  <si>
    <t xml:space="preserve">Realizar actividades técnicas tendientes a la planificación manejo y organización de los documentos de impuesto sobre vehículos automotores producida y recibida por la entidad desde su origen hasta su destino final con el objeto de facilitar su utilización y conservación.
• Hacer disposición de los documentos organizados, en la forma que la información institucional sea recuperable para el uso de la administración departamental en cuanto a cobro coactivo de impuesto automotor y sirva como prueba para la ejecución de procesos legales
• Numerar sistemáticamente las cajas de archivo.
• Organizar físicamente los archivos de  ISVA.
</t>
  </si>
  <si>
    <t>WENDYJOHANNA LOPERA OSORIO</t>
  </si>
  <si>
    <t>CLAUDIA LISETH LOPEZ CORTES</t>
  </si>
  <si>
    <t>P.S. 302 PRESTAR SERVICIOS DE APOYO TECNICO, PARA EL  ACOMPAÑAMIENTO A LA DIRECCION DE GESITON TRIBUTARIA DEPARTAMENTAL  A  TRAVÉS DE  SUSTANCIACION, PROYECCION Y ELABORACIÓN  DE  ACTOS  ADMINISTRATIVOS EN PROCEDIMIENTOS Y ASESORÍAS,   SUSTANCIASCION ,  PROYECCION  Y  ELABORACIÓN DE ACTOS  ADMINISTRATIVOS EN PROCEDIMIENTOS DE COBROS  COACTIVO  EN LOS  PROCESOS  CON LOS  DEUDORES  MOROSOS  DEL  IMPUESTO AL CONSUMO (  QUE  NO  CUMPLAN  CON  EL  DEBER  DE  PRESENTAR  LAS  DECLARACIONES  ANTE  LA ADMINISTRACION)  Y C ONTRA  QUIENES  REALIZAN   COMERCIO  ILEGAL  DE PRODUCTOS  GRAVADOS  CON EL IMPUESTO  AL CONSUMO.</t>
  </si>
  <si>
    <t>PAULA ANDREA MONROY AREVALO</t>
  </si>
  <si>
    <t>P.S. 345  BRINDAR A POYO  EN LA DIRECCION DE GESTION TRIBUTARIA DEPARTAMENTAL EN LA RELAIZACION DE LOS OPERATIVOS DE CAMPO EN LOS ESTABLECIMIENTOS DE COMERCIO  DEL DEPARTAMENTO DEL QUINDIO,  DONDE SE COMERCIALIZAN  PRODUCTOS GRAVADOS CON EL IMPUESTO AL CONSUMO( LICORES,  VINOS, APERITIVOS, CIGARRILLOS,  NACIONALES  E  IMPORTADOS)  PARA VERIFICAR  LA  LEGALIDAD  EN EL  COMERCIO DE ESTOS  PRODUCTOS  EXHIBIDOS  O  ALMACENADOS  Y LA VERIFICACION DE LOS ESTABLECIMIENTOS DE COMERCIO QUE PRESENTAN  MOROSIDAD.</t>
  </si>
  <si>
    <t>GUSTAVO ALBERTO ZAMORA</t>
  </si>
  <si>
    <t>Contrato adicional no. 002 al contrato de prestacion de servicios 011 de 2012  "prestar mediante la modalidad de outsourcing el servicio de sistematización para el control del transporte y trazabilidad de los productos gravados con el impuesto al consumo y/0 monopolio de licores"</t>
  </si>
  <si>
    <t>se ha prestado mediante la modalidad de outsourcing el servicio de sistematización para el control del transporte y trazabilidad de los productos gravados con el impuesto al consumo y/0 monopolio de licores"</t>
  </si>
  <si>
    <t>outsorcign programa de infoconsumo y trazabilidad de licores</t>
  </si>
  <si>
    <t>syc SISTEMAS Y COMPUTADORES</t>
  </si>
  <si>
    <t xml:space="preserve">Contrato de suministro No.040,   SUMINISTRO DE 1.000.000 DE ESTAMPILLAS  PARA SEÑALIZACION DE PRODUCTOS GRAVADOS CON EL  IMPUESTO AL CONSUMO (VINOS-LICORES-CERVEZAS-APERITIVOS) COMERCIALIZADOS EN EL DEPARTAMENTO DEL QUINDÍO.   • EL CONTRATISTA DEBERÁ SUMINISTRAR 1.000.000 ESTAMPILLAS PARA SEÑALIZACIÓN DE PRODUCTOS GRAVADOS CON EL IMPUESTO AL CONSUMO (VINOS, LICORES, CERVEZAS Y APERITIVOS) COMERCIALIZADOS  EN EL DEPARTAMENTO.
• LA ESTAMPILLA SUMINISTRADA DEBERA TENER LAS SIGUIENTES CARACTERISTICAS TECNICAS:
-* BASE DE PAPEL Kraft 104
* HOLOGRAMA METALIZADO - IMAGEN TIPO MULTIGRAMA CON MICRO TEXTOS E IMPRESIÓN CON DISEÑO EXCLUSIVO
* ADHESIVO DE ALTA ADHERENCIA MULTISUPERFICIE
* MICROCORTES DE SEGURIDAD
* IMPRESIÓN CON MARCACION MOLECULAR, VERIFICABLE A TRAVES DE LECTOR HVX
* SUPERFICIE COMPATIBLE CON IMPRESORAS DE TERMOTRASFERENCIA PARA LABORES DE PERSONALIZACION
* PRESENTACION EN ROYO DE 10.000 UNIDADES
* PRE-NUMERACION DE FÁBRICA
• EL CONTRATISTA DEBERA SUMINISTRAR SOFTWARE Y HARDWARE PARA PERSONALIZACION
• EL CONTRATISTA DEBERA SUMINISTRAR 3 EQUIPOS DE VERIFICACION PARA LABORES DE CONTROL EN CAMPO DENOMINADO HVX LOS EQUIPOS DEBERAN SER PATENTADOS, DE FACIL USO POR PARTE DEL OPERARIO, LOS CUALES DEBERAN DETERMINAR LA  AUTENTICIDAD DE LA ESTAMPILLA A TRAVES DE LA LECTURA FOTOMETRICA DE LA MARCACION MOLECULAR DE LAS ESTAMPILLAS. LA LECTURA DEBERA DE SER DE DOS VIAS UNICAMENTE  " ORIGINAL O FALSIFICADA" MEDIANTE LA SEÑALIZACION A TRAVES DE UNA LUZ  TIPO LED DE COLOR " VERDE " O " ROJA" RESPECTIVAMENTE.
• EL CONTRATISTA DEBERA COLOCAR UN OPERADOR DEL SISTEMA POR EL TIEMPO QUE DURE EL CONTRATO.
• EL CONTRATISTA DEBERA COLOCAR PERSONAL CERTIFICADO EN CALIDAD DE PERITO AL PERSONAL DE FISCALIZACION PARA QUE PUEDAN EMITIR CONCEPTO DE PRUEBA DE IDENTIFICACION PRELIMINAR HOMOLOGADA - PIPH, AL MOMENTO DE LA INCAUTACION.
• DE CONFORMIDAD CON EL ARTÍCULO 50 DE LA LEY 789 DE 2002, EFECTUAR LOS PAGOS AL SISTEMA GENERAL DE SEGURIDAD SOCIAL A QUE HAYA LUGAR DE ACUERDO CON LOS PORCENTAJES ESTABLECIDOS.
• DE CONFORMIDAD CON EL ARTÍCULO 50 DE LA LEY 789 DE 2002, EFECTUAR LOS PAGOS AL SISTEMA GENERAL DE SEGURIDAD SOCIAL A QUE HAYA LUGAR DE ACUERDO CON LOS PORCENTAJES ESTABLECIDOS
</t>
  </si>
  <si>
    <t>Suministrar estampillas para señalizacion de productos gravados con el impuesto al consumo (cigarrillos y tabaco elaborado) comercializados en el depto del quindio.</t>
  </si>
  <si>
    <t xml:space="preserve">• LA ESTAMPILLA SUMINISTRADA DEBERA TENER LAS SIGUIENTES CARACTERISTICAS TECNICAS:
-* BASE DE PAPEL Kraft 104
* HOLOGRAMA METALIZADO - IMAGEN TIPO MULTIGRAMA CON MICRO TEXTOS E IMPRESIÓN CON DISEÑO EXCLUSIVO
* ADHESIVO DE ALTA ADHERENCIA MULTISUPERFICIE
* MICROCORTES DE SEGURIDAD
* IMPRESIÓN CON MARCACION MOLECULAR, VERIFICABLE A TRAVES DE LECTOR HVX
* SUPERFICIE COMPATIBLE CON IMPRESORAS DE TERMOTRASFERENCIA PARA LABORES DE PERSONALIZACION
* PRESENTACION EN ROYO DE 10.000 UNIDADES
* PRE-NUMERACION DE FÁBRICA
• EL CONTRATISTA DEBERA SUMINISTRAR SOFTWARE Y HARDWARE PARA PERSONALIZACION
• EL CONTRATISTA DEBERA SUMINISTRAR 3 EQUIPOS DE VERIFICACION PARA LABORES DE CONTROL EN CAMPO DENOMINADO HVX LOS EQUIPOS DEBERAN SER PATENTADOS, DE FACIL USO POR PARTE DEL OPERARIO, LOS CUALES DEBERAN DETERMINAR LA  AUTENTICIDAD DE LA ESTAMPILLA A TRAVES DE LA LECTURA FOTOMETRICA DE LA MARCACION MOLECULAR DE LAS ESTAMPILLAS. LA LECTURA DEBERA DE SER DE DOS VIAS UNICAMENTE  " ORIGINAL O FALSIFICADA" MEDIANTE LA SEÑALIZACION A TRAVES DE UNA LUZ  TIPO LED DE COLOR " VERDE " O " ROJA" RESPECTIVAMENTE.
• EL CONTRATISTA DEBERA COLOCAR UN OPERADOR DEL SISTEMA POR EL TIEMPO QUE DURE EL CONTRATO.
• EL CONTRATISTA DEBERA COLOCAR PERSONAL CERTIFICADO EN CALIDAD DE PERITO AL PERSONAL DE FISCALIZACION PARA QUE PUEDAN EMITIR CONCEPTO DE PRUEBA DE IDENTIFICACION PRELIMINAR HOMOLOGADA - PIPH, AL MOMENTO DE LA INCAUTACION.
• DE CONFORMIDAD CON EL ARTÍCULO 50 DE LA LEY 789 DE 2002, EFECTUAR LOS PAGOS AL SISTEMA GENERAL DE SEGURIDAD SOCIAL A QUE HAYA LUGAR DE ACUERDO CON LOS PORCENTAJES ESTABLECIDOS.
• DE CONFORMIDAD CON EL ARTÍCULO 50 DE LA LEY 789 DE 2002, EFECTUAR LOS PAGOS AL SISTEMA GENERAL DE SEGURIDAD SOCIAL A QUE HAYA LUGAR DE ACUERDO CON LOS PORCENTAJES ESTABLECIDOS
</t>
  </si>
  <si>
    <t>FIGURAZIONE LTDA</t>
  </si>
  <si>
    <t xml:space="preserve">Contrato de suministro No.0337,   PRESTAR EL SERVICIO PROFESIONAL PARA EL MANTENIMIENTO, ACTUALIZACION Y SOPORTE SOBRE EL SISTEMA ADMINISTRADOR DE IMPUESTOS DE VEHICULOS AUTOMOTORES (SISCAR)  EL CUAL  SIRVE DE SOPORTE  PARA  REALIZAR EL COBRO  COACTIVO DEL  IMPUESTO  VEHICULAR.   
</t>
  </si>
  <si>
    <t>prestar el servicio profesional para el mantenimiento, actualizacion y soporte sobre el sistema</t>
  </si>
  <si>
    <t xml:space="preserve">• ASISTENCIA  TÉCNICA:
El contratista desplazará un Ingeniero de  Soporte a las  instalaciones del Departamento del Quindío, cada vez que se considere  necesario, previo estudio del requerimiento diligenciado por la Dirección de Gestión Tributaria del Departamento del Quindío, o en el momento que el problema no pueda solucionarse telefónicamente.
• Prestar los SERVICIOS DE MANTENIMIENTO:
La  Gobernación del Quindío, contara  con Un día  mensual de visitas técnicas) no acumulable, para ser utilizadas en labores de consultoría o capacitación.  En el momento en que las requiera, se debe llamar a DATASOFT INGENIERIA LTDA para programar la visita, la cual se podrá atender después de los siguientes dos días laborales.
• ACTUALIZACION DE NUEVAS VERSIONES:
Datasoft Ingeniería Ltda. libera como mínimo una versión Anual para su Sistema Administrador de Impuesto de Vehículos.  Esta Versión contiene las mejoras desarrolladas al Sistema así como sus actualizaciones, tiempos de respuesta y optimización de  procedimientos.  Al suscribir el contrato de mantenimiento, LA GOBERNACION DEL QUINDIO, tendrá derecho a esta actualización, sin costo adicional, así como a la capacitación y documentación de esta nueva versión.
• Cumplir durante el término de ejecución del contrato, íntegramente, el mantenimiento, la actualización y soporte sobre el sistema administrador de impuesto de vehículos (SISCAR) en la forma, término, condiciones y especificaciones técnicas establecidas en la propuesta presentada por el contratista, la cual fue aceptada en su integridad por parte del Departamento del Quindío;
• Presentar informe mensuales al funcionario encargado de ejercer la supervisión del contrato.
• De conformidad con el artículo 50 de la Ley 789 de 2002, efectuar los pagos al sistema general de seguridad social a que haya lugar de acuerdo con los porcentajes establecidos.
• SOPORTE TELEFÓNICO Y/O E.MAIL, A través del departamento de Consultoría, el cual atenderá cualquier inconveniente presentado de Lunes a Viernes  de 8:00 A.M. a 5:00 P.M.  
</t>
  </si>
  <si>
    <t>identificar alternativas que propendan por el desarrollo de nuevos productos turísticos para el Departamento del Quindío</t>
  </si>
  <si>
    <t>14.34.87 TECNOLOGÍA PARA LA TOMA DE DECISIONES Y COMPETITIVIDAD TURÍSTICA</t>
  </si>
  <si>
    <t xml:space="preserve">P227 mejorar el SUIT (sistema único de información turística).
</t>
  </si>
  <si>
    <t>mejorar el SUIT (sistema único de información turística).</t>
  </si>
  <si>
    <t>130 CONSTRUCCIÓN DE LÍNEAS DE INFORMACIÓN E INVESTIGACIÓN PARA LA TOMA DE DECISIONES Y COMPETITIVIDAD PARA EL DESTINO QUINDÍO</t>
  </si>
  <si>
    <t xml:space="preserve">FORTALECER EL SUIT Y DISEÑAR UN PROYECTO QUE INCORPORE TICS EN EL SECTOR TURÍSTICO
ELABORAR UN PROYECTO DE TICS PARA EL SECTOR TURÍSTICO
REALIZAR 2 TALLERES PARA LA ESTRUCTURACIÓN DE PROYECTOS Y ELABORACIÓN DE DIAGNOSTICO DEL SECTOR REFERENTE A LAS TICS EN EL SECTOR TURÍSTICO
</t>
  </si>
  <si>
    <t>Apoyo a las actividades de mejoramiento de SUIT y la implementación de TIC's a empresas del sector turístico del Quindío</t>
  </si>
  <si>
    <t>P 228 Apoyar a los empresarios del sector turístico en la incorporación de tics (una plataforma)</t>
  </si>
  <si>
    <t>Apoyar a los empresarios del sector turístico en la incorporación de tics (una plataforma)</t>
  </si>
  <si>
    <t>14.34.88
INFRAESTRUCTURA TURÍSTICA</t>
  </si>
  <si>
    <t>P229 Formular y gestionar proyectos de infraestructura y señalización turística.</t>
  </si>
  <si>
    <t>Número de proyectos aprobados de infraestructura y señalización turística.</t>
  </si>
  <si>
    <t>131 APOYO A PROYECTOS DE INVERSIÓN TURÍSTICA PARA EL DEPARTAMENTO DEL QUINDÍO</t>
  </si>
  <si>
    <t>APOYAR 2 PROYECTOS TURÍSTICOS QUE REQUIERAN DE INFRAESTRUCTURA TURÍSTICA EN EL QUINDÍO
FORMULAR UN PROYECTO QUE PERMITA EL MEJORAMIENTO DE LA INFRAESTRUCTURA FISICA Y EL APROVECHAMIENTO DE LA ACTIVIDAD TURÍSTICA
REALIZAR UN ESTUDIO QUE IDENTIFIQUE LA NECESIDAD DE INFRAESTRUCTURA FISICA PARA EL APROVECHAMIENTO DE LA ACTIVIDAD TURÍSTICA  Y/O REALIZAR UN DIAGNOSTICO DE LAS NECESIDAD QUE PRESENTA EL DESTINO EN SEÑALIZACIÓN</t>
  </si>
  <si>
    <t>identificar necesidades que presenta el destino en cuanto a proyectos de infraestructura</t>
  </si>
  <si>
    <t>14.34.89
EL PAISAJE CULTURAL CAFETERO COMO HERRAMIENTA DE MARKETING TERRITORIAL</t>
  </si>
  <si>
    <t>P230 Prestar apoyo y asistencia técnica a los municipios en iniciativas de marketing territorial con base en la gestión y promoción sustentable del paisaje.</t>
  </si>
  <si>
    <t>Número de municipios asistidos y apoyados técnicamente en iniciativas de marketing territorial con base en la gestión y promoción sustentable del paisaje.</t>
  </si>
  <si>
    <t>132 
DISEÑO DE LÍNEAS DE PROMOCIÓN QUE INTEGREN EL PAISAJE DE 11 MUNICIPIOS DEL DEPTO DEL QUINDÍO</t>
  </si>
  <si>
    <t>DIVERSIFICAR LA OFERTA TURÍSTICA DEL DESTINO CON EL APOYO A 2 PRODUCTOS Y/O SERVICIOS TURÍSTICOS
APOYAR EL SECTOR PRIVADO EN EL DISEÑO, INVESTIGACIÓN Y DESARROLLO DE (2) NUEVOS PRODUCTOS Y/O SERVICIOS TURÍSTICOS
UNA ASISTENCIA TÉCNICA QUE INCENTIVE EL FORTALECIMIENTO DE LA OFERTA TURÍSTICA ACTUAL</t>
  </si>
  <si>
    <t xml:space="preserve">lineas de promoción que integren el paisaje de once municipios asistidas y apoyadas </t>
  </si>
  <si>
    <t>14.34.90
PLAN DE CONTROL DE CALIDAD INTERINSTITUCIONAL</t>
  </si>
  <si>
    <t>P231 
Elaborar y ejecutar el plan de control de calidad interinstitucional.</t>
  </si>
  <si>
    <t>Plan de control de calidad formulado y ejecutado.</t>
  </si>
  <si>
    <t>133 ASISTENCIA AL SECTOR TURÍSTICO PARA EL MEJORAMIENTO DE LA CALIDAD EN LA PRESTACIÓN DE LOS SERVICIOS TURÍSTICOS EN EL DEPARTAMENTO DEL QUINDÍO</t>
  </si>
  <si>
    <t>DISEÑAR UN PLAN DE CONTROL DE CALIDAD PARA EJECUTAR EN EL CUATRIENIO
REALIZAR 4 TALLERES Y/O CAPACITACIONES EN ÁREAS DEL TURISMO
DOS ASISTENCIAS TÉCNICAS QUE LIDEREN EL PROGRAMA DE GESTIÓN DE LA CALIDAD</t>
  </si>
  <si>
    <r>
      <t xml:space="preserve">CPS 370 de 2012 
BRINDAR ASISTENCIA TÉCNICA Y ASESORÍA A LOS  EMPRESARIOS EN LOS REQUISITOS LEGALES, DE FUNCIONAMIENTO Y DE CALIDAD EN LOS MUNICIPIOS QUE DEMANDEN O SOLICITEN A LA SECRETARIA DE TURISMO, INDUSTRIA Y COMERCIO, PARA EL FORTALECIMIENTO EN LA PRESTACIÓN DE LOS SERVICIOS PARA ESTABLECER  EL CONJUNTO DE ESTÁNDARES DE CALIDAD REQUERIDOS EN LAS DIFERENTES UNIDADES DE NEGOCIOS.
CPS </t>
    </r>
    <r>
      <rPr>
        <sz val="11"/>
        <color indexed="10"/>
        <rFont val="Arial"/>
        <family val="2"/>
      </rPr>
      <t xml:space="preserve">000 </t>
    </r>
    <r>
      <rPr>
        <sz val="11"/>
        <rFont val="Arial"/>
        <family val="2"/>
      </rPr>
      <t xml:space="preserve">de 2012PRESTAR SERVICIOS PROFESIONALES PARA EL DESARROLLO DE LA POLÍTICA DE  CALIDAD DEL SECTOR TURÍSTICO, CON EL OBJETO DE APOYAR EL MEJORAMIENTO DE LA COMPETITIVIDAD  DE LA OFERTA DE PRODUCTOS Y SERVICIOS DEL DESTINO QUINDÍO. </t>
    </r>
  </si>
  <si>
    <t>asistir al sector turístico en los procesos de mejoramento de la calidad en la prestación de servicios turísticos</t>
  </si>
  <si>
    <t xml:space="preserve">Realizar el cronograma de trabajo para la realización de las visitas a los diferentes alojamientos turísticos del departamento.
Visitas de asistencia técnica, y asesoría en los requisitos legales, de  funcionamiento y de calidad, relacionados con sector de alojamiento rural y urbano. Fortaleciendo la prestación de servicios a los empresarios de dicho sector y de esta manera aportar a la competitividad del mercado turístico de la región.
Realizar seguimiento a los empresarios del sector de alojamientos rurales y urbanos, de acuerdo a los informes evaluativos, requisitos y recomendaciones que deben cumplir estos según visita técnica. 
Coordinar la realización de visitas a las empresas prestadoras de servicio de  alojamiento informal  con el apoyo de la policía de turismo del departamento.
Capacitación, socialización, y asesoría a los empresarios turísticos de la región en el marco normativo y legal de la actividad
Presentar un informe de las actividades realizadas durante la ejecución del objeto del contrato al funcionario que ejerce la vigilancia y control. 
De conformidad con el artículo 50 de la ley 789 del 2002 se obliga desde la celebración del contrato y durante toda su vigencia a efectuar los aportes al sistema general de seguridad social a que haya lugar; de acuerdo a los porcentajes establecidos.
</t>
  </si>
  <si>
    <t>Sep/25/2012</t>
  </si>
  <si>
    <t>Maria del Pilar Martinez</t>
  </si>
  <si>
    <t>Dar continuidad a la Mesa de Trabajo para el Balsaje, con el objeto de seguir   desarrollando la gestión de apoyo a los municipios de La Tebaida, Montenegro y Quimbaya,  para estructurar un documento tipo que permita establecer los requisitos mínimos para la práctica de esta actividad y el apoyo para la gestión de los estudios pertinentes para un proyecto de infraestructura promoviendo el mejoramiento de la competitividad del balsaje.
Brindar apoyo a la administración departamental para la transferencia tecnológica del programa Club de Calidad “Haciendas del Café” a empresarios del subsector de alojamiento rural. 
Facilitar asistencia técnica y acompañamiento profesional en las actividades que realice la Secretaria de Turismo, Industria y Comercio.
Presentar un informe de las actividades realizadas durante la ejecución del objeto del contrato al funcionario que ejerce la vigilancia y control. 
De conformidad con el artículo 50 de la ley 789 del 2002 se obliga desde la celebración del contrato y durante toda su vigencia a efectuar los aportes al sistema general de seguridad social a que haya lugar; de acuerdo a los porcentajes establecidos.
Forma de pago: Tres pagos iguales mensuales vencidos</t>
  </si>
  <si>
    <t>Maria Alejandra Marín</t>
  </si>
  <si>
    <t>14.34.91
FORTALECIMIENTO DE ESQUEMAS COLABORATIVOS DE LAS EMPRESAS DEL SECTOR TURÍSMO</t>
  </si>
  <si>
    <t xml:space="preserve">P232
Impulsar redes empresariales para el fortalecimiento de la oferta del sector turístico.
</t>
  </si>
  <si>
    <t>Número de redes impulsadas.</t>
  </si>
  <si>
    <t>134. COMPROMISO INSTITUCIONAL PARA EL FORTALECIMIENTO EMPRESARIAL TURÍSTICO Y DESARROLLO DEL DESTINO QUINDÍO</t>
  </si>
  <si>
    <t>COORDINAR CON LOS 12 MUNICIPIOS DEL DEPTO Y CON 4 GREMIOS DEL SECTOR TURÍSTICO ACTIVIDADES QUE PERMITAN LA COMPETITIVIDAD DE LA REGIÓN COMO DESTINO TURÍSTICO
CONFORMAR Y/O FORTALECER 3 ENTES RECTORES DEL TURISMO PARA EL FORTALECIMIENTO GREMIAL DEL DEPTO
UN PLAN DE TURISMO DEPARTAMENTAL ELABORADO Y PUESTO EN MARCHA
REALIZAR 5 TALLERES, EVENTOS Y/O CAPACITACIONES DE FORMACIÓN TURÍSTICA</t>
  </si>
  <si>
    <t>Convenio Interinstitucional 064 de 2012
TRANSFERIR POR PARTE DEL DEPARTAMENTO DEL QUINDÍO  A LA FUNDACIÓN TORRES DE PALABRAS, LA SUMA DE QUINCE MILLONES DE PESOS MONEDA LEGAL COLOMBIANA  ($15.000.000.OO) PARA SER DESTINADOS ÚNICA Y EXCLUSIVAMENTE PARA APOYAR  A TRAVÉS DE UN PROCESO DE GESTIÓN AL DEPARTAMENTO DEL QUINDÍO, EN LA CONSOLIDACIÓN DE LA MARCA QUINDÍO CAFÉ Y SABOR, CON EL FIN DE DISEÑAR EL EVENTO QUE SE REALIZARÍA A PARTIR DEL AÑO 2013 PARA CONTRIBUIR PRINCIPALMENTE CON LA PRESERVACIÓN Y DIFUSIÓN  DEL PAISAJE CULTURAL CAFETERO Y CONTINUAR CON EL PROCESO DE FORTALECIMIENTO DE LA OFERTA GASTRONÓMICA Y DE CAFÉS ESPECIALES DE LA REGIÓN, PARA SEGUIR   POSICIONANDO AL QUINDÍO, COMO DESTINO TURÍSTICO A NIVEL NACIONAL E INTERNACIONAL</t>
  </si>
  <si>
    <t>identificar redes empreesariales turísticas para el desarrollo del destino Quindío</t>
  </si>
  <si>
    <t xml:space="preserve">Apoyar y asesorar la elaboración de proyectos culturales y educativos para sensibilizar sobre Paisaje Cultural Cafetero.
Asesorar la elaboración de los catálogos comerciales e informativos y de los videos promocionales  del Paisaje Cultural Cafetero y de Quindío, Café y Sabor
Adquirir, procesar y suministrar información permanente a los diferentes medios de comunicación de la región y del país, sobre el Paisaje Cultural Cafetero
Elaborar la propuesta de proyecto para la realización del evento Quindío Café y Sabor, para presentar ante la Gobernadora del Quindío y los Secretaría de Turismo Industria y Comercio  y la Secretaría de Cultura
Gestionar la recuperación de los socios estratégicos y comerciales de Quindío Café y Sabor, así como la consecución de nuevos patrocinadores
Realizar los trámites requeridos para patentar la marca "QUINDÍO, CAFÉ Y SABOR, ante la oficina de marcas y patentes, así como de derechos de autor a nombre de la Gobernación del Departamento del Quindío
"Apoyar el Plan de Manejo y Plan de Acción del Paisaje Cultural Cafetero
"Contribuir con el diseño del producto turístico Paisaje Cultural Cafetero.
" Contribuir con la articulación del trabajo de la Gobernación del Quindío con el Comité Técnico del Paisaje  Cultural Cafetero   
Presentar un informe de las actividades realizadas durante la ejecución del objeto del contrato al funcionario que ejerce la vigilancia y control. 
" De conformidad con el artículo 50 de la ley 789 del 2002 se obliga desde la celebración del contrato y durante toda su vigencia a efectuar los aportes al sistema general de seguridad social a que haya lugar; de acuerdo a los porcentajes establecido
</t>
  </si>
  <si>
    <t>Fundación torre de Palabras</t>
  </si>
  <si>
    <t>Modelos de negocio elaborados e implementados.</t>
  </si>
  <si>
    <t>Número de sectores relacionados con la cadena productiva del turismo, capacitados.</t>
  </si>
  <si>
    <t>Número de Planes turísticos implementados.</t>
  </si>
  <si>
    <t>14.34.92
TURÍSMO SUSTENTABLE</t>
  </si>
  <si>
    <t>Número de actividades que contribuyen a la creación y/o fortalecimiento de líneas de producto en las modalidades de turismo apoyadas.</t>
  </si>
  <si>
    <t>135 
APOYO A LAS ACTIVIDADES TURÍSTICAS Y AMBIENTALES PARA EL DESARROLLO TURÍSTICO DEL DEPARTAMENTO DEL QUINDÍO</t>
  </si>
  <si>
    <t xml:space="preserve">REALIZAR 8 ACTIVIDADES PARA LA INNOVACIÓN, CONSERVACIÓN Y POSICIONAMIENTO DE LAS POTENCIALIDADES TURÍSTICAS Y CULTURALES DEL DEPTO
INCENTIVAR UNA PROPUESTA AMBIENTAL EN EL SECTOR TURÍSTICO
APOYAR 5  EVENTOS EMBLEMATICOS, ACTIVIDADES CULTURALES, ARTÍSTICAS Y FESTIVIDADES ANIVERSARIAS DE LOS MUNICIPIOS
IMPULSAR EL TURISMO DE AVENTURA EN EL DEPARTAMENTO DEL QUINDÍO
BRINDAR ACOMPAÑAMIENTO Y ASISTENCIA TÉCNICA A LAS DIFERENTES ORGANIZACIONES Y/O GREMIOS QUE INTERVIENEN EN LA CADENA PRODUCTIVA DEL SECTOR TURÍSTICO
</t>
  </si>
  <si>
    <t>TRANSFERIR LA SUMA DE QUINCE MILLONES DE PESOS ($ 15.000.000) ÚNICA Y EXCLUSIVAMENTE PARA LA CELEBRACIÓN DEL ANIVERSARIO 96 DEL MUNICIPIO DE LA TEBAIDA, QUE PERMITA FORTALECER EL TURISMO CULTURAL Y PROMOCIONAR EL DESTINO TURÍSTICO A NIVEL NACIONAL</t>
  </si>
  <si>
    <t xml:space="preserve">Apoyar las actividades turísticas y ambientales en el Departamento del Quindío </t>
  </si>
  <si>
    <t xml:space="preserve">CONVENIO INTERINSTITUCIONAL
Carnaval folklórico el 18 de agosto de 2012, compuesto por 40 comparsas tradicionales del occidente colombiano, brindándoles
Presentación musical Maelo Ruiz 18 de Agosto de 2012
Juegos Pirotécnicos a realizarse el 18 de agosto de 2012, por la celebración  del aniversario 96 del municipio de la tebaida.
Aventura extrema a realizarse el 20 de agosto
Presentar un informe de las actividades realizadas durante la ejecución del objeto del  convenio
Celebración del contrato y durante toda su vigencia a efectuar los aportes al sistema general de seguridad
</t>
  </si>
  <si>
    <t>Sec. Turismo, Industria y Comercio - Municipio de la Tebaida</t>
  </si>
  <si>
    <t>Número de procesos ambientalmente amigables incorporados.</t>
  </si>
  <si>
    <t>12.31.78 EMPRENDIMIENTO REGIONAL Y SUPERACIÓN DE LA POBREZA</t>
  </si>
  <si>
    <t>P201 Promover que los adultos mayores de 60 años tengan una fuente de ingreso o sustento económico.</t>
  </si>
  <si>
    <t>% de adultos mayores en pobreza extrema que cuentan con una fuente de ingreso o sustento económico.</t>
  </si>
  <si>
    <t>108 APOYO AL DESARROLLO DE PROGRAMAS DE PROMOCIÓN DE EMPLEO Y NUEVOS EMPRENDIMIENTOS DEPARTAMENTO DEL QUINDÍO</t>
  </si>
  <si>
    <t xml:space="preserve">TRES PROGRAMAS FORTALECIDOS </t>
  </si>
  <si>
    <t>Prestar servicios profesionales en la Secretaría de Turismo, Industria y Comercio apoyando el desarrollo de programas de promoción de empleo y nuevos emprendimientos en el departamento del Quindío.</t>
  </si>
  <si>
    <t>Construir linea base y formular convenios</t>
  </si>
  <si>
    <t xml:space="preserve">• Acompañamiento a la secretaría de Turismo Industria y Comercio para la generación de capacidades laborales en las familias del programa RED UNIDOS 
• Apoyar las actividades que permitan promover una fuente de ingreso o sustento económico en los adultos mayores de 60 años del Departamento.
• Apoyo en el desarrollo del diagnostico para la formulación de la política pública departamental para la generación de ingresos 
• Apoyo en la formulación de estrategias para la generación de estímulos de quindianos que viven en el exterior
• Acompañamiento en la formulación de estrategias productivas con la población de personas en discapacidad del Departamento del Quindío.
• Apoyar las actividades que se desarrollen dentro del marco del Sistema Regional de Competitividad e Innovación del Departamento del Quindío
• Brindar apoyo en las actividades que realice la Secretaría de Turismo Industria y Comercio para el cumplimiento de su misión.
• Presentar un informe de las actividades realizadas durante la ejecución del objeto del contrato al funcionario que ejerce la vigilancia y control. 
• De conformidad con el artículo 50 de la ley 789 del 2002 se obliga desde la celebración del contrato y durante toda su vigencia a efectuar los aportes al sistema general de seguridad social a que haya lugar; de acuerdo a los porcentajes establecidos.
</t>
  </si>
  <si>
    <t>Ago/18/2012</t>
  </si>
  <si>
    <t>Carlos Mauricio Calle Diaz</t>
  </si>
  <si>
    <t>P202 Generar capacidades laborales en las familias del programa RED UNIDOS.</t>
  </si>
  <si>
    <t>% de familias de la RED UNIDOS que participan en procesos de generación de capacidades laborales.</t>
  </si>
  <si>
    <t xml:space="preserve">DOS PROGRAMAS CREADOS Y FORTALECIDOS </t>
  </si>
  <si>
    <t>P203 Promover proyectos de vinculación laboral efectiva de familias UNIDOS.</t>
  </si>
  <si>
    <t>Número de proyectos de vinculación laboral para familias UNIDOS promovidos.</t>
  </si>
  <si>
    <t>POLITICA PUBLICA FORMULADA</t>
  </si>
  <si>
    <t>P204 Formular y poner en marcha la política pública departamental para la generación de ingresos.</t>
  </si>
  <si>
    <t>Política pública formulada y en ejecución.</t>
  </si>
  <si>
    <t>P205 Formular y poner en marcha el plan departamental para la generación de ingresos.</t>
  </si>
  <si>
    <t>Plan departamental para la generación de ingresos, formulado y en ejecución.</t>
  </si>
  <si>
    <t>12.31.79 EMPRENDIMIENTO Y CAPACIDADES ESPECIALES</t>
  </si>
  <si>
    <t>P206 Apoyar la consolidación  de unidades productivas de poblaciones de discapacitados.</t>
  </si>
  <si>
    <t>Unidades productivas de personas con capacidad especial apoyadas.</t>
  </si>
  <si>
    <t>109 DESARROLLO DE PROYECTOS QUE PROMUEVEN EL EMPRENDIMIENTO CON PERSONAS EN DISCAPACIDAD</t>
  </si>
  <si>
    <t>(1) programa fortalecido</t>
  </si>
  <si>
    <t>construir linea base y formular convenios</t>
  </si>
  <si>
    <t>3 Instituciones u organizaciones fortalecidas que prestan apoyo a la población con discapacidad en los municipios del Departamento del Quindío</t>
  </si>
  <si>
    <t xml:space="preserve">Dos campañas de divulgacion de la politica </t>
  </si>
  <si>
    <t>12.31.80 ZONA Q GARANTIA DEL RETORNO</t>
  </si>
  <si>
    <t>P207 Implementar el plan de acompañamiento integral a las remesas laborales y generación de estímulos para el retorno de Quindianos que viven en el exterior.</t>
  </si>
  <si>
    <t>Plan implementado.</t>
  </si>
  <si>
    <t>110 IMPLEMENTACIÓN DEL PLAN INTEGRAL DE REMESAS Y GENERACIÓN DE ALTERNATIVAS ECONÓMICAS PARA LA POBLACIÓN MIGRANTE DEL DEPARTAMENTO DEL QUINDÍO</t>
  </si>
  <si>
    <t>formulación del Plan Integral de Remesas</t>
  </si>
  <si>
    <t>13.32.81 FORTALECIMIENTO EMPRESARIAL Y GREMIAL</t>
  </si>
  <si>
    <t>P208 Vincular  proveedores y empresarios  al Banco de Proveedores Locales.</t>
  </si>
  <si>
    <t>Número de proveedores y empresarios vinculados al Banco de Proveedores Locales.</t>
  </si>
  <si>
    <t>111  APOYO AL FORTALECIMIENTO DE LA ESTRUCTURA EMPRESARIAL DEL DEPARTAMENTO DEL QUINDÍO</t>
  </si>
  <si>
    <t>FORTALECIMIENTO DE 200 Mipymes del Departamento del Quindío</t>
  </si>
  <si>
    <t xml:space="preserve">Brindar acompañamiento a empresarios que se vinculen a los procesos de fortalecimiento empresarial </t>
  </si>
  <si>
    <t>P209 Conformar  la comunidad clúster para la transformación productiva y competitividad empresarial en sectores priorizados. priorizados.</t>
  </si>
  <si>
    <t xml:space="preserve">Número de clúster conformados. </t>
  </si>
  <si>
    <t>Brindar acompañamiento a procesos de certificación en calidad de servicio a pequeños comerciantes o Mipymes, asistencia técnica a empresas para mejora o actualización en procesos productivos específicos, creación y seguimiento al banco de proveedores locales, desarrollo de actividades gremiales con enfoque de acceso a mercados y conformación de la comunidad cluster para la transformación productiva en sectores priorizados</t>
  </si>
  <si>
    <t xml:space="preserve">P210 Brindar acompañamiento a procesos de certificación en calidad de servicio a pequeños comerciantes o Mipymes. </t>
  </si>
  <si>
    <t>Número de pequeños comerciantes o empresarios Mipymes  vinculados a procesos de certificación en calidad.</t>
  </si>
  <si>
    <t>Apoyar programas dirigidos a la reducción de la informalidad, programas de financiamiento a las Mipymes, fortalecimientos de esquemas colaborativos de organizaciones productivas en los municipios</t>
  </si>
  <si>
    <t>P211 Brindar asistencia técnica a empresas para mejora o actualización en procesos productivos específicos.</t>
  </si>
  <si>
    <t>Número de empresas que reciben asistencia técnica.</t>
  </si>
  <si>
    <t>P212 Apoyar actividades gremiales con enfoque de acceso a mercados.</t>
  </si>
  <si>
    <t>Número de actividades gremiales apoyadas.</t>
  </si>
  <si>
    <t>P213 Apoyar programas dirigidos a la reducción de la informalidad.</t>
  </si>
  <si>
    <t>Número de programas apoyados.</t>
  </si>
  <si>
    <t>P214 Apoyar programa de financiamiento a las MIPYMES.</t>
  </si>
  <si>
    <t>Número de programas de financiamiento apoyados.</t>
  </si>
  <si>
    <t xml:space="preserve">P215 Fortalecer esquemas colaborativos de organizaciones productivas en los municipios. </t>
  </si>
  <si>
    <t>Número de municipios apoyados con esquemas colaborativos de organizaciones productivas.</t>
  </si>
  <si>
    <t>13.32.82 INSTITUCIONES PARA LA COMPETITIVIDAD</t>
  </si>
  <si>
    <t>P216 Creación del Sistema Regional de Competitividad e Innovación SRCeI.</t>
  </si>
  <si>
    <t>SRCeI creado.</t>
  </si>
  <si>
    <r>
      <rPr>
        <b/>
        <sz val="14"/>
        <color indexed="8"/>
        <rFont val="Calibri"/>
        <family val="2"/>
      </rPr>
      <t xml:space="preserve">P.13 </t>
    </r>
    <r>
      <rPr>
        <sz val="14"/>
        <color indexed="8"/>
        <rFont val="Calibri"/>
        <family val="2"/>
      </rPr>
      <t xml:space="preserve">                                Implementar programa de formación de docentes y directivos docentes en el desarrollo de competencias ciudadanas y la construcción de ambientes democráticos.</t>
    </r>
  </si>
  <si>
    <t>Número de docentes y directivos docentes formados en competencias ciudadanas y la construcción de ambientes democráticos.</t>
  </si>
  <si>
    <t>8. CAPACITACIÓN EN COMPETENCIAS CIUDADANAS Y GENERACIÓN DE ESPACIOS DEMOCRÁTICOS EN LAS 54 INSTITUCIONES EDUCATIVAS DEL DEPARTAMENTO DEL QUINDÍO</t>
  </si>
  <si>
    <r>
      <rPr>
        <b/>
        <sz val="14"/>
        <color indexed="8"/>
        <rFont val="Calibri"/>
        <family val="2"/>
      </rPr>
      <t>(1)</t>
    </r>
    <r>
      <rPr>
        <sz val="14"/>
        <color indexed="8"/>
        <rFont val="Calibri"/>
        <family val="2"/>
      </rPr>
      <t xml:space="preserve">Aumentar el porcentaje de los resultados acadèmicos en competencias cognitivas bàsicas de los estudiantes en pruebas externas y las pruebas de formacion integral. </t>
    </r>
    <r>
      <rPr>
        <b/>
        <sz val="14"/>
        <color indexed="8"/>
        <rFont val="Calibri"/>
        <family val="2"/>
      </rPr>
      <t>(2)</t>
    </r>
    <r>
      <rPr>
        <sz val="14"/>
        <color indexed="8"/>
        <rFont val="Calibri"/>
        <family val="2"/>
      </rPr>
      <t xml:space="preserve">Implementar un programa de formaciòn de docentes y directivos docentes para el desarrollo de las competencias ciudadanas y la construcciòn de ambientes democraticos. </t>
    </r>
    <r>
      <rPr>
        <b/>
        <sz val="14"/>
        <color indexed="8"/>
        <rFont val="Calibri"/>
        <family val="2"/>
      </rPr>
      <t>(3)</t>
    </r>
    <r>
      <rPr>
        <sz val="14"/>
        <color indexed="8"/>
        <rFont val="Calibri"/>
        <family val="2"/>
      </rPr>
      <t xml:space="preserve">Implementar un programa de formacion para los modelos pedagogicos adecuados. </t>
    </r>
  </si>
  <si>
    <t>Calidad de la educaciòn en todos los niveles del sistema educativde en el Departamento del Quindìo, Mejorados.</t>
  </si>
  <si>
    <r>
      <rPr>
        <b/>
        <sz val="14"/>
        <color indexed="8"/>
        <rFont val="Calibri"/>
        <family val="2"/>
      </rPr>
      <t>P.14</t>
    </r>
    <r>
      <rPr>
        <sz val="14"/>
        <color indexed="8"/>
        <rFont val="Calibri"/>
        <family val="2"/>
      </rPr>
      <t xml:space="preserve">                                                           Aumentar el número de sedes educativas con jornadas extendidas para profundización en deporte.</t>
    </r>
  </si>
  <si>
    <t>Número de sedes educativas con jornadas extendidas para profundización en deporte.</t>
  </si>
  <si>
    <t>9. IMPLEMENTACIÓN E INCREMENTO DE SEDES CON JORNADAS EXTENDIDAS PARA LA PROFUNDIZACIÓN EN DEPORTE EN LAS SEDES EDUCATIVAS DEL DEPARTAMENTO DEL QUINDÍO</t>
  </si>
  <si>
    <r>
      <rPr>
        <b/>
        <sz val="14"/>
        <color indexed="8"/>
        <rFont val="Calibri"/>
        <family val="2"/>
      </rPr>
      <t>(1)</t>
    </r>
    <r>
      <rPr>
        <sz val="14"/>
        <color indexed="8"/>
        <rFont val="Calibri"/>
        <family val="2"/>
      </rPr>
      <t xml:space="preserve">Un programa de incremento de sedes educativas con jornada extendida para el desarrollo de programas deportivos implementado. </t>
    </r>
    <r>
      <rPr>
        <b/>
        <sz val="14"/>
        <color indexed="8"/>
        <rFont val="Calibri"/>
        <family val="2"/>
      </rPr>
      <t>(2)</t>
    </r>
    <r>
      <rPr>
        <sz val="14"/>
        <color indexed="8"/>
        <rFont val="Calibri"/>
        <family val="2"/>
      </rPr>
      <t xml:space="preserve">Un proyecto de fortalecimiento en programas deportivos  tecnologia implentado. </t>
    </r>
    <r>
      <rPr>
        <b/>
        <sz val="14"/>
        <color indexed="8"/>
        <rFont val="Calibri"/>
        <family val="2"/>
      </rPr>
      <t>(3)</t>
    </r>
    <r>
      <rPr>
        <sz val="14"/>
        <color indexed="8"/>
        <rFont val="Calibri"/>
        <family val="2"/>
      </rPr>
      <t>Presentar una propuesta de convenio de cofinanciacion para el desarrollo de proyectos de formacion deportiva.</t>
    </r>
  </si>
  <si>
    <t>Programa de incremento del numero de  sedes educativas con jormadas extentidadas para el desarrollo de programas de formacion deportiva,. Implementado.</t>
  </si>
  <si>
    <t>INDEPORTES QUINDIO</t>
  </si>
  <si>
    <r>
      <rPr>
        <b/>
        <sz val="14"/>
        <color indexed="8"/>
        <rFont val="Calibri"/>
        <family val="2"/>
      </rPr>
      <t>P.15</t>
    </r>
    <r>
      <rPr>
        <sz val="14"/>
        <color indexed="8"/>
        <rFont val="Calibri"/>
        <family val="2"/>
      </rPr>
      <t xml:space="preserve">                                                               Elaborar e implementar una propuesta articuladora en las instituciones educativas desde la quindianidad al paisaje cultural cafetero.</t>
    </r>
  </si>
  <si>
    <t>Número de instituciones educativas que implementan la propuesta articuladora desde la quindianidad al paisaje cafetero.</t>
  </si>
  <si>
    <t>10. CONSERVACIÓN DEL PAISAJE CULTURAL CAFETERO DESDE LA QUINDIANIDAD EN EL DEPARTAMENTO DEL QUINDÍO</t>
  </si>
  <si>
    <r>
      <rPr>
        <b/>
        <sz val="14"/>
        <color indexed="8"/>
        <rFont val="Calibri"/>
        <family val="2"/>
      </rPr>
      <t>(1)</t>
    </r>
    <r>
      <rPr>
        <sz val="14"/>
        <color indexed="8"/>
        <rFont val="Calibri"/>
        <family val="2"/>
      </rPr>
      <t xml:space="preserve">Una propuesta de  articulacion  desde la quindianidad al Paisaje cultural caferro implenentada. </t>
    </r>
    <r>
      <rPr>
        <b/>
        <sz val="14"/>
        <color indexed="8"/>
        <rFont val="Calibri"/>
        <family val="2"/>
      </rPr>
      <t>(2)</t>
    </r>
    <r>
      <rPr>
        <sz val="14"/>
        <color indexed="8"/>
        <rFont val="Calibri"/>
        <family val="2"/>
      </rPr>
      <t xml:space="preserve">Desarrollar un programa de articulacion de la quindianidad con el paisaje cultural caferero desde las intituciones educativa del departamento del Quindio. </t>
    </r>
    <r>
      <rPr>
        <b/>
        <sz val="14"/>
        <color indexed="8"/>
        <rFont val="Calibri"/>
        <family val="2"/>
      </rPr>
      <t>(3)</t>
    </r>
    <r>
      <rPr>
        <sz val="14"/>
        <color indexed="8"/>
        <rFont val="Calibri"/>
        <family val="2"/>
      </rPr>
      <t>Porcentaje de coberutra de la conservaciòn, proteccion, salvaguardia del PCC</t>
    </r>
  </si>
  <si>
    <t>Programas educativos desarrollados, tendientes a  fortalecer la Articulacion de la  propuesta del desarrollo de quindianidad desde el paisaje cultural cafetero,.</t>
  </si>
  <si>
    <r>
      <rPr>
        <b/>
        <sz val="14"/>
        <color indexed="8"/>
        <rFont val="Calibri"/>
        <family val="2"/>
      </rPr>
      <t xml:space="preserve">P.16          </t>
    </r>
    <r>
      <rPr>
        <sz val="14"/>
        <color indexed="8"/>
        <rFont val="Calibri"/>
        <family val="2"/>
      </rPr>
      <t xml:space="preserve">                                                Aumentar el número de sedes educativas ejecutando la política nacional de educación ambiental con todas sus estrategias.</t>
    </r>
  </si>
  <si>
    <t>Número de sedes educativas ejecutando la política nacional  de educación ambiental con todas sus estrategias.</t>
  </si>
  <si>
    <t>11. FORTALECIMIENTO DE LA POLÍTICA NACIONAL DE EDUCACIÓN AMBIENTAL CON TODAS SUS ESTRATEGIAS EN EL DEPARTAMENTO DEL QUINDÍO</t>
  </si>
  <si>
    <r>
      <rPr>
        <b/>
        <sz val="14"/>
        <color indexed="8"/>
        <rFont val="Calibri"/>
        <family val="2"/>
      </rPr>
      <t>(1)</t>
    </r>
    <r>
      <rPr>
        <sz val="14"/>
        <color indexed="8"/>
        <rFont val="Calibri"/>
        <family val="2"/>
      </rPr>
      <t xml:space="preserve">Un programa de educacion ambiental implementado y ejecutado. </t>
    </r>
    <r>
      <rPr>
        <b/>
        <sz val="14"/>
        <color indexed="8"/>
        <rFont val="Calibri"/>
        <family val="2"/>
      </rPr>
      <t>(2)</t>
    </r>
    <r>
      <rPr>
        <sz val="14"/>
        <color indexed="8"/>
        <rFont val="Calibri"/>
        <family val="2"/>
      </rPr>
      <t xml:space="preserve">15 sedes educativas de la territorial Quindio  ejecutando la politica de educacion nacional ambiental. </t>
    </r>
    <r>
      <rPr>
        <b/>
        <sz val="14"/>
        <color indexed="8"/>
        <rFont val="Calibri"/>
        <family val="2"/>
      </rPr>
      <t>(3)</t>
    </r>
    <r>
      <rPr>
        <sz val="14"/>
        <color indexed="8"/>
        <rFont val="Calibri"/>
        <family val="2"/>
      </rPr>
      <t>Implentaciòn de redepraes como estrategia de educacion</t>
    </r>
  </si>
  <si>
    <t>Pprogramas de proteccion del medio ambiente implementados, tendientes a mejorar las ocndicones de vida de la poblacion del depatamento del Quindio.</t>
  </si>
  <si>
    <t>1.1.3.6</t>
  </si>
  <si>
    <r>
      <t xml:space="preserve">P.17                                          </t>
    </r>
    <r>
      <rPr>
        <sz val="14"/>
        <color indexed="8"/>
        <rFont val="Calibri"/>
        <family val="2"/>
      </rPr>
      <t>Aumentar el número de sedes beneficiadas con nuevos y mejores espacios mediante la construcción, ampliación, mejoramiento y dotación de infraestructura educativa.</t>
    </r>
  </si>
  <si>
    <t>Número de sedes beneficiadas con nuevos y mejores espacios mediante la construcción, ampliación, mejoramiento y dotación de infraestructura educativa.</t>
  </si>
  <si>
    <t>12. DOTACIÓN ESCOLAR PARA EL MEJORAMIENTO DE LOS AMBIENTES ESCOLARES EN LAS INSTITUCIONE EDUCATIVAS DEL DEPARTAMENTO DEL QUINDÍO</t>
  </si>
  <si>
    <r>
      <rPr>
        <b/>
        <sz val="14"/>
        <color indexed="8"/>
        <rFont val="Calibri"/>
        <family val="2"/>
      </rPr>
      <t>(1)</t>
    </r>
    <r>
      <rPr>
        <sz val="14"/>
        <color indexed="8"/>
        <rFont val="Calibri"/>
        <family val="2"/>
      </rPr>
      <t xml:space="preserve">44 sedes educativas  mejoradas en sus ambientes escolares. </t>
    </r>
    <r>
      <rPr>
        <b/>
        <sz val="14"/>
        <color indexed="8"/>
        <rFont val="Calibri"/>
        <family val="2"/>
      </rPr>
      <t>(2)</t>
    </r>
    <r>
      <rPr>
        <sz val="14"/>
        <color indexed="8"/>
        <rFont val="Calibri"/>
        <family val="2"/>
      </rPr>
      <t xml:space="preserve"> disminuir en dos puntos porcentuales los niveles de descercion escolar. </t>
    </r>
    <r>
      <rPr>
        <b/>
        <sz val="14"/>
        <color indexed="8"/>
        <rFont val="Calibri"/>
        <family val="2"/>
      </rPr>
      <t xml:space="preserve">(3) </t>
    </r>
    <r>
      <rPr>
        <sz val="14"/>
        <color indexed="8"/>
        <rFont val="Calibri"/>
        <family val="2"/>
      </rPr>
      <t xml:space="preserve">Reparaciones y mantenimiento en 40 sedes educativas realizadas. </t>
    </r>
    <r>
      <rPr>
        <b/>
        <sz val="14"/>
        <color indexed="8"/>
        <rFont val="Calibri"/>
        <family val="2"/>
      </rPr>
      <t>(4)</t>
    </r>
    <r>
      <rPr>
        <sz val="14"/>
        <color indexed="8"/>
        <rFont val="Calibri"/>
        <family val="2"/>
      </rPr>
      <t>1 sede educativa construida</t>
    </r>
  </si>
  <si>
    <t xml:space="preserve"> Programas de mejoramiento desarrollados, tendientes a disminuir los indicies de deserción escolar  y  a generar  ambientes educativos adecuados para la comunidad educativa de la territorial Quindío.</t>
  </si>
  <si>
    <t xml:space="preserve"> SGP</t>
  </si>
  <si>
    <r>
      <t xml:space="preserve">P.18          </t>
    </r>
    <r>
      <rPr>
        <sz val="14"/>
        <color indexed="8"/>
        <rFont val="Calibri"/>
        <family val="2"/>
      </rPr>
      <t xml:space="preserve">                                             Aumentar el número de estudiantes en el nivel de preescolar.</t>
    </r>
  </si>
  <si>
    <t>Número de estudiantes en el nivel de preescolar.</t>
  </si>
  <si>
    <t>13. FORTALECIMIENTO DEL ACCESO EN EDUCACIÓN PREESCOLAR Y BÁSICA PRIMARIA CON APOYO COMPLEMENTARIO-RESTAURANTE ESCOLAR EN LAS INSTITUCIONES EDUCATIVAS DEL DEPARTAMENTO DEL QUINDÍO</t>
  </si>
  <si>
    <r>
      <rPr>
        <b/>
        <sz val="14"/>
        <color indexed="8"/>
        <rFont val="Calibri"/>
        <family val="2"/>
      </rPr>
      <t>(1)</t>
    </r>
    <r>
      <rPr>
        <sz val="14"/>
        <color indexed="8"/>
        <rFont val="Calibri"/>
        <family val="2"/>
      </rPr>
      <t xml:space="preserve">Mantener la cobertura educativa existente por encima de 50000 estudiantes.  </t>
    </r>
    <r>
      <rPr>
        <b/>
        <sz val="14"/>
        <color indexed="8"/>
        <rFont val="Calibri"/>
        <family val="2"/>
      </rPr>
      <t>(2)</t>
    </r>
    <r>
      <rPr>
        <sz val="14"/>
        <color indexed="8"/>
        <rFont val="Calibri"/>
        <family val="2"/>
      </rPr>
      <t xml:space="preserve"> Aumentar el numero de estudiantes en el nivel de preescolar, básica primaria, secundaria y media.  </t>
    </r>
    <r>
      <rPr>
        <b/>
        <sz val="14"/>
        <color indexed="8"/>
        <rFont val="Calibri"/>
        <family val="2"/>
      </rPr>
      <t>(3)</t>
    </r>
    <r>
      <rPr>
        <sz val="14"/>
        <color indexed="8"/>
        <rFont val="Calibri"/>
        <family val="2"/>
      </rPr>
      <t xml:space="preserve"> Mantener la planta viabilizada por el ministerio de educación nacional tanto de docentes como directivos docentes y administrativos, para garantizar el servicio educativo.</t>
    </r>
  </si>
  <si>
    <t xml:space="preserve">Índices de deserción escolar en preescolar y Bàsica Primaria en el departamento del Quindío disminuidos  garantizando las condiciones mínimas requeridas para el acceso al sistema educativo del departamento. </t>
  </si>
  <si>
    <r>
      <t>P.19</t>
    </r>
    <r>
      <rPr>
        <sz val="14"/>
        <color indexed="8"/>
        <rFont val="Calibri"/>
        <family val="2"/>
      </rPr>
      <t xml:space="preserve">                                                  Aumentar el número de estudiantes en el nivel de básica primaria.</t>
    </r>
  </si>
  <si>
    <t>Número de estudiantes en el nivel de básica primaria.</t>
  </si>
  <si>
    <t>Nómina de docentes, directivos docentes, administrativos, cuota de administración delperiodo julio a septiembre de 2012</t>
  </si>
  <si>
    <r>
      <t xml:space="preserve">P.25  </t>
    </r>
    <r>
      <rPr>
        <sz val="14"/>
        <color indexed="8"/>
        <rFont val="Calibri"/>
        <family val="2"/>
      </rPr>
      <t xml:space="preserve">                                               Garantizar el copago de los almuerzos escolares.</t>
    </r>
  </si>
  <si>
    <t>Número de copagos recibidos por almuerzos escolares.</t>
  </si>
  <si>
    <r>
      <t>P.20</t>
    </r>
    <r>
      <rPr>
        <sz val="14"/>
        <color indexed="8"/>
        <rFont val="Calibri"/>
        <family val="2"/>
      </rPr>
      <t xml:space="preserve">                                            Aumentar el número de estudiantes en el nivel de básica secundaria.</t>
    </r>
  </si>
  <si>
    <t>Número de estudiantes en el nivel de básica secundaria.</t>
  </si>
  <si>
    <t>14.  FORTALECIMIENTO DEL ACCESO EN EDUCACIÓN BÁSICA SECUNDARIA Y MEDIA CON APOYO COMPLEMENTARIO-TRANSPORTE, EN LAS INSTITUCIONES EDUCATIVAS DEL DEPARTAMENTO DEL QUINDÍO</t>
  </si>
  <si>
    <r>
      <rPr>
        <b/>
        <sz val="14"/>
        <color indexed="8"/>
        <rFont val="Calibri"/>
        <family val="2"/>
      </rPr>
      <t>(1)</t>
    </r>
    <r>
      <rPr>
        <sz val="14"/>
        <color indexed="8"/>
        <rFont val="Calibri"/>
        <family val="2"/>
      </rPr>
      <t xml:space="preserve">Mantener la cobertura educativa existente por encima de 50000 estudiantes. </t>
    </r>
    <r>
      <rPr>
        <b/>
        <sz val="14"/>
        <color indexed="8"/>
        <rFont val="Calibri"/>
        <family val="2"/>
      </rPr>
      <t>(2)</t>
    </r>
    <r>
      <rPr>
        <sz val="14"/>
        <color indexed="8"/>
        <rFont val="Calibri"/>
        <family val="2"/>
      </rPr>
      <t xml:space="preserve">Disminuir la deserción escolar para el año 2012 en un 20 % con respecto al año anterior. </t>
    </r>
    <r>
      <rPr>
        <b/>
        <sz val="14"/>
        <color indexed="8"/>
        <rFont val="Calibri"/>
        <family val="2"/>
      </rPr>
      <t>(3)</t>
    </r>
    <r>
      <rPr>
        <sz val="14"/>
        <color indexed="8"/>
        <rFont val="Calibri"/>
        <family val="2"/>
      </rPr>
      <t>Garantizar el servicio de transporte escolar para 2900 estudiantes del sector rural.</t>
    </r>
  </si>
  <si>
    <t>Servicio personal vigilancia y aseo colegios depto. Julio-2012 este RP. es de un CDP reemplaza el  692 de 2012, por la armonización del POAI  2012-2015, según ordenanza no. 018/2012.  El objeto se conserva tal como fue expedido originalmente. Lo a</t>
  </si>
  <si>
    <t xml:space="preserve">Índices de deserción escolar en Bàsica Secundaria y Media en el departamento del Quindío disminuidos  garantizando las condiciones mínimas requeridas para el acceso al sistema educativo del departamento. </t>
  </si>
  <si>
    <t>NOMINAS PROCESADAS</t>
  </si>
  <si>
    <t>Nomina julio de 2.012 (27 días) de personal de  vigilancia de los colegios ( ARROYAVE OCAMPO cesar augusto) según nomina de talento humano del depto.</t>
  </si>
  <si>
    <t>ARROYAVE OCAMPO CESAR</t>
  </si>
  <si>
    <t xml:space="preserve">Aportes patronales nomina julio 2012 de personal supernumerario de vigilancia y aseo en los colegios del departamento </t>
  </si>
  <si>
    <t xml:space="preserve"> CAFESALUD</t>
  </si>
  <si>
    <t xml:space="preserve">Aportes patronales nomina julio de 2012 de personal supernumerario de vigilancia y aseo en los colegios del departamento </t>
  </si>
  <si>
    <t xml:space="preserve"> COMFENALCO  E P S</t>
  </si>
  <si>
    <t>Aportes patronales nomina julio 2012 de personal supernumerario de vigilancia y aseo en los colegios del departamento</t>
  </si>
  <si>
    <t xml:space="preserve"> COOMEVA  E P S</t>
  </si>
  <si>
    <t xml:space="preserve">Aportes patronales salud nomina julio 2012 de personal supernumerario de vigilancia y aseo de colegios del departamento </t>
  </si>
  <si>
    <t xml:space="preserve"> NUEVA  EPS  S A</t>
  </si>
  <si>
    <t xml:space="preserve">Aportes patronales salud nomina julio 2012 del personal supernumerario de vigilancia y aseo en los colegios del departamento </t>
  </si>
  <si>
    <t xml:space="preserve"> SALUDCOOP  ( SALUD )</t>
  </si>
  <si>
    <t xml:space="preserve">Aportes patronales salud nomina julio 2012 de personal supernumerario de vigilancia y aseo en los colegios del departamento </t>
  </si>
  <si>
    <t xml:space="preserve"> E P S  SANITAS</t>
  </si>
  <si>
    <t xml:space="preserve"> SERVICIO OCCIDENTAL DE SALUD</t>
  </si>
  <si>
    <t xml:space="preserve">Aportes patronales salud nomina julio 2012 de personal supernumerario de vigilancia y aseo en colegios del departamento </t>
  </si>
  <si>
    <t xml:space="preserve"> EPS SURA ( ANTES SU SALUD)</t>
  </si>
  <si>
    <t xml:space="preserve">Aportes patronales pensión nomina julio 2012 de personal supernumerario de aseo y vigilancia de colegios del depto. </t>
  </si>
  <si>
    <t xml:space="preserve"> COLFONDOS</t>
  </si>
  <si>
    <t>ING. PENSIONES Y CESANTIAS</t>
  </si>
  <si>
    <t xml:space="preserve">Aportes patronales pensión nomina julio 2012 personal supernumerario vigilancia y aseo de colegios depto. </t>
  </si>
  <si>
    <t xml:space="preserve"> HORIZONTE (PENSIONES)</t>
  </si>
  <si>
    <t xml:space="preserve">Aportes patronales pensión nomina julio 2012 personal supernumerario de vigilancia y aseo colegios depto. </t>
  </si>
  <si>
    <t xml:space="preserve"> INSTITUTO DE SEGUROS SOCIALES/SALUD/PENSION</t>
  </si>
  <si>
    <t xml:space="preserve">Aportes patronales pensión nomina julio 2012 personal supernumerario vigilancia y aseo colegios depto. </t>
  </si>
  <si>
    <t xml:space="preserve"> PORVENIR</t>
  </si>
  <si>
    <t xml:space="preserve"> PROTECCION S A (FONDO DE PENSIONES OBLIGATORIAS)</t>
  </si>
  <si>
    <t xml:space="preserve">Aportes patronales riesgos profesionales nomina julio 2012 personal supernumerario vigilancia y aseo colegios depto. </t>
  </si>
  <si>
    <t xml:space="preserve"> ARP  SURA</t>
  </si>
  <si>
    <t xml:space="preserve">Pago parafiscales nomina julio 2012 personal supernumerario vigilancia y aseo colegios depto. </t>
  </si>
  <si>
    <t>COMFENALCO QUINDIO</t>
  </si>
  <si>
    <t xml:space="preserve"> INSTITUTO COLOMBIANO DE BIENESTAR FAMILIAR</t>
  </si>
  <si>
    <t>SERVICIO NACIONAL DE APRENDIZAJE SENA</t>
  </si>
  <si>
    <t>ESCUELA SUPERIOR DE ADMINISTRACION PUBLICA- ESAP-</t>
  </si>
  <si>
    <t xml:space="preserve"> MINISTERIO DE EDUCACION</t>
  </si>
  <si>
    <t>Aportes patronales salud nomina julio 2.012 personal supernumerario de vigilancia y aseo de colegios depto.</t>
  </si>
  <si>
    <t xml:space="preserve"> SALUD TOTAL</t>
  </si>
  <si>
    <t xml:space="preserve">Vr .dejado de cancelar la nomina personal supernumerario(vigilante) julio/2.012 (ARROYAVE OCAMPO cesar augusto) en o.p. 3357 13-08-2012 anulado </t>
  </si>
  <si>
    <t>Servicio personal vigilancia y aseo este CDP reemplaza el  692 de 2012, por la armonización del POAI  2012-2015, según ordenanza no. 018/2012.  El objeto se conserva tal como fue expedido originalmente. Lo anterior según acta no. 003 de julio 3 de 2</t>
  </si>
  <si>
    <t xml:space="preserve"> FONDO DE SOLIDADRIDAD Y GARANTIA EN SALUD - FOSIGA -</t>
  </si>
  <si>
    <r>
      <t>P.21</t>
    </r>
    <r>
      <rPr>
        <sz val="14"/>
        <color indexed="8"/>
        <rFont val="Calibri"/>
        <family val="2"/>
      </rPr>
      <t xml:space="preserve">                                                         Aumentar el número de estudiantes en el nivel de media.</t>
    </r>
  </si>
  <si>
    <t>Número de estudiantes en el nivel de media.</t>
  </si>
  <si>
    <t xml:space="preserve">Servicio personal vigilancia y aseo este CDP reemplaza el  692 de 2012, por la armonización del POAI  2012-2015, según ordenanza no. 018/2012.  El objeto se conserva tal como fue expedido originalmente. Lo anterior según acta no. 003 de julio 3 de </t>
  </si>
  <si>
    <t>Servicio personal vigilancia y aseo este CDP reemplaza el  692 de 2012, por la armonización del POAI  2012-2015, según ordenanza no. 018/2012.  El objeto se conserva tal como fue expedido originalmente. Lo anterior según acta no. 003 de julio 3 de</t>
  </si>
  <si>
    <r>
      <t xml:space="preserve">P.26                                                    </t>
    </r>
    <r>
      <rPr>
        <sz val="14"/>
        <color indexed="8"/>
        <rFont val="Calibri"/>
        <family val="2"/>
      </rPr>
      <t>Mantener el número de beneficiarios en el subsidio de transporte escolar.</t>
    </r>
  </si>
  <si>
    <t>Número de beneficiarios del subsidio de transporte.</t>
  </si>
  <si>
    <t>Transferir al municipio de Cordoba, los recursos necesarios a efectos de garantizar el 30% del transporte escolar anual, a los alumnos matriculados  en secundaria, que habiten en los corregimientos y veredas del municipio de Corodoba  del departamento  del</t>
  </si>
  <si>
    <t>MUNICIPIO DE CORDOBA (QUINDIO)</t>
  </si>
  <si>
    <t>Transferir al muncipio    de Génova q., los recursos necesarios a efectos de garantizar el 30 % del transporte escolar anual, a los  alumnos matriculados en secundaria que habiten  en los corregimientos  y veredas del municipio de Génova  del departamento</t>
  </si>
  <si>
    <t>MUNICIPIO DE GENOVA (QUINDIO)</t>
  </si>
  <si>
    <t>Transferir al municipio    de Salento q., los recursos necesarios a efectos de garantizar el 30 % del transporte escolar anual, a los  alumnos matriculados en secundaria que habiten  en los corregimientos  y veredas del municipio de Génova  del departament</t>
  </si>
  <si>
    <t>MUNICIPIO DE SALENTO (QUINDIO)</t>
  </si>
  <si>
    <t>Transferir al municipio de Buenavista q. Los recursos necesarios a efectos de garantizar el 30% del transporte escolar anual a los alumnos matriculados  en secundaria que habiten en los corregimientos  y veredas del municipio de Buenavista del Departament</t>
  </si>
  <si>
    <t>MUNICIPIO DE BUENAVISTA (QUINDIO)</t>
  </si>
  <si>
    <t>Transferir al municipio de Pijao q. Los recursos necesarios a efectos de garantizar el 30% del transporte escolar anual a los alumnos matriculados  en secundaria que habiten en los corregimientos  y veredas del municipio de Pijao del departamento del Quindío</t>
  </si>
  <si>
    <t>MUNICIPIO DE PIJAO</t>
  </si>
  <si>
    <t>Transferir al municipio de circasia q. Los recursos necesarios a efectos de garantizar el 30% del transporte escolar anual a los alumnos matriculados  en secundaria que habiten en los corregimientos  y veredas del municipio de circasia del departamento de</t>
  </si>
  <si>
    <t>MUNICIPIO DE CIRCASIA</t>
  </si>
  <si>
    <t xml:space="preserve">Transferir al municipio de Calarca q. Los recursos necesarios a efectos de garantizar el 30% del transporte escolar anual a los alumnos matriculados  en secundaria que habiten en los corregimientos  y veredas del municipio de Calarca del departamento del </t>
  </si>
  <si>
    <t>MUNICIPIO DE CALARCA (QUINDIO)</t>
  </si>
  <si>
    <t>Transferir al municipio de Filandia q. Los recursos necesarios a efectos de garantizar el 30% del transporte escolar anual a los alumnos matriculados  en secundaria que habiten en los corregimientos  y veredas del municipio de Filandia del departamento de</t>
  </si>
  <si>
    <t>MUNICIPIO DE FILANDIA (QUINDIO)</t>
  </si>
  <si>
    <t>Transferir al municipio de Montenegro q, los recursos necesarios a efectos de garantizar el 30% del transporte escolar anual,  a los alumnos matriculados en secundaria que habiten  en  los corregimientos y veredas del municipio de Montenegro del Departame</t>
  </si>
  <si>
    <t>MUNICIPIO DE MONTENEGRO (QUINDIO)</t>
  </si>
  <si>
    <t>MUNICIPIO DE QUIMBAYA (QUINDIO)</t>
  </si>
  <si>
    <r>
      <t xml:space="preserve">P.22                                            </t>
    </r>
    <r>
      <rPr>
        <sz val="14"/>
        <color indexed="8"/>
        <rFont val="Calibri"/>
        <family val="2"/>
      </rPr>
      <t>Disminuir el número de desertores escolares.</t>
    </r>
  </si>
  <si>
    <t>Número de desertores escolares.</t>
  </si>
  <si>
    <t>15. MEJORAMIENTO DE LOS INDICADORES DE EFICIENCIA INTERNA EN LAS INSTITUCIONES EDUCATIVAS DEL DEPARTAMENTO DEL QUINDÍO</t>
  </si>
  <si>
    <r>
      <rPr>
        <b/>
        <sz val="14"/>
        <color indexed="8"/>
        <rFont val="Calibri"/>
        <family val="2"/>
      </rPr>
      <t>(1)</t>
    </r>
    <r>
      <rPr>
        <sz val="14"/>
        <color indexed="8"/>
        <rFont val="Calibri"/>
        <family val="2"/>
      </rPr>
      <t xml:space="preserve">Disminuir los indicadores en un 2% durante la ejecucion del poryecto. </t>
    </r>
    <r>
      <rPr>
        <b/>
        <sz val="14"/>
        <color indexed="8"/>
        <rFont val="Calibri"/>
        <family val="2"/>
      </rPr>
      <t xml:space="preserve"> (2)</t>
    </r>
    <r>
      <rPr>
        <sz val="14"/>
        <color indexed="8"/>
        <rFont val="Calibri"/>
        <family val="2"/>
      </rPr>
      <t>Durante la ejecucion del proyecto disminuir en un 2% la tasa de desertores (</t>
    </r>
    <r>
      <rPr>
        <b/>
        <sz val="14"/>
        <color indexed="8"/>
        <rFont val="Calibri"/>
        <family val="2"/>
      </rPr>
      <t>3)</t>
    </r>
    <r>
      <rPr>
        <sz val="14"/>
        <color indexed="8"/>
        <rFont val="Calibri"/>
        <family val="2"/>
      </rPr>
      <t>Durante la ejecucion del proyecto disminuir en un 2% la tasa de reprobados.</t>
    </r>
  </si>
  <si>
    <t>indicadores de eficiencia interna en las instituciones educativas del departamento del Quindio mejorados.</t>
  </si>
  <si>
    <r>
      <t>P.23</t>
    </r>
    <r>
      <rPr>
        <sz val="14"/>
        <color indexed="8"/>
        <rFont val="Calibri"/>
        <family val="2"/>
      </rPr>
      <t xml:space="preserve">                                                          Disminuir el número de reprobados escolares.</t>
    </r>
  </si>
  <si>
    <t>Número de reprobados escolares.</t>
  </si>
  <si>
    <r>
      <t>P.24</t>
    </r>
    <r>
      <rPr>
        <sz val="14"/>
        <color indexed="8"/>
        <rFont val="Calibri"/>
        <family val="2"/>
      </rPr>
      <t xml:space="preserve">                                                         Disminuir el número de analfabetas 15 a 24 Años.</t>
    </r>
  </si>
  <si>
    <t>Número de analfabetas.</t>
  </si>
  <si>
    <t>16. ALFABETIZACIÓN, DISMINUIR EN 91 EL NÚMERO DE ANALFABETAS DEL DEPARTAMENTO DEL QUINDÍO</t>
  </si>
  <si>
    <r>
      <rPr>
        <b/>
        <sz val="14"/>
        <color indexed="8"/>
        <rFont val="Calibri"/>
        <family val="2"/>
      </rPr>
      <t>(1)</t>
    </r>
    <r>
      <rPr>
        <sz val="14"/>
        <color indexed="8"/>
        <rFont val="Calibri"/>
        <family val="2"/>
      </rPr>
      <t>Disminuir en 2 puntos porcentuales el analfabetismo en el depto. del Quindío.</t>
    </r>
    <r>
      <rPr>
        <b/>
        <sz val="14"/>
        <color indexed="8"/>
        <rFont val="Calibri"/>
        <family val="2"/>
      </rPr>
      <t>(2)</t>
    </r>
    <r>
      <rPr>
        <sz val="14"/>
        <color indexed="8"/>
        <rFont val="Calibri"/>
        <family val="2"/>
      </rPr>
      <t xml:space="preserve">Aumentar en 2 puntos porcentuales el número de jóvenes entre 15 y 24 años en el sistema educativo. </t>
    </r>
    <r>
      <rPr>
        <b/>
        <sz val="14"/>
        <color indexed="8"/>
        <rFont val="Calibri"/>
        <family val="2"/>
      </rPr>
      <t>(3)</t>
    </r>
    <r>
      <rPr>
        <sz val="14"/>
        <color indexed="8"/>
        <rFont val="Calibri"/>
        <family val="2"/>
      </rPr>
      <t>1 programa de alfabetización ejecutado</t>
    </r>
  </si>
  <si>
    <t xml:space="preserve">Programa de alfabetización implementado e Índices de analfabetismo en el departamento del Quindío disminuidos  </t>
  </si>
  <si>
    <t>1.1.3.7</t>
  </si>
  <si>
    <r>
      <t xml:space="preserve">P.27 </t>
    </r>
    <r>
      <rPr>
        <sz val="14"/>
        <color indexed="8"/>
        <rFont val="Calibri"/>
        <family val="2"/>
      </rPr>
      <t xml:space="preserve">                                                     Aumentar el número de programas académicos implementados  de etnoeducación</t>
    </r>
  </si>
  <si>
    <t>Número de programas académicos implementados  de etnoeducación.</t>
  </si>
  <si>
    <t>17. APLICACIÓN DE UN MODELO DE ETNOEDUCACIÓN EN EL DEPARTAMENTO DEL QUINDÍO</t>
  </si>
  <si>
    <r>
      <rPr>
        <b/>
        <sz val="14"/>
        <color indexed="8"/>
        <rFont val="Calibri"/>
        <family val="2"/>
      </rPr>
      <t>(1)</t>
    </r>
    <r>
      <rPr>
        <sz val="14"/>
        <color indexed="8"/>
        <rFont val="Calibri"/>
        <family val="2"/>
      </rPr>
      <t xml:space="preserve">Un programa de inclusión al sistema educativo de la  grupos étnicos implementado.+  </t>
    </r>
    <r>
      <rPr>
        <b/>
        <sz val="14"/>
        <color indexed="8"/>
        <rFont val="Calibri"/>
        <family val="2"/>
      </rPr>
      <t>(2)</t>
    </r>
    <r>
      <rPr>
        <sz val="14"/>
        <color indexed="8"/>
        <rFont val="Calibri"/>
        <family val="2"/>
      </rPr>
      <t xml:space="preserve">Aumentar en un 2% la atención a  población  étnica en el sistema escolar del departamento del Quindío.  </t>
    </r>
    <r>
      <rPr>
        <b/>
        <sz val="14"/>
        <color indexed="8"/>
        <rFont val="Calibri"/>
        <family val="2"/>
      </rPr>
      <t>(3)</t>
    </r>
    <r>
      <rPr>
        <sz val="14"/>
        <color indexed="8"/>
        <rFont val="Calibri"/>
        <family val="2"/>
      </rPr>
      <t>Realizar el seguimiento a el programa orientado a la etno educación.</t>
    </r>
  </si>
  <si>
    <t xml:space="preserve">Programa de alfabetización para poblaciones diversas implementado e Índices de analfabetismo en poblaciones diversas en el departamento del Quindío disminuidos.  </t>
  </si>
  <si>
    <r>
      <t>P.28</t>
    </r>
    <r>
      <rPr>
        <sz val="14"/>
        <color indexed="8"/>
        <rFont val="Calibri"/>
        <family val="2"/>
      </rPr>
      <t xml:space="preserve">                                                          Aumentar el número de modelos flexibles y proyectos pedagógicos para atender población en situación de vulnerabilidad y NNE</t>
    </r>
  </si>
  <si>
    <t>Número de modelos flexibles y proyectos pedagógicos implementados</t>
  </si>
  <si>
    <t>18. IMPLEMENTACIÓN DE MODELOS EDUCATIVOS FLEXIBLES EN EL DEPARTAMENTO DEL QUINDÍO</t>
  </si>
  <si>
    <r>
      <rPr>
        <b/>
        <sz val="14"/>
        <color indexed="8"/>
        <rFont val="Calibri"/>
        <family val="2"/>
      </rPr>
      <t>(1)-</t>
    </r>
    <r>
      <rPr>
        <sz val="14"/>
        <color indexed="8"/>
        <rFont val="Calibri"/>
        <family val="2"/>
      </rPr>
      <t xml:space="preserve"> Modelo flexible grupos creativos juveniles implementado (1). Modelo flexible  escuela nueva escuela activa implementado (1).  Modelo flexible educación por ciclos para los internos de centros penitenciarios implementado (1). </t>
    </r>
    <r>
      <rPr>
        <b/>
        <sz val="14"/>
        <color indexed="8"/>
        <rFont val="Calibri"/>
        <family val="2"/>
      </rPr>
      <t>(2)-</t>
    </r>
    <r>
      <rPr>
        <sz val="14"/>
        <color indexed="8"/>
        <rFont val="Calibri"/>
        <family val="2"/>
      </rPr>
      <t>30 docentes capacitados en modelos flexibles. -</t>
    </r>
    <r>
      <rPr>
        <b/>
        <sz val="14"/>
        <color indexed="8"/>
        <rFont val="Calibri"/>
        <family val="2"/>
      </rPr>
      <t>(3)</t>
    </r>
    <r>
      <rPr>
        <sz val="14"/>
        <color indexed="8"/>
        <rFont val="Calibri"/>
        <family val="2"/>
      </rPr>
      <t>100 juegos de escuela nueva adquiridos, 50 kits educativos para educativos para educación por ciclos adquiridos</t>
    </r>
  </si>
  <si>
    <t>SGP. Contrato de prestaciòn de servicios No. 269 de 2912. apoyo pedagógico que brinde atenciòn educativa pertinente y de calidad a estudiantes…"prestación de servicios con  un Intérprete  de lengua de Señas que desempeñe el papel de mediador comunicativo entre la comunidad sorda y la oyente, lingüística y culturalmente diferentes, que contribuya a la eliminación de barreras comunicativas  y facilite el acceso a la información a las personas sordas en todos los espacios educativos y modalidades lingüísticas"  de aprendizaje según lineamientos Decreto 366/2009</t>
  </si>
  <si>
    <t>Metodologías flexibles de aprendizaje implementadas para la población vulnerable del departamento del Quindío y programa de escuela nueva fortalecido</t>
  </si>
  <si>
    <t>PROYECTO CARACOLA LTDA</t>
  </si>
  <si>
    <t>1.1.4.8</t>
  </si>
  <si>
    <r>
      <t>P.29</t>
    </r>
    <r>
      <rPr>
        <sz val="14"/>
        <color indexed="8"/>
        <rFont val="Calibri"/>
        <family val="2"/>
      </rPr>
      <t xml:space="preserve">                                                             Aumentar el número de bachilleres que ingresan a pregrados en programas técnicos, tecnológicos o profesionales</t>
    </r>
  </si>
  <si>
    <t>Número de bachilleres que ingresan a pregrados en programas técnicos, tecnológicos o profesionales</t>
  </si>
  <si>
    <t>19. FORTALECIMIENTO EN EL APOYO AL ACCESO DE LOS ESTUDIANTES A LA EDUCACIÓN SUPERIOR DEL DEPARTAMENTO DEL QUINDÍO</t>
  </si>
  <si>
    <r>
      <rPr>
        <b/>
        <sz val="14"/>
        <color indexed="8"/>
        <rFont val="Calibri"/>
        <family val="2"/>
      </rPr>
      <t xml:space="preserve">(1) </t>
    </r>
    <r>
      <rPr>
        <sz val="14"/>
        <color indexed="8"/>
        <rFont val="Calibri"/>
        <family val="2"/>
      </rPr>
      <t xml:space="preserve">1 estrategia de acceso a la educación superior implementada. </t>
    </r>
    <r>
      <rPr>
        <b/>
        <sz val="14"/>
        <color indexed="8"/>
        <rFont val="Calibri"/>
        <family val="2"/>
      </rPr>
      <t>(2)</t>
    </r>
    <r>
      <rPr>
        <sz val="14"/>
        <color indexed="8"/>
        <rFont val="Calibri"/>
        <family val="2"/>
      </rPr>
      <t xml:space="preserve">Monto presupuestal asignado y trasladado. </t>
    </r>
    <r>
      <rPr>
        <b/>
        <sz val="14"/>
        <color indexed="8"/>
        <rFont val="Calibri"/>
        <family val="2"/>
      </rPr>
      <t xml:space="preserve">(3) </t>
    </r>
    <r>
      <rPr>
        <sz val="14"/>
        <color indexed="8"/>
        <rFont val="Calibri"/>
        <family val="2"/>
      </rPr>
      <t>80 estudiantes bachilleres que ingresaba a estudios superiores</t>
    </r>
  </si>
  <si>
    <t>Transferencia Aporte Ley 30 de 1992, correspondiente a la cuota de los mese de marzo, abril y mayo de 2012. correspondiente a una cuota de 147818123,48 cada mes, de acuerdo a cta de cobro nº 6440,6490,6491 de 2012</t>
  </si>
  <si>
    <t>Estrategia de Acceso de los estudiantes a la educación superior en el departamento del Quindío fortalecida.</t>
  </si>
  <si>
    <t xml:space="preserve">MONOPOLIO    </t>
  </si>
  <si>
    <t>UNIVERSIDAD DEL QUINDIO</t>
  </si>
  <si>
    <t>1.1.5.9</t>
  </si>
  <si>
    <r>
      <t xml:space="preserve">P.30      </t>
    </r>
    <r>
      <rPr>
        <sz val="14"/>
        <color indexed="8"/>
        <rFont val="Calibri"/>
        <family val="2"/>
      </rPr>
      <t xml:space="preserve">                                                  Disminuir la relación computador/estudiante.</t>
    </r>
  </si>
  <si>
    <t>Relación computador /estudiante.</t>
  </si>
  <si>
    <t>20. INCORPORACIÓN DE LA INNOVACIÓN EN LA EDUCACIÓN, EN LAS INSTITUCIONES EDUCATIVAS DEL DEPARTAMENTO DEL QUINDÍO</t>
  </si>
  <si>
    <r>
      <rPr>
        <b/>
        <sz val="14"/>
        <color indexed="8"/>
        <rFont val="Calibri"/>
        <family val="2"/>
      </rPr>
      <t>(1)</t>
    </r>
    <r>
      <rPr>
        <sz val="14"/>
        <color indexed="8"/>
        <rFont val="Calibri"/>
        <family val="2"/>
      </rPr>
      <t xml:space="preserve">incorporar en las  Instituciones educativas de la territorial Quindio una estrategia de   uso de las nuevas tecnologias. </t>
    </r>
    <r>
      <rPr>
        <b/>
        <sz val="14"/>
        <color indexed="8"/>
        <rFont val="Calibri"/>
        <family val="2"/>
      </rPr>
      <t>(2)</t>
    </r>
    <r>
      <rPr>
        <sz val="14"/>
        <color indexed="8"/>
        <rFont val="Calibri"/>
        <family val="2"/>
      </rPr>
      <t>una estrategia de implementacion del plan de formacion docente en el uso de neuvas tecnologias aplicada a metodos didacticos ejecutada..</t>
    </r>
    <r>
      <rPr>
        <b/>
        <sz val="14"/>
        <color indexed="8"/>
        <rFont val="Calibri"/>
        <family val="2"/>
      </rPr>
      <t>(3)</t>
    </r>
    <r>
      <rPr>
        <sz val="14"/>
        <color indexed="8"/>
        <rFont val="Calibri"/>
        <family val="2"/>
      </rPr>
      <t xml:space="preserve">Disminuir la relacion computador estudiante en las instituciones educativas del Departamento del Quindio. </t>
    </r>
    <r>
      <rPr>
        <b/>
        <sz val="14"/>
        <color indexed="8"/>
        <rFont val="Calibri"/>
        <family val="2"/>
      </rPr>
      <t>(4)</t>
    </r>
    <r>
      <rPr>
        <sz val="14"/>
        <color indexed="8"/>
        <rFont val="Calibri"/>
        <family val="2"/>
      </rPr>
      <t xml:space="preserve">institucionescon mejores instalaciones de tic-s. </t>
    </r>
    <r>
      <rPr>
        <b/>
        <sz val="14"/>
        <color indexed="8"/>
        <rFont val="Calibri"/>
        <family val="2"/>
      </rPr>
      <t>(5)</t>
    </r>
    <r>
      <rPr>
        <sz val="14"/>
        <color indexed="8"/>
        <rFont val="Calibri"/>
        <family val="2"/>
      </rPr>
      <t>40 instituciones educativas con acceso a internet de alta velocidad.</t>
    </r>
  </si>
  <si>
    <t xml:space="preserve"> Niveles de competitividad de la población del departamento del Quindío mejorados.  A partir de la apropiación y  uso de las TIC en el marco de la Innovación educativa.</t>
  </si>
  <si>
    <r>
      <t>P.31</t>
    </r>
    <r>
      <rPr>
        <sz val="14"/>
        <color indexed="8"/>
        <rFont val="Calibri"/>
        <family val="2"/>
      </rPr>
      <t xml:space="preserve">                                                             Aumentar el número de sedes educativas conectadas a internet.</t>
    </r>
  </si>
  <si>
    <t>Número de sedes educativas conectadas a internet.</t>
  </si>
  <si>
    <r>
      <t xml:space="preserve">P.32 </t>
    </r>
    <r>
      <rPr>
        <sz val="14"/>
        <color indexed="8"/>
        <rFont val="Calibri"/>
        <family val="2"/>
      </rPr>
      <t xml:space="preserve">                                   Implementar el plan de formación y capacitación docente en el uso de nuevas tecnologías aplicadas a estrategias y métodos didácticos.</t>
    </r>
  </si>
  <si>
    <t>DATASOF INGENIERIA LTDA</t>
  </si>
  <si>
    <t>.</t>
  </si>
  <si>
    <t xml:space="preserve">• Verificar  y determinar  la  totalidad  de  carpetas de  vehículos automotores en las  Oficinas  de  Transito de Calarcá y Quimbaya.
• Actualizar en formato suministrado por la  Dirección de  Gestión Tributaria Departamental,  la  hoja  de  vida  de cada  uno  de  los  vehículos  registrados en  la  Oficina  de  Transito de Calarcá y Quimbaya.
• Presentar   informe   en medio  magnético  y  físico de  los  numerales   1 y 2.
• Presentar   mensualmente  informe  de  avances,  conclusiones  y   recomendaciones  sobre  el  parque  automotor   de morosos de la Secretaria de  Transito y Transporte de Calarcá y Quimbaya.
• Actualizar base de datos del sistema de información, vehículos automotor SISCAR; como parque automotor de la Secretaria de Transito  Y transporte de Calarcá y Quimbaya.
• De conformidad  con el artículo 50 de la Ley 789  de  2002,  Ley  282  de 2003 y demás   normatividad  que  la   modifique,  en los  porcentajes  establecidos   y durante  el plazo de ejecución  del contrato.
</t>
  </si>
  <si>
    <t>LUIS EDUARDO FRANCO ARIAS</t>
  </si>
  <si>
    <t>4.2.2</t>
  </si>
  <si>
    <t xml:space="preserve">356.Realizar campañas para promover las garantías laborales en los funcionaros de los concesionarios de la gobernación del Quindío. </t>
  </si>
  <si>
    <t xml:space="preserve">Número de campañas realizadas al mes  </t>
  </si>
  <si>
    <t>Propiciar garantías mínimos de condiciones laborales de los concesionarios</t>
  </si>
  <si>
    <t>Fecha : AGOSTO DE 2012</t>
  </si>
  <si>
    <t>MARÍA VICTORIA GIRALDO LONDOÑO, Secretaria de Hacienda</t>
  </si>
  <si>
    <t xml:space="preserve">ACTIVIDADES CUANTIFICADAS </t>
  </si>
  <si>
    <t>VALOR miles de $</t>
  </si>
  <si>
    <t>5.20.99.127 - INSTITUCIONAL - QUINDÍO UNA ADMINISTRACIÓN MODERNA Y EFICIENTE -  MODERNIZACIÓN ADMINISTRATIVA CON CALIDAD - ADMINISTRACIÓN MODERNA</t>
  </si>
  <si>
    <t>.P.319 - Realizar modernización administrativa basada en procesos.</t>
  </si>
  <si>
    <t>Modernización administrativa realizada.</t>
  </si>
  <si>
    <t>122. SANEAMIENTO FISCAL E INSTITUCIONAL EN LA GOBERNACIÓN DEL QUINDÍO</t>
  </si>
  <si>
    <t>PROCESOS DE SOSTENIBILIDAD FINANCIERA E INSTITUCIONAL EJECUTADOS EN UN 100%;  UN PROCESO INTEGRAL DE PLANIFICACION A EJECUTAR EN LA GOBERNACION DEL QUINDIO; UNA ENTIDAD CON ACCIONES DE REORGANIZACION ADMINISTRATIVA Y FINANCIERA EJECUTADA</t>
  </si>
  <si>
    <t>TRANSFERENCIA DE RECURSOS DEL DEPARTAMENTO DEL QUINDÍO AL INSTITUTITO SECCIONAL DEL QUINDÍO EN LIQUIDACIÓN PARA SU FUNCIONAMIENTO Y LLEVAR A CABO EL PROCESO LIQUIDARIO  DE DICHA ENTIDAD, DE CONFORMIDAD CON LO SEÑALADO EN EL DECRETO LEY 254 DE 2000 Y LA LEY 1105 DE 2006 Y EL DECRETO DEPARTAMENTAL 1015 DEL 2012 DE SEPTIEMBRE DE 2012 Y EL ACUERDO 001 DEL 25 SEPTIEMBRE DE 2012</t>
  </si>
  <si>
    <t>5.22.106.141 - INSTITUCIONAL - FINANZAS FUERTES Y VIABLES - DEPARTAMENTO CON GESTIÓN TRANSPARENTE Y  HUMANIZADO DESDE LO PÚBLICO -TODOS PONEN</t>
  </si>
  <si>
    <t>Desarrollar encuentros participativos de los sectores públicos, privados, sociales, cívicos y comunitarios en el que se aporte y se apoye el desarrollo comunitario de todos y cada uno de los municipios del departamento.</t>
  </si>
  <si>
    <t>Número de Encuentros Desarrollados.</t>
  </si>
  <si>
    <t xml:space="preserve"> Implementación de un programa de Gestión de Recursos de fuentes públicas, privadas, Nacionales o Interraciales, aunando esfuerzos instales para el desarrollo de programas y proyectos o actividades que propendan al desarrollo en el Departamento del Quindío</t>
  </si>
  <si>
    <t>REALIZACION DE 8 ENCUNTROS PARTICIPATIVOS DONDE SE GENEREN RECURSOS PARA LA FINANCIACION Y COFINANCIACION DE PROYECTOS Y ACTIVIDADES DEL GOBIERNO DEPARTAMENTAL</t>
  </si>
  <si>
    <t xml:space="preserve">
CUATRO CONVENIOS TRANSFERENCIA DE RECURSOS PARA DIFERENTES ACTIVIDADES   (ANEXO CUADRO NO.1)
</t>
  </si>
  <si>
    <t>TRANSFERIR RECURSOS A DIFERENTES ENTIDADES PARA LA REALIZACIÓN DE DIFERENTES ACTIVIDADES</t>
  </si>
  <si>
    <t xml:space="preserve">APOYO A ENTIDADES PÚBLICAS PARA LA PROMOCIÓN DEL DEPTO. DEL QUINDÍO       </t>
  </si>
  <si>
    <t>Apoyar a las instituciones públicas, privadas, cívicas y sociales en la realización de eventos que permitan el desarrollo institucional, comercial y turístico del departamento dentro y fuera del país.</t>
  </si>
  <si>
    <t>Numero de insttuciones apoyadas</t>
  </si>
  <si>
    <t>BRINDAR APOYO TECNICO, LOGISTICO Y ECONOMICO A LAS ENTIDADES PRIVADAS PARA EL DLLO DE PROYECTOS O EVENTOS QUE PROPENDAN AL DLLO DEL DEPARTAMENTO</t>
  </si>
  <si>
    <t xml:space="preserve">Gestionar recursos para  proyectos, convenios, contratos o alianzas de orden nacional, regional, o internacional, con agentes públicos, privados o mixtos que contribuyan al cumplimiento de los fines y objetivos del plan </t>
  </si>
  <si>
    <t>Recursos gestionados en millones de pesos</t>
  </si>
  <si>
    <t>GENERAR ENCENTROS PARTICIPATIVOS PARA FINANCIAR Y COOFINANCIAR ACTIVIDADES</t>
  </si>
  <si>
    <t>APOYO LOGISTICO</t>
  </si>
  <si>
    <t xml:space="preserve">5.22.106.139 - INSTITUCIONAL - FINANZAS FUERTES Y VIABLES - DEPARTAMENTO CON GESTIÓN TRANSPARENTE Y  HUMANIZADO DESDE LO PÚBLICO - DOCE HORAS CON LA GOBERNADORA </t>
  </si>
  <si>
    <t>Implementar y desarrollar una Estrategia  de  control de las entidades públicas departamentales en tiempo real  como difusores de los derechos de los ciudadanos P 357</t>
  </si>
  <si>
    <t>Estrategia implementada y desarrollada.</t>
  </si>
  <si>
    <t>Divulgación de estrategias para garantizar el conocimiento y participación de la comunidad en los programas, proyectos, servicios y productos</t>
  </si>
  <si>
    <t>GENERAR ESTRATEGIAS DE DIVULGACION Y PROMOCION DE LA GESTION DE LA ADMINISTRACION DEPARTAMENTAL</t>
  </si>
  <si>
    <t>Implementar el programa "12 horas con la gobernadora " para brindar atención a los ciudadano y alas organizaciones sociales y comunitarias sin cita previa. P 358</t>
  </si>
  <si>
    <t>Número de horas de atención a la comunidad.</t>
  </si>
  <si>
    <t>Realizar seguimiento a los acuerdos programáticos realizados con sindicatos, organizaciones sociales ,onegs, tec.  P 359</t>
  </si>
  <si>
    <t>Número de seguimientos realizados</t>
  </si>
  <si>
    <t xml:space="preserve">PARTICIPAR EN EL 70% </t>
  </si>
  <si>
    <t>ANTONIO RESTREPO SALAZAR  (DIRECTOR DE LA OFICINA PRIVADA)</t>
  </si>
  <si>
    <t>comunicaciones y servicios profesionales o tecnicos</t>
  </si>
  <si>
    <t>ANTONIO RESTREPO</t>
  </si>
  <si>
    <t>Fecha : 18 OCTUBRE 2012</t>
  </si>
  <si>
    <t>ELIECER SANTANILLA</t>
  </si>
  <si>
    <t>14.34.85 posicionamiento turístico territorial</t>
  </si>
  <si>
    <t>P225 Elaborar el plan de  promoción turística territorial para el cuatrienio.</t>
  </si>
  <si>
    <t>Plan de promoción formulado y ejecutado</t>
  </si>
  <si>
    <t>128 COMPROMISO INTERINSTITUCIONAL PARA LA PROMOCIÓN NACIONAL E INTERNACIONAL DEL DEPARTAMENTO DEL QUINDÍO</t>
  </si>
  <si>
    <t xml:space="preserve">UN PLAN DE MERCADEO ELABORADO Y EJECUTADO 2012, QUE PERMITA LA PROMOCIÓN DEL TERRITORIO EN MEDIOS DE COMUNICACIÓN Y SIRVA COMO PROYECTO PARA LA CONSECUCIÓN DE RECURSOS QUE PEMITAN UNA PROMOCIÓN DIRIGIDA Y EFICAZ DEL DESTINO
DISEÑAR UN PLAN DE MERCADEO QUE INCLUYA, PARTICIPACIÓN EN FERIAS,  ELABORACIÓN DE MATERIAL POP, PLAN DE MEDIOS Y CAPACITACIÓN
REALIZAR 5 ACTIVDADES DE ORGANIZACIÓN Y/O CAPACITACIÓN QUE PERMITAN LA EJECUCIÓN DE ACTIVIDADES DE MANERA DIRIGIDA Y EFICAZ. (COMITÉ DE FERIAS Y EVENTOS, REUNIÓN AGENCIAS DE VIAJES, APOYO DE LOS MUNICIPIOS, CAMPAÑAS POLICIA DE TURISMO, TALLERES DE FORMACIÓN)
FORMULAR Y PRESENTAR UN PROYECTO DE PROMOCIÓN AL FPTC PARA LA EJECUCIÓN DE UN PLAN DE MERCADEO
</t>
  </si>
  <si>
    <t>CPS N°373 de 2012, PRESTAR SERVICIOS PROFESIONALES CON EL FIN DE FORMULAR EL PLAN DE PROMOCIÓN TURÍSTICO DEL DEPARTAMENTO DEL QUINDÍO.
CONVENIO 035 DE 2012
PARTICIPACIÓN COMO DEPARTAMENTO INVITADO EN LA FERIA “ENTRE PUEBLOS” A DESARROLLARSE EN EL MARCO DE LA FERIA DE LAS FLORES ENTRE EL 10 Y VEINTE DE AGOSTO DEL 2012, EN EL DEPARTAMENTO DE ANTIOQUIA, CON UN STAND DE DOCE POR CUATRO METROS, QUE PERMITIRÁ DAR A CONOCER LAS BONDADES DEL DESTINO Y EXALTAR LA DECLARATORIA DE LA UNESCO COMO PAISAJE CULTURAL CAFETERO (PCC) COMO PATRIMONIO INTANGIBLE DE LA HUMANIDAD</t>
  </si>
  <si>
    <t>DESARROLLAR ALTERNATIVAS QUE PERMITAN FORTALECER LA INVETIGACIÓN , PARA MEJORAR  LA PLANEACIÓN, Y BRINDARLE HERRAMIENTAS AL SECTOR PARA  FORTALECER EL SECTOR TURISTÍCO DE LA REGIÓN</t>
  </si>
  <si>
    <t xml:space="preserve">Analizar la oferta turística del departamento del Quindío. 
Analizar la demanda turística del departamento del Quindío.  
Elaborar el diagnostico situacional. 
Establecer los objetivos del Plan de Mercadeo Turístico. 
Definir las estrategias del Plan de Mercadeo Turístico. 
Definir las tácticas que llevaran al cumplimiento de las estrategias del Plan de Mercadeo turístico. 
Realizar mesas de trabajo con las empresas del sector turístico para validar con ellos las propuestas del Plan de Mercadeo Turístico del departamento del Quindío. 
Presentar un informe de las actividades realizadas durante la ejecución del objeto del contrato al funcionario que ejerce la vigilancia y control. 
De conformidad con el artículo 50 de la ley 789 del 2002 se obliga desde la celebración del contrato y durante toda su vigencia a efectuar los aportes al sistema general de seguridad social a que haya lugar; de acuerdo a los porcentajes establecidos.
</t>
  </si>
  <si>
    <t>Ordinarios</t>
  </si>
  <si>
    <t>sep/25/2012</t>
  </si>
  <si>
    <t>Dic/24/2012</t>
  </si>
  <si>
    <t xml:space="preserve">Ivan Darío </t>
  </si>
  <si>
    <t>CONVENIO INTERINSTITUCIONAL
Diseño, adecuación y ajuste de un stand existente  de acuerdo al espacio ofrecido por la Feria Entre pueblos  - ha efectuarse en el marco de la Feria de las Flores- Medellín.
Transporte (Armenia-Medellín-Armenia) del stand, montaje y desmontaje del mismo para la feria entre pueblos.  
Brindar una muestra cultural,  artesanal de cafés de origen a través de una ambientación con dos (2) chapoleras (durante los tres días del evento) , que permitan dar a conocer las virtudes autóctonas y bondades de nuestra región.
Dar a conocer la oferta turística integral del Destino Quindío, y una muestra cultural del transporte en la región con el  Yeep Willis
Logística y operación en la participación del Quindío del evento entre pueblos: Convocatoria a los principales actores turísticos del Quindío, Gestión comercial para la recolección de material publicitario, decoración florar y alquiler de silleterí
Presentar un informe de las actividades realizadas durante la ejecución del objeto del contrato al funcionario que ejerce la vigilancia y control. 
De conformidad con el artículo 50 de la ley 789 del 2002 se obliga desde la celebración del contrato y durante toda su vigencia a efectuar los aportes al sistema general de seguridad social a que haya lugar; de acuerdo a los porcentajes establecido</t>
  </si>
  <si>
    <t>Ago/10/2012</t>
  </si>
  <si>
    <t>Ago/20/2012</t>
  </si>
  <si>
    <t>Corp. Quindio café y paisaje</t>
  </si>
  <si>
    <t>14.34.86 INNOVACIÓN TURÍSTICA</t>
  </si>
  <si>
    <t>P226 Apoyar la consolidación deproductos y/o servicios turísticos existentes en el departamento.</t>
  </si>
  <si>
    <t>Número de productos y/o servicios turísticos consolidados.</t>
  </si>
  <si>
    <t>129 APOYO A NUEVOS PRODUCTOS Y SERVICIOS QUE RENUEVEN LA OFERTA TURÍSTICA DEL DEPARTAMENTO DEL QUINDÍO</t>
  </si>
  <si>
    <t xml:space="preserve">DIVERSIFICAR LA OFERTA TURÍSTICA DEL DESTINO CON EL APOYO A 2 PRODUCTOS Y/O SERVICIOS TURÍSTICOS
APOYAR EL SECTOR PRIVADO EN EL DISEÑO, INVESTIGACIÓN Y DESARROLLO DE (2) NUEVOS PRODUCTOS Y/O SERVICIOS TURÍSTICOS
UNA ASISTENCIA TÉCNICA QUE INCENTIVE EL FORTALECIMIENTO DE LA OFERTA TURÍSTICA ACTUAL
</t>
  </si>
  <si>
    <t>Convenio Interadministrativo Nº 47 - Transferir al Municipio de PIJAO Q, los recursos necesarios a efectos de garantizar el 30%  del transporte escolar anual, a los alumnos matriculados en secundaria y media, que habiten en los corregimientos y veredas del Municipio de PIJAO del Departamento del Quindio, y que por tal motivo, deban desplazarse de su zona  rural a una Institución Educativa de su cabecera municipal, garantizando el ingreso y la permanencia al sistema educativo</t>
  </si>
  <si>
    <t>Convenio Interadministrativo Nº 48 - Transferir al Municipio de CIRCASIA Q, los recursos necesarios a efectos de garantizar el 30%  del transporte escolar anual, a los alumnos matriculados en secundaria y media, que habiten en los corregimientos y veredas del Municipio de CIRCASIA del Departamento del Quindio, y que por tal motivo, deban desplazarse de su zona  rural a una Institución Educativa de su cabecera municipal, garantizando el ingreso y la permanencia al sistema educativo</t>
  </si>
  <si>
    <t>Convenio Interadministrativo Nº 050 - Transferir al Municipio de CALARCA Q, los recursos necesarios a efectos de garantizar el 30%  del transporte escolar anual, a los alumnos matriculados en secundaria y media, que habiten en los corregimientos y veredas del Municipio de CALARCA del Departamento del Quindio, y que por tal motivo, deban desplazarse de su zona  rural a una Institución Educativa de su cabecera municipal, garantizando el ingreso y la permanencia al sistema educativo;</t>
  </si>
  <si>
    <t>Convenio Interadministrativo Nº 051 - Transferir al Municipio de FILANDIA Q, los recursos necesarios a efectos de garantizar el 30%  del transporte escolar anual, a los alumnos matriculados en secundaria y media, que habiten en los corregimientos y veredas del Municipio de FILANDIA del Departamento del Quindio, y que por tal motivo, deban desplazarse de su zona  rural a una Institución Educativa de su cabecera municipal, garantizando el ingreso y la permanencia al sistema educativo</t>
  </si>
  <si>
    <t>Convenio Interadministrativo Nº 052 - El presente convenio tiene como objeto transferir al Municipio de MONTENEGRO Q, los recursos necesarios a efectos de garantizar el 30%  del transporte escolar anual, a los alumnos matriculados en secundaria  y media, que habiten en los corregimientos y veredas del Municipio de MONTENEGRO del Departamento del Quindio, y que por tal motivo, deban desplazarse de su zona  rural a una Institución Educativa de su cabecera municipal, garantizando el ingreso y la permanencia al sistema educativo</t>
  </si>
  <si>
    <t xml:space="preserve"> Implantar el plan de cobertura en su componente de permanencia en el sistema educativo en las instituciones del Departamento del Quindio</t>
  </si>
  <si>
    <t xml:space="preserve">Planta de personal docente y directivo docente establecida,  con un enfoque cualitativo y cuantitativo conforme a los parámetros establecidos por el ministerio de educación </t>
  </si>
  <si>
    <t>5.4.3.39</t>
  </si>
  <si>
    <t>P. 74. Adoptar mediante norma departamental el Plan Biocultura 2012-2022.</t>
  </si>
  <si>
    <t>Plan Departamental Biocultura 2012-2022 adoptado.</t>
  </si>
  <si>
    <t>FORTALECIMIENTO DE LA INSTITUCIONALIDAD CULTURAL EN EL DEPARTAMENTO DEL QUINDÍO</t>
  </si>
  <si>
    <t>66.67</t>
  </si>
  <si>
    <t>Generar mecanismos que permitan estructurar la cultura como un sistema integro para el fortalecimiento y desarrollo cutlural del depto del Quindío.</t>
  </si>
  <si>
    <t>CPS 288/2012. Prestar el servicio profesional y de asistencia técnica para el fortalecimiento del sistema Departamental de Cultura</t>
  </si>
  <si>
    <t>Brindar apoyo y asistencia en las actividades que realiza la Secretaria de Cultura para el cumplimiento de su misión</t>
  </si>
  <si>
    <t xml:space="preserve">1. Brindar acompañamiento al trámite del proyecto de ordenanza “mediante el cual se adopta como política cultural del departamento el plan Biocultura 2012-2022” para su aprobación y socialización con el sector. 
2. Brindar asistencia técnica a la dirección de gestión cultural en los proyectos de concertación que se presenten al Ministerio de Cultura.
3. Brindar apoyo técnico  en la convocatoria departamental de concertación para  proyectos artísticos y culturales 2012 de la Secretaría de Cultura 
4. Apoyar la secretaría técnica del Consejo Departamental de Cultura
5. Brindar apoyo técnico a la Secretaría de Cultura en las actividades que realiza para el cumplimiento de su misión y que sean delegadas por el Secretario del despacho
</t>
  </si>
  <si>
    <t>R.O</t>
  </si>
  <si>
    <t>Ana Lucelly Velasco Jurado</t>
  </si>
  <si>
    <t>5.4.3.40</t>
  </si>
  <si>
    <t>P. 80. Apoyar nuevos proyectos concertados para el fomento de  las expresiones y actividades artísticas y culturales.</t>
  </si>
  <si>
    <t>Número de proyectos nuevos apoyados en el programa departamental de concertación.</t>
  </si>
  <si>
    <t>APOYO AL ARTE Y LA CULTURA EN EL DEPARTAMENTO DEL QUINDÍO</t>
  </si>
  <si>
    <t>19.52</t>
  </si>
  <si>
    <t>Respaldar y dar soporte a los nuevos proyectos presentados a la gobernacion del quindio, en el ambito cultural , para asi fomentar las actividades artisticas y culturales con calidad.</t>
  </si>
  <si>
    <t>Convenio Internistitucional No. 33/2012. Promoción, difusión, participación sociocultural, artística, turística y artesanal del Departamento del Quindío, así como la promoción, consolidación, y difusión del Programa denominado Paisaje Cultural Cafetero.</t>
  </si>
  <si>
    <t>Promocionar el Dpto en eventos nacionales e internacionales: Calle arriba, calle abajo organizado por la versión libre de teatro, Festival Internacional de Teatro comunitario organizado por la Corporación Vaca-loca, Encuentro de organizaciones turísticas en Bucaramanga, Feria Internacional de  Turismo en Panama, Cumbre de Gobernadores, Congreso de Procuradores, encuentro nacional de bandas músico - marciales en Mariquita Tolima. Encuentro Nacional de Artes con niños con capacidades especiales en la Casa de la Cultura de Calarca.</t>
  </si>
  <si>
    <t xml:space="preserve">1. Desarrollar actividades que tengan como objeto la visibilización de las manifestaciones culturales y artísticas del Departamento del Quindìo. 2. Apoyar las actividades que realicen los actores culturales del Departamento del Quindío. 3. Realizar actividades tendientes a la consolidación y reconocimiento del Paisaje Cultural Cafetero a nivel regional y nacional. </t>
  </si>
  <si>
    <t>Fondo Mixto de Cultura y las Artes del Quindío y/o Jorge Ivan Espinosa Hidalgo</t>
  </si>
  <si>
    <t>Convenio Interinstitucional No. 036/2012. Realización del V encuentro nacional de escritores, el cual se realizará en el Municipio de Calarcá.</t>
  </si>
  <si>
    <t>Realizar el V encuentro nacional de escritores Luis Vidales: Literatura, Amor y Erotismo, como espacio para la promoción de la lectura, la escritura creativa y la literatura en general en el Departamento del Quindío.</t>
  </si>
  <si>
    <t>1. Realizar 4 días de programación académica y de entretenimiento sobre literatura con temas de amor y erotismo. 2. Convocar 20 escritores nacionales para realizar el ciclo literario del V Encuentro Nacional de Escritores Luis Vidales con el tema literatura, amor y erotismo. 3. Realizar 16 conversatorios con los escritores invitados en literatura con enfasis en temas de amor y erotismo.  4. Realizar 2 conferencias en literatura con énfasis en temas de amor y erotismo. Realizar 2 recitales con el fin de conocer y divulgar la poesia que se escribe en la región y el País.</t>
  </si>
  <si>
    <t>Fundación Torre Palabras y/o Johana Cortes Giraldo.</t>
  </si>
  <si>
    <t>P. 81. Apoyar nuevos eventos y actividades artísticas.</t>
  </si>
  <si>
    <t>Número de eventos y actividades artísticas y culturales apoyados.</t>
  </si>
  <si>
    <t>Convenio Interinstitucional No. 043/2012. Realizar el Festival Nacional e Internacional del Folclor "Culturas Danzantes", el cual se realizará en el Departamento del Quindío.</t>
  </si>
  <si>
    <t>Realizar el Festival Nacional e Internacional del Folclor en el Departamento del Quindío, posicionando a la región en el área de la danza.</t>
  </si>
  <si>
    <t>1. Posicionar un evento de carácter nacional e internacional como atractivo cultural. 2. Generar espacios con la muestra de los grupos nacionales e internacionales, en espacios abiertos para todo el público. 3. Capacitar a los actores de la danza del Departamento a través de talleres dictados por los grupos participantes invitados al festival.</t>
  </si>
  <si>
    <t>Corporación Cultural Danzar y/o Victor Hugo Lopez Henao</t>
  </si>
  <si>
    <t>Convenio de Apoyo No. 046/2012. Realización de la versión número 11 del encuentro nacional de salseros en el Departamento del Quindío.</t>
  </si>
  <si>
    <t>Realizar el encuentro nacional de salseros en el Departamento del Quindío</t>
  </si>
  <si>
    <t>1. Realizar el encuentro nacional de salsa. 2. Enmarcar en el encuentro nacional de salsa, dos actividades el festival de la salsa y el concurso del zapato dorado. 3. Seleccionar los participantes al campeonato mundial, con tres parejas o estados unidos.</t>
  </si>
  <si>
    <t>Corporación Artística Saoco y/o Ruben Dario Arenas Herrera</t>
  </si>
  <si>
    <t>P. 80. Apoyar nuevos proyectos concertados para el fomento de  las expresiones y actividades artísticas y culturales. P. 81. Apoyar nuevos eventos y actividades artísticas.</t>
  </si>
  <si>
    <t>Número de proyectos nuevos apoyados en el programa departamental de concertación. / Número de eventos y actividades artísticas y culturales apoyados.</t>
  </si>
  <si>
    <t>CPS 276/2012. Prestar servicios profesionales y de asistencia técnica en la formulación de proyectos de inversión pública y en las actividades que se realicen para el fortalecimiento de la cultura, las artes y el patrimonio en el Departamento del Quindío.</t>
  </si>
  <si>
    <t xml:space="preserve">1. Formular y ajustar proyectos de inversión pública que permitan el cumplimiento de las políticas culturales en el Departamento del Quindío.
2. Brindar asistencia técnica en la formulación de proyectos en el área de patrimonio cultural con recursos IVA telefonía móvil.
3. Brindar apoyo en el diseño e implementación de proceso para el mejoramiento de las  expresiones artísticas a través de proyectos concertados.
4. Brindar apoyo en los proyectos y procesos de formación artística en el Departamento del Quindío.
5. Brindar apoyo y acompañamiento en las actividades que realiza la Secretaria de Cultura para el fortalecimiento del sector artístico y cultural. 
</t>
  </si>
  <si>
    <t>26/122012</t>
  </si>
  <si>
    <t>Juan Gabriel Foronda Osorio</t>
  </si>
  <si>
    <t>Convenio de Apoyo No. 55/2012. Realización del encuentro internacional de mujeres poetas “País de las nubes en el camino del café”.</t>
  </si>
  <si>
    <t xml:space="preserve">1. Desarrollar una ruta poética, artística y pedagógica, bajo el lema: “La poesía en el corazón de la comunidad”. en los municipios de Armenia, Calarca, Salento, Montenegro, Filandia y las veredas de Calle Larga, Pueblo Tapao, Fachadas, La India, beneficiando niños, niñas, jóvenes, adultos, mujeres y población adulta mayor en general, movilizando previamente a las comunidades de los pueblos para hacer parte activa de esta programación.
2. Recibir 35 poetas mujeres de Colombia y otros países latinoamericanos (Argentina, México, Ecuador, Uruguay, Chile y Cuba) para la realización del encuentro.
3. Realizar 30 talleres literarios dirigidos a centros educativos, culturales, ancianatos, cárcel de mujeres de Armenia, hospital mental de Filandia y grupos literarios.
4. Realizar 10 recitales poéticos con participación musical de conciertos en muchos de ellos, dentro de estos recitales cabe destacar el recital de POETAS QUINDIANAS, que se realiza con base en el censo realizado por la Fundación América en mi Piel, de todas las poetas activas de la región, este recital se realizará en el teatro azul del municipio de Armenia.
5. Realizar un encuentro con grupos representante de las comunidades indígenas presentes en el Quindío.
6. Realizar visitas a los principales parques ecológicos y agroturísticos del Quindío, donde las poetas participantes desarrollaran prácticas literarias dejando la producción creativa a cada parque.
7. Realizar en el Mirador de Salento, una siembra de 30 palmas de cera con participación de niños de grupos ecológicos del Municipio.
</t>
  </si>
  <si>
    <t xml:space="preserve">1. Garantizar la realización del encuentro internacional de mujeres poetas “País de las nubes en el camino del café”.
2. Suministrar el transporte para 40 personas, entre poetas y comité logístico, a los lugares establecidos en la ruta, por los municipios de Armenia, Calarca, Salento, Montenegro, Filandia y las veredas de Calle Larga, Pueblo Tapao, parques temáticos y demás lugares establecidos para la ejecución del recorrido cultural.
3. Suministrar alimentación para 40 personas durante los 7 días del evento.
4. Brindar 2 días de alojamiento hotelero para 35 poetas participantes del encuentro.
5. Garantizar la logística necesaria durante la ejecución de la ruta.
</t>
  </si>
  <si>
    <t>Fundación America En Mi Piel y/o Martha Elena Hoyos Garcia</t>
  </si>
  <si>
    <t>Número de proyectos nuevos apoyados en el programa departamental de concertación</t>
  </si>
  <si>
    <t>Convenio Interinsitucional No. 05772012. Realización de la decima versión del "Festival Nacional Infantil de Música Andina Colombiana Cuyabrito de Oro", a realizarse el 6,7 y 8 de septiembre de 2012 en el Departamento del Quindío.</t>
  </si>
  <si>
    <t>Realizar el Festival Nacional Infantil de Música Andina Colombiana.</t>
  </si>
  <si>
    <t>1. Convocatoria Nacional. 2. Coordinar la realización del evento. 3. Seleccionar participantes. 3. Invitar a través de diferentes medios. 4. Realizar tres presentaciones: 2 audiciones semifinales y una gran final en la plaza de bolivar de M/gro. 4. Realizar 2 talleres de creación colectiva. 5. Realizar dos presentaciones con los niños participantes en los municipios.</t>
  </si>
  <si>
    <t>Fundación Festival Infantil de Música Andina Colombiana y/o Tobias Alberto Bastidas Cuartas.</t>
  </si>
  <si>
    <t>Convenio de Apoyo No. 59/2012. Realizaciòn del IV Festival regional y nacional de discapacidad conectados con el arte especial muestra artesanal y deportivo año 2012, el cual se realizará en el Departamento del Quindío.</t>
  </si>
  <si>
    <t xml:space="preserve">Realizar el cuarto piloto festival nacional conectados con el arte especial, muestra artesanal y deportivas 2012, como un espacio de esparcimiento e inclusión social  para personas en situación de discapacidad, capacidades diferenciales.. </t>
  </si>
  <si>
    <t>1. convocatoria pública. 2. Fomento y promoción del festival en medios publicitarios. 3. Realizar los días 11, 12 y 13 de octubre el VI festival nacional conectados con el arte especial y feria artesanal con encuentros lúdicos y socio cultural, chirimias, danzas, muestra artesanal y recreación, se incluye un desfile inaugural. 4. Coordinar actividades con la Secretaria de Cultura.</t>
  </si>
  <si>
    <t>Fundación Semillas del Arte y/o Ignacio Guerrero Duque.</t>
  </si>
  <si>
    <t>Convenio Interinstitucional No. 062/2012. Realizaciòn del I Festival Departamental Estudiantil de Duetos "Alfonso Osorio Carvajal", los días 20, 21 y 22 de septiembre de 2012, buscando incentivar la cultura músical de los jovenes quindianos.</t>
  </si>
  <si>
    <t>Contribuir a la formación, proyección e integración de la comunidad quindiana, que sirva de enlace para la exhaltación de nuestros valores e identidad culturaly generar un nuevo espacio de encubrimiento cultural en el Departamento del Quindío.</t>
  </si>
  <si>
    <t xml:space="preserve">1. Realizar el I Festival Departamental Estudiantil de Duetos “Alfonso Osorio Carvajal” los días 20, 21 y 22.
2. Premiar los tres primeros puestos y tres finalistas de la categoría A- Colegios y de la categoría B – Universidades, instituciones, y a la mejor barra.
3. Realizar un evento por día brindando acompañamiento de un grupo musical base para la presentación de los duetos.
4. Presentación de tres artistas invitados, uno por noche.
5. Realizar un registro fílmico de la velada final, la cual dará paso a la promoción de cada dueto en su categoría.
6. Brindar el servicio de transporte para los participantes a los sitios donde se va a realizar el festival y la logística general durante todo el evento.
</t>
  </si>
  <si>
    <t>Fundación Retos y Oportunidades ONG y/o Giomar Patricia Arcila Cifuentes</t>
  </si>
  <si>
    <t>P. 82. Incrementar el número de escuelas de formación artística y salas concertadas apoyadas.</t>
  </si>
  <si>
    <t>Número de Escuelas de formación artística y salas apoyadas.</t>
  </si>
  <si>
    <t>INCREMENTO DE LA FORMACIÓN ARTÍSTICA Y CULTURAL EN EL DEPARTAMENTO DEL QUINDÍO</t>
  </si>
  <si>
    <t xml:space="preserve">Numero de escuelas de formacion artistica y salas concertadas apoyadas;   Procesos formativos Artisticos y culturales apoyados;   Comunidades vulnerables formadas artistica y culturalmente </t>
  </si>
  <si>
    <t>Convenio Interinstitucional No. 15272012. Ejecución y puesta en marcha del proyecto denominado "Apoyo a la cultura instrumental sinfonica de vientos en el Departamento del Quindío"</t>
  </si>
  <si>
    <t>Generar un espacio cultural músical que permita a la población quindiana contar con espectaculos y/o eventos culturales y de formaciòn que permitan la apreciación músical y el goce del folclor y de la música en general.</t>
  </si>
  <si>
    <t>1. Realizar 66 conciertos. 2. Realizar 60 talleres pedagógicos dirigidos a quienes conforman las bandas juveniles  municipales existentes. 3. Realizar tres arreglos para banda de mùsica constituido por treinta partituras. 4. Participación del XXXVIII, concurso nacional en PAIPA. 5. Realizar las labores de coordinación de los procesos de formanción de las bandas de escuelas de música del Dpto del Quindío. 6. Adquisición de 25 uniformes, de acuerdo a los requerimientos necesarios para el protocolo. 7. Realizar el mantenimiento de 32 instrumentos y las reparaciones necesarias durante la ejecución del convenio. 8. Elaborar 6000 programas de mano y distribuirlos durante la ejecución de los conciertos. 9. Adquisición de bienes fungibles para el normal funcionamiento de los instrumentos que se conforman la banda de músicos.</t>
  </si>
  <si>
    <t>Asociación de Músicos Profesionales del Quindìo y/o Gerardo Lopez Castillo.</t>
  </si>
  <si>
    <t>P217 Apoyar a la creación y funcionamiento del observatorio de competitividad e innovación.</t>
  </si>
  <si>
    <t>Observatorio creado.</t>
  </si>
  <si>
    <t xml:space="preserve">P218 Realizar la Constitución legal, reglamentación y puesta en funcionamiento del Fondo para el Desarrollo del Quindío, como una estructura financiera para el desarrollo económico y social del departamento. </t>
  </si>
  <si>
    <t>Fondo para el Desarrollo del Quindío  en funcionamiento.</t>
  </si>
  <si>
    <t>P219 Promover la integración regional para proyectos de desarrollo.</t>
  </si>
  <si>
    <t>Número de Programas</t>
  </si>
  <si>
    <t>13.33.83 ESTRATEGIA EXPORTADORA TERRITORIAL.</t>
  </si>
  <si>
    <t xml:space="preserve">P220 Formular el Plan de Negocios internacionales del departamento. </t>
  </si>
  <si>
    <t>Plan formulado y en ejecución.</t>
  </si>
  <si>
    <t>112  APOYO AL DESARROLLO DE PROGRAMAS QUE PERMITAN LA IMPLEMENTACIÓN DE UNA ESTRATEGIA EXPORTADORA TERRITORIAL EN EL DEPARTAMENTO DEL QUINDÍO</t>
  </si>
  <si>
    <t xml:space="preserve">FORTALECIMIENTO DE 200 Mipymes del Departamento del Quindío </t>
  </si>
  <si>
    <t>identificación potencial exportador del Departamento del Quindío</t>
  </si>
  <si>
    <t>P221Promover en los empresarios el intercambio de conocimientos para el fortalecimiento de capacidades empresariales para la exportación.</t>
  </si>
  <si>
    <t>Número de empresarios vinculados a procesos de intercambio de conocimientos con el exterior.</t>
  </si>
  <si>
    <t>P222 Brindar asistencia técnica en temas de exportación y tratados de libre comercio en los municipios.</t>
  </si>
  <si>
    <t>Número de municipios con asistencia técnica brindada.</t>
  </si>
  <si>
    <t xml:space="preserve">13.33.84 PROMOCIÓN DE LA INVERSIÓN </t>
  </si>
  <si>
    <t>P223 Formular y ejecutar el plan de marketing territorial.</t>
  </si>
  <si>
    <t>Plan de marketing territorial formulado y en ejecución.</t>
  </si>
  <si>
    <t>P224 Gestionar espacios de promoción económica del departamento frente a posibles inversionistas.</t>
  </si>
  <si>
    <t>Número de espacios de promoción económica del departamento gestionados.</t>
  </si>
  <si>
    <t>15.37.93 FOMENTO DE LA CIENCIA, TECNOLOGÍA E INNOVACIÓN</t>
  </si>
  <si>
    <t>P238 Formular y poner  en marcha el PECTI.</t>
  </si>
  <si>
    <t>PECTI en ejecución.</t>
  </si>
  <si>
    <t>113 FORTALECIMIENTO DE LAS ACTIVIDADES DE CIENCIA TECNOLOGÍA E INNOVACIÓN DEL DEPARTAMENTO DEL QUINDÍO</t>
  </si>
  <si>
    <t xml:space="preserve"> P239 Apoyar proyectos de investigación aplicada en cofinanciación con Colciencias.</t>
  </si>
  <si>
    <t>Número de proyectos investigación aplicada apoyados para cofinanciación con Colciencias.</t>
  </si>
  <si>
    <t>QUINDÍO UN ECOSISTEMA DIGITAL</t>
  </si>
  <si>
    <t>241 Apoyar municipios en el fortalecimiento de su infraestructura tecnológica.</t>
  </si>
  <si>
    <t>Número de municipios fortalecidos.</t>
  </si>
  <si>
    <t>114 MEJORAMIENTO DE LAS TECNOLOGÍAS DE LA INFORMACIÓN Y LAS COMUNICACIONES DEL DEPARTAMENTO DEL QUINDÍO</t>
  </si>
  <si>
    <t xml:space="preserve">Minimo se involucrara un sector productivo con TIC´s para la competitividad. </t>
  </si>
  <si>
    <t>Fortalecimiento del departamento del Quindio en TIC s, siguiendo lineamientos del Ministerio de las TIC s, enfocado a los ecosistemas digiltales de las entidades territoriales</t>
  </si>
  <si>
    <t>242  Acompañar a municipios en la implementación y sostenibilidad de servicios de base tecnológica.</t>
  </si>
  <si>
    <t>Número de municipios acompañados.</t>
  </si>
  <si>
    <t>243   Apoyar a los municipios en el desarrollo de aplicaciones que fortalezcan el ecosistema digital.</t>
  </si>
  <si>
    <t xml:space="preserve">Un municipio del Quindio. </t>
  </si>
  <si>
    <t>244   Implementar el programa de TICs para la competitividad productiva y territorial</t>
  </si>
  <si>
    <t>Número de sectores con el programa TICs para la competitividad.</t>
  </si>
  <si>
    <t>245   Apoyar a los municipios en la implementación de programas que incrementen la masificación, uso y apropiación de TICs</t>
  </si>
  <si>
    <t xml:space="preserve">Un sector productivo del departamento del quindio. </t>
  </si>
  <si>
    <t>Nombre y Firma del Secretario: Liliana Llano</t>
  </si>
  <si>
    <t>P 234 
Implementar procesos de formación a los actores que se involucran dentro de la cadena productiva del turismo (taxistas, sector educativo, guías, entre otros).</t>
  </si>
  <si>
    <t>P233
Asesorar la elaboración e implementación de planes de negocio para empresarios del sector turístico.</t>
  </si>
  <si>
    <t>P 235 
Elaborar e implementar un plan de turismo departamental.</t>
  </si>
  <si>
    <t>P237
Desarrollar procesos ambientalmente amigables dentro del desarrollo turístico del destino.</t>
  </si>
  <si>
    <t>P236 
Apoyar actividades que creen y/o fortalezcan líneas de producto en las modalidades del agroturismo, ecoturismo, turismo de aventura, turismo cultural y temático.</t>
  </si>
  <si>
    <t>ACCIONES DE SANEAMIENTO FISCAL E INSTITUCIONAL</t>
  </si>
  <si>
    <t>302. Prestar el servicio para la elaboración y entrega al consejo territorial de planeacion departamental de lapiceros, parpetas, plegable, agenda, escarapela, pendon</t>
  </si>
  <si>
    <t>elaboración y entrega al consejo territorial de planeacion departamental de lapiceros, parpetas, plegable, agenda, escarapela, pendon</t>
  </si>
  <si>
    <t>PAPELERIA Y LITOGRAFIA SKRYBE</t>
  </si>
  <si>
    <t>341.  Prestar el servicio para realizar un video con las respectivas memorias del evento del sexto encuentro de los consejeros territoriales de planeacion del departamento</t>
  </si>
  <si>
    <t>un video con las respectivas memorias del evento del sexto encuentro de los consejeros territoriales de planeacion del departamento</t>
  </si>
  <si>
    <t>INVERSIONES SFS DEL CAFÉ S.A.S</t>
  </si>
  <si>
    <t>1.1.1.1</t>
  </si>
  <si>
    <r>
      <rPr>
        <b/>
        <sz val="14"/>
        <color indexed="8"/>
        <rFont val="Calibri"/>
        <family val="2"/>
      </rPr>
      <t xml:space="preserve">P.1   </t>
    </r>
    <r>
      <rPr>
        <sz val="14"/>
        <color indexed="8"/>
        <rFont val="Calibri"/>
        <family val="2"/>
      </rPr>
      <t xml:space="preserve">                                               Incrementar el número de niños y niñas menores de 5 años vinculados a programas de educación inicial, con bilingüismo, nuevas tecnologías, ciudadanía y valores.</t>
    </r>
  </si>
  <si>
    <t>Número de niñas y niños menores de 5 años vinculados a programas de educación inicial.</t>
  </si>
  <si>
    <t>1, FORTALECIMIENTO DE LA ATENCIÓN INTEGRAL EN EL MARCO DE LA EDUCACIÓN INICIAL CON NUEVAS TECNOLOGÍAS Y BILINGUISMO EN EL DEPARTAMENTO DEL QUINDÍO</t>
  </si>
  <si>
    <r>
      <rPr>
        <b/>
        <sz val="14"/>
        <color indexed="8"/>
        <rFont val="Calibri"/>
        <family val="2"/>
      </rPr>
      <t>(1)</t>
    </r>
    <r>
      <rPr>
        <sz val="14"/>
        <color indexed="8"/>
        <rFont val="Calibri"/>
        <family val="2"/>
      </rPr>
      <t xml:space="preserve">900 niños y niñas vinculados a programas de educación inicial.  </t>
    </r>
    <r>
      <rPr>
        <b/>
        <sz val="14"/>
        <color indexed="8"/>
        <rFont val="Calibri"/>
        <family val="2"/>
      </rPr>
      <t>(2)</t>
    </r>
    <r>
      <rPr>
        <sz val="14"/>
        <color indexed="8"/>
        <rFont val="Calibri"/>
        <family val="2"/>
      </rPr>
      <t xml:space="preserve">1o convenios interinstitucionales. </t>
    </r>
    <r>
      <rPr>
        <b/>
        <sz val="14"/>
        <color indexed="8"/>
        <rFont val="Calibri"/>
        <family val="2"/>
      </rPr>
      <t>(3)</t>
    </r>
    <r>
      <rPr>
        <sz val="14"/>
        <color indexed="8"/>
        <rFont val="Calibri"/>
        <family val="2"/>
      </rPr>
      <t>50 docentes de preescolar y madres comunitarias capacitados en el uso de nuevas tecnologías y bilingüismo</t>
    </r>
  </si>
  <si>
    <t>Fortalecer la atención integral en el marco de la educación inicial, mediante el uso y la aplicación de nuevas tecnologías en el departamento del Quindío</t>
  </si>
  <si>
    <t>SGP</t>
  </si>
  <si>
    <t>1.1.1.2</t>
  </si>
  <si>
    <r>
      <rPr>
        <b/>
        <sz val="14"/>
        <color indexed="8"/>
        <rFont val="Calibri"/>
        <family val="2"/>
      </rPr>
      <t xml:space="preserve">P.2                                        </t>
    </r>
    <r>
      <rPr>
        <sz val="14"/>
        <color indexed="8"/>
        <rFont val="Calibri"/>
        <family val="2"/>
      </rPr>
      <t>Incrementar los  convenios interinstitucionales suscritos para la atención integral de la primera infancia, incluyendo nuevas tecnologías y bilingüismo.</t>
    </r>
  </si>
  <si>
    <t>Número de convenios suscritos.</t>
  </si>
  <si>
    <t>2, FORTALECIMIENTO DE LA ATENCIÓN INTEGRAL EN EL MARCO DE LA EDUCACIÓN INICIAL PARA MI MUNDO MIS JUEGOS Y MIS LETRAS EN EL DEPARTAMENTO DEL QUINDÍO</t>
  </si>
  <si>
    <r>
      <rPr>
        <b/>
        <sz val="14"/>
        <color indexed="8"/>
        <rFont val="Calibri"/>
        <family val="2"/>
      </rPr>
      <t>(1)</t>
    </r>
    <r>
      <rPr>
        <sz val="14"/>
        <color indexed="8"/>
        <rFont val="Calibri"/>
        <family val="2"/>
      </rPr>
      <t xml:space="preserve">200 niños y niñas vinculados a programas de educación inicial. </t>
    </r>
    <r>
      <rPr>
        <b/>
        <sz val="14"/>
        <color indexed="8"/>
        <rFont val="Calibri"/>
        <family val="2"/>
      </rPr>
      <t>(2)</t>
    </r>
    <r>
      <rPr>
        <sz val="14"/>
        <color indexed="8"/>
        <rFont val="Calibri"/>
        <family val="2"/>
      </rPr>
      <t xml:space="preserve">60 agentes  educativos  capacitados.         </t>
    </r>
    <r>
      <rPr>
        <b/>
        <sz val="14"/>
        <color indexed="8"/>
        <rFont val="Calibri"/>
        <family val="2"/>
      </rPr>
      <t>(3)</t>
    </r>
    <r>
      <rPr>
        <sz val="14"/>
        <color indexed="8"/>
        <rFont val="Calibri"/>
        <family val="2"/>
      </rPr>
      <t>1 plan de trabajo establecido</t>
    </r>
  </si>
  <si>
    <t>Fortalecer la atención integral en el marco de la educación inicial, mediante la estrategia mi mundo, mis juegos y mis letras</t>
  </si>
  <si>
    <t>1.1.1.3</t>
  </si>
  <si>
    <r>
      <rPr>
        <b/>
        <sz val="14"/>
        <color indexed="8"/>
        <rFont val="Calibri"/>
        <family val="2"/>
      </rPr>
      <t xml:space="preserve">P.3                                               </t>
    </r>
    <r>
      <rPr>
        <sz val="14"/>
        <color indexed="8"/>
        <rFont val="Calibri"/>
        <family val="2"/>
      </rPr>
      <t>Incrementar el número de docentes de preescolar y madres comunitarias capacitadas en el uso de nuevas tecnologías y bilingüismo para la promoción de competencias en educación inicial.</t>
    </r>
  </si>
  <si>
    <t>Número de docentes de preescolar y madres comunitarias capacitadas en nuevas tecnologías y bilingüismo para la promoción de competencias en educación inicial.</t>
  </si>
  <si>
    <t>1.1.2.4</t>
  </si>
  <si>
    <r>
      <rPr>
        <b/>
        <sz val="14"/>
        <color indexed="8"/>
        <rFont val="Calibri"/>
        <family val="2"/>
      </rPr>
      <t xml:space="preserve">P.4 </t>
    </r>
    <r>
      <rPr>
        <sz val="14"/>
        <color indexed="8"/>
        <rFont val="Calibri"/>
        <family val="2"/>
      </rPr>
      <t xml:space="preserve">                                                  Incrementar el número de estudiantes que mejoran los resultados en las pruebas SABER 3.</t>
    </r>
  </si>
  <si>
    <t>Número de estudiantes que mejoran los resultados en las pruebas SABER 3.</t>
  </si>
  <si>
    <t>3, MEJORAMIENTO DE LOS RESULTADOS DE LAS PRUEBAS EXTERNAS DEL GRADO 3, 5, 9 Y 11 EN LAS INSTITUCIONES EDUCATIVAS FOCALIZADAS EN EL DEPARTAMENTO DEL QUINDÍO</t>
  </si>
  <si>
    <r>
      <rPr>
        <b/>
        <sz val="14"/>
        <color indexed="8"/>
        <rFont val="Calibri"/>
        <family val="2"/>
      </rPr>
      <t xml:space="preserve">(1) </t>
    </r>
    <r>
      <rPr>
        <sz val="14"/>
        <color indexed="8"/>
        <rFont val="Calibri"/>
        <family val="2"/>
      </rPr>
      <t xml:space="preserve">Icrementar en un dos porciento el numero de estudiantes que mejoran los resultados de la pruebas externas.  </t>
    </r>
    <r>
      <rPr>
        <b/>
        <sz val="14"/>
        <color indexed="8"/>
        <rFont val="Calibri"/>
        <family val="2"/>
      </rPr>
      <t>(2)</t>
    </r>
    <r>
      <rPr>
        <sz val="14"/>
        <color indexed="8"/>
        <rFont val="Calibri"/>
        <family val="2"/>
      </rPr>
      <t xml:space="preserve">Incrementar en 20 el numero de estudiantes que mejoran los resultados de las  pruebas 3, 5, 9 y 11.  </t>
    </r>
    <r>
      <rPr>
        <b/>
        <sz val="14"/>
        <color indexed="8"/>
        <rFont val="Calibri"/>
        <family val="2"/>
      </rPr>
      <t>(3)</t>
    </r>
    <r>
      <rPr>
        <sz val="14"/>
        <color indexed="8"/>
        <rFont val="Calibri"/>
        <family val="2"/>
      </rPr>
      <t>Un programa ejucatado para el mejoramiento de los resultados de las pruebas saber 3,5,9 y externas 11</t>
    </r>
  </si>
  <si>
    <t>Mejoramiento de los resultados de las  pruebas externas para fortalecer los posibilidades de acceso a la educacion superior de los estudiantes de la territorial Quindio.</t>
  </si>
  <si>
    <r>
      <rPr>
        <b/>
        <sz val="14"/>
        <color indexed="8"/>
        <rFont val="Calibri"/>
        <family val="2"/>
      </rPr>
      <t>P.5</t>
    </r>
    <r>
      <rPr>
        <sz val="14"/>
        <color indexed="8"/>
        <rFont val="Calibri"/>
        <family val="2"/>
      </rPr>
      <t xml:space="preserve">                                                    Incrementar el número de estudiantes que mejoran los resultados en las pruebas SABER 5.</t>
    </r>
  </si>
  <si>
    <t>Número de estudiantes que mejoran los resultados en las pruebas SABER 5.[1]</t>
  </si>
  <si>
    <t>SGP- Transferencia de recursos para la realizaciòn de la final y entrega de estimulos de la XXV Olimpiada de Matemàticas con participación de las instituciones educativas oficiales del departamento.</t>
  </si>
  <si>
    <t>INSTITUTO PIJAO</t>
  </si>
  <si>
    <r>
      <rPr>
        <b/>
        <sz val="14"/>
        <color indexed="8"/>
        <rFont val="Calibri"/>
        <family val="2"/>
      </rPr>
      <t>P.6</t>
    </r>
    <r>
      <rPr>
        <sz val="14"/>
        <color indexed="8"/>
        <rFont val="Calibri"/>
        <family val="2"/>
      </rPr>
      <t xml:space="preserve">                                                 Incrementar el número de estudiantes que mejoran los resultados en las pruebas SABER 9.</t>
    </r>
  </si>
  <si>
    <t>Número de estudiantes que mejoran los resultados en las pruebas SABER 9.[1]</t>
  </si>
  <si>
    <t>SGP- Transferencia de recursos para la realizaciòn de la final y entrega de estimulos de la XXXV Feria departamental de la Ciencia y la tecnologìa con participación de las instituciones educativas oficiales del departamento.</t>
  </si>
  <si>
    <t>INSTITUCION EDUCATIVA JOSE MARIA CORDOBA</t>
  </si>
  <si>
    <r>
      <rPr>
        <b/>
        <sz val="14"/>
        <color indexed="8"/>
        <rFont val="Calibri"/>
        <family val="2"/>
      </rPr>
      <t>P.7</t>
    </r>
    <r>
      <rPr>
        <sz val="14"/>
        <color indexed="8"/>
        <rFont val="Calibri"/>
        <family val="2"/>
      </rPr>
      <t xml:space="preserve">                                                           Aumentar el número de instituciones que suben de rango en las pruebas externas SABER 11.</t>
    </r>
  </si>
  <si>
    <t>Número de instituciones que suben de rango en las pruebas externas SABER 11[2]</t>
  </si>
  <si>
    <r>
      <rPr>
        <b/>
        <sz val="14"/>
        <color indexed="8"/>
        <rFont val="Calibri"/>
        <family val="2"/>
      </rPr>
      <t>P.10</t>
    </r>
    <r>
      <rPr>
        <sz val="14"/>
        <color indexed="8"/>
        <rFont val="Calibri"/>
        <family val="2"/>
      </rPr>
      <t xml:space="preserve">                              Fortalecimiento e implementación de redes de aprendizaje.</t>
    </r>
  </si>
  <si>
    <t>Número de redes académicas fortalecidas.</t>
  </si>
  <si>
    <r>
      <rPr>
        <b/>
        <sz val="14"/>
        <color indexed="8"/>
        <rFont val="Calibri"/>
        <family val="2"/>
      </rPr>
      <t>P.8</t>
    </r>
    <r>
      <rPr>
        <sz val="14"/>
        <color indexed="8"/>
        <rFont val="Calibri"/>
        <family val="2"/>
      </rPr>
      <t xml:space="preserve">                                                           Implementar el plan de formación y capacitación docente en competencias básicas, específicas y transversales.</t>
    </r>
  </si>
  <si>
    <t>Número de planes de formación y capacitación implementados.</t>
  </si>
  <si>
    <t>4, IMPLEMENTACIÓN DEL PLAN DE FORMACIÓN Y CAPACITACIÓN DE DOCENTES DE COMPETENCIAS BÁSICAS, ESPECÍFICAS Y TRANSVERSALES</t>
  </si>
  <si>
    <t>(1)Establecer y ofrecer un plan de capacitación a docente en temas transversales de educación. (2)Conocer las debilidades en la enseñanza de los docentes, con el fin de establecer los temas de las capacitaciones. (3)Dentro del presupuesto de la secretaria de Educación, designar recursos con el fin de establecer el plan de formación a docentes en temas específicos según la necesidad manifestada</t>
  </si>
  <si>
    <t xml:space="preserve">Programas de capacitación para docentes de las Instituciones Educativas del departamento implementado </t>
  </si>
  <si>
    <r>
      <rPr>
        <b/>
        <sz val="14"/>
        <color indexed="8"/>
        <rFont val="Calibri"/>
        <family val="2"/>
      </rPr>
      <t>P.9</t>
    </r>
    <r>
      <rPr>
        <sz val="14"/>
        <color indexed="8"/>
        <rFont val="Calibri"/>
        <family val="2"/>
      </rPr>
      <t xml:space="preserve">                                                     Implementar el plan de lectura y escritura.</t>
    </r>
  </si>
  <si>
    <t>Plan de lectura y escritura implementado.</t>
  </si>
  <si>
    <t>5, DESARROLLO DE UN PLAN NACIONAL DE LECTURA Y LECTOESCRITURA EN EL DEPARTAMENTO DEL QUINDÍO</t>
  </si>
  <si>
    <r>
      <rPr>
        <b/>
        <sz val="14"/>
        <color indexed="8"/>
        <rFont val="Calibri"/>
        <family val="2"/>
      </rPr>
      <t>(1)</t>
    </r>
    <r>
      <rPr>
        <sz val="14"/>
        <color indexed="8"/>
        <rFont val="Calibri"/>
        <family val="2"/>
      </rPr>
      <t xml:space="preserve">Un programa de lecto escritura ejecutado. </t>
    </r>
    <r>
      <rPr>
        <b/>
        <sz val="14"/>
        <color indexed="8"/>
        <rFont val="Calibri"/>
        <family val="2"/>
      </rPr>
      <t xml:space="preserve">(2) </t>
    </r>
    <r>
      <rPr>
        <sz val="14"/>
        <color indexed="8"/>
        <rFont val="Calibri"/>
        <family val="2"/>
      </rPr>
      <t xml:space="preserve">Seguimiento del plan para verificar su ejecución. </t>
    </r>
    <r>
      <rPr>
        <b/>
        <sz val="14"/>
        <color indexed="8"/>
        <rFont val="Calibri"/>
        <family val="2"/>
      </rPr>
      <t>(3)</t>
    </r>
    <r>
      <rPr>
        <sz val="14"/>
        <color indexed="8"/>
        <rFont val="Calibri"/>
        <family val="2"/>
      </rPr>
      <t xml:space="preserve"> Se debe promover el seguimiento por parte de los docentes de los hábitos de lectura y lecto escritura del departamento.</t>
    </r>
  </si>
  <si>
    <t xml:space="preserve">Programas de lectura y lectoescritura  implementados en el departamento del Quindío, traducidos en mejores oportunidades laborales </t>
  </si>
  <si>
    <r>
      <rPr>
        <b/>
        <sz val="14"/>
        <color indexed="8"/>
        <rFont val="Calibri"/>
        <family val="2"/>
      </rPr>
      <t>P.11</t>
    </r>
    <r>
      <rPr>
        <sz val="14"/>
        <color indexed="8"/>
        <rFont val="Calibri"/>
        <family val="2"/>
      </rPr>
      <t xml:space="preserve">                            Fortalecimiento al plan de apoyo a la educación rural.</t>
    </r>
  </si>
  <si>
    <t>Plan de apoyo a la educación rural fortalecido.</t>
  </si>
  <si>
    <t>6,ACTUALIZACIÓN DE ESTRATEGIAS DE ESCUELA NUEVA PARA LOS ESTUDIANTES DEL ÁREA RURAL DEL DEPARTAMENTO DEL QUINDÍO</t>
  </si>
  <si>
    <r>
      <rPr>
        <b/>
        <sz val="14"/>
        <color indexed="8"/>
        <rFont val="Calibri"/>
        <family val="2"/>
      </rPr>
      <t>(1)</t>
    </r>
    <r>
      <rPr>
        <sz val="14"/>
        <color indexed="8"/>
        <rFont val="Calibri"/>
        <family val="2"/>
      </rPr>
      <t xml:space="preserve">6 instituciones educativas actualizadas en metodología escuela nueva. </t>
    </r>
    <r>
      <rPr>
        <b/>
        <sz val="14"/>
        <color indexed="8"/>
        <rFont val="Calibri"/>
        <family val="2"/>
      </rPr>
      <t>(2)</t>
    </r>
    <r>
      <rPr>
        <sz val="14"/>
        <color indexed="8"/>
        <rFont val="Calibri"/>
        <family val="2"/>
      </rPr>
      <t xml:space="preserve"> 30 docentes capacitados. </t>
    </r>
    <r>
      <rPr>
        <b/>
        <sz val="14"/>
        <color indexed="8"/>
        <rFont val="Calibri"/>
        <family val="2"/>
      </rPr>
      <t>(3)</t>
    </r>
    <r>
      <rPr>
        <sz val="14"/>
        <color indexed="8"/>
        <rFont val="Calibri"/>
        <family val="2"/>
      </rPr>
      <t xml:space="preserve"> 1 estrategia implementada.</t>
    </r>
  </si>
  <si>
    <t>Plan de apoyo a la educación rural fortalecido, mediante la actualización de las estrategias de escuela nueva</t>
  </si>
  <si>
    <r>
      <rPr>
        <b/>
        <sz val="14"/>
        <color indexed="8"/>
        <rFont val="Calibri"/>
        <family val="2"/>
      </rPr>
      <t>P.12</t>
    </r>
    <r>
      <rPr>
        <sz val="14"/>
        <color indexed="8"/>
        <rFont val="Calibri"/>
        <family val="2"/>
      </rPr>
      <t xml:space="preserve">                                                              Aumentar el número de sedes educativas con jornadas extendidas para la profundización en ciencia y tecnología.</t>
    </r>
  </si>
  <si>
    <t>Número de sedes educativas con jornadas extendidas para la profundización en ciencia y tecnología.</t>
  </si>
  <si>
    <t>7. AMPLIACIÓN DEL NÚMERO DE SEDES EDUCATIVAS CON JORNADAS EXTENDIDAS PARA LA PROFUNDIZACIÓN EN CIENCIAS Y TECNOLOGÍA EN EL DEPARTAMENTO DEL QUINDÍO</t>
  </si>
  <si>
    <r>
      <rPr>
        <b/>
        <sz val="14"/>
        <color indexed="8"/>
        <rFont val="Calibri"/>
        <family val="2"/>
      </rPr>
      <t>(1)</t>
    </r>
    <r>
      <rPr>
        <sz val="14"/>
        <color indexed="8"/>
        <rFont val="Calibri"/>
        <family val="2"/>
      </rPr>
      <t xml:space="preserve">Un programa de incremento de sedes educativas con jornada extendida para el desarrollo de ciencia y tecnologia, implementado. </t>
    </r>
    <r>
      <rPr>
        <b/>
        <sz val="14"/>
        <color indexed="8"/>
        <rFont val="Calibri"/>
        <family val="2"/>
      </rPr>
      <t>(2)</t>
    </r>
    <r>
      <rPr>
        <sz val="14"/>
        <color indexed="8"/>
        <rFont val="Calibri"/>
        <family val="2"/>
      </rPr>
      <t xml:space="preserve">Un proyecto de formacion en ciencia y tecnologia implentados. </t>
    </r>
    <r>
      <rPr>
        <b/>
        <sz val="14"/>
        <color indexed="8"/>
        <rFont val="Calibri"/>
        <family val="2"/>
      </rPr>
      <t>(3)</t>
    </r>
    <r>
      <rPr>
        <sz val="14"/>
        <color indexed="8"/>
        <rFont val="Calibri"/>
        <family val="2"/>
      </rPr>
      <t>Presentar una propuesta de convenio de cofinanciacion para el desarrollo de proyectos de formacion de ciencia y tecnologia.</t>
    </r>
  </si>
  <si>
    <t>Programa de incremento del numero de  sedes educativas con jormadas extentidadas para el desarrollo de programas de formacion en Ciencia y tecnologia, implementado</t>
  </si>
  <si>
    <t>1.1.2.5</t>
  </si>
  <si>
    <t>CPS 387/2012. Prestar el servicio profesional para la coordinación de las escuelas municipales de música, dando cumplimiento al Plan Nacional de Música para la convivencia y apoyo a las actividades que realiza la Secretaria de Cultural en beneficio del desarrollo cultural del Dpto del Quindío.</t>
  </si>
  <si>
    <t>Brindar apoyo al sector músical del Dpto, siguiendo los parametros del PNMC.</t>
  </si>
  <si>
    <t>1. Determinar la situación actual de las escuelas municipales de música, en 1 documento el cual incluya inventario instrumental y demás implementos con los que cuenta la escuela municipal de música. 2. Elaborar 1 pensum general para las escuelas municipales de música que sirva a cada municipio del Quindío. 3. Gestionar la formación de agrupaciones corales y de músicas tradicionales en cada una de las escuelas municipales en concordancia con la escuela de música del municipio y la alcaldia municipal. 4. Brindar apoyo para el fortalecimiento de las bandas que ya están funcionando y de las que aún no tienen proceso. 5. Realizar un taller de formación de formadores para los directores de las escuelas, 1 taller de músicas tradicionales y 1 taller de coros infantiles y juveniles. 6. Planear, gestionar y realizar 1 gran concierto de las escuelas municipales de música. 7. Brindar apoyo en las actividades que realiza la Secretaria de cultura para el cumplimiento de su misión.</t>
  </si>
  <si>
    <t>Carlos Andres Garcia Quintero</t>
  </si>
  <si>
    <t>5.4.3.42</t>
  </si>
  <si>
    <t>P. 92. Apoyar proyectos para inventariar, registrar, valorar y promover el patrimonio cultural y natural.</t>
  </si>
  <si>
    <t>Número de proyectos apoyados</t>
  </si>
  <si>
    <t>APOYO AL RECONOCIMIENTO, APROPIACIÓN Y SALVAGURADIA DEL PATRIMONIO CULTURAL EN EL DEPARTAMENTO DEL QUINDÍO</t>
  </si>
  <si>
    <t>implementar mecanismos de asesorias, concertacion y practicas por medio de alianzas estrategicas y convenios para mejorar la calidad de las expresiones artisticasy culturales</t>
  </si>
  <si>
    <t>CPS 324/2012. Prestar servicios profesionales de apoyo a la gestión jurídica para la Secretaria de Cultura Departamental del Quindío, especialmente en el área de patrimonio de acuerdo al plan de acción 2012.</t>
  </si>
  <si>
    <t>1. Apoyo en el área de contratación de la Secretaria de Cultura para los trámites respectivos. 2. Proyección de actos adtivos necesarios en el curdo de la actividad de la Secretaria de Cultura. 3. Apoyo ante el consejo dptal de patrimonio. 4. Apoyar a la Secretaria de Cultura en lo concerniente a convenio con el Fondo Mixto de las Artes de la Cultura. 5. Las demás que requiera el supervisor del contrato acorde con el objeto del mismo.</t>
  </si>
  <si>
    <t>Clara Elisa Angarita Vanegas</t>
  </si>
  <si>
    <t xml:space="preserve">Convenio Interadministrativo No. 054/2012. Convenio de apoyo entre el, Departamento del Quindío y el Municipio de Armenia para aunar esfuerzos técnicos, administrativos y financieros para elaborar el Plan Especial de Manejo y Protección,  PEMP, de la Estación de Pasajeros de Armenia en el Departamento del Quindío. </t>
  </si>
  <si>
    <t>Tener directrices para  proteger, reconocer, y salvaguardar la estación del ferrocarril de pasajeros del Municipio de Armenia del Dpto del Quindío.</t>
  </si>
  <si>
    <t xml:space="preserve">1. Aunar esfuerzos técnicos, administrativos y financieros para elaborar el Plan Especial de Manejo y Protección, PEMP, de la estación de pasajeros de Armenia, en el Departamento del Quindío </t>
  </si>
  <si>
    <t>IVATM</t>
  </si>
  <si>
    <t>Municipio de Armenia y/o Luz Piedad Valencia Franco</t>
  </si>
  <si>
    <t>Nombre y Firma del Secretario: RAMIRO DE JESUS OROZCO DUQUE</t>
  </si>
  <si>
    <r>
      <rPr>
        <b/>
        <sz val="10"/>
        <color indexed="8"/>
        <rFont val="Arial"/>
        <family val="2"/>
      </rPr>
      <t xml:space="preserve"> </t>
    </r>
    <r>
      <rPr>
        <b/>
        <sz val="14"/>
        <color indexed="8"/>
        <rFont val="Arial"/>
        <family val="2"/>
      </rPr>
      <t>F-PLA-07 SEGUIMIENTO</t>
    </r>
    <r>
      <rPr>
        <sz val="10"/>
        <color indexed="8"/>
        <rFont val="Arial"/>
        <family val="2"/>
      </rPr>
      <t xml:space="preserve"> </t>
    </r>
    <r>
      <rPr>
        <b/>
        <sz val="14"/>
        <color indexed="8"/>
        <rFont val="Arial"/>
        <family val="2"/>
      </rPr>
      <t xml:space="preserve"> PLAN DE ACCIÓN -          VIGENCIA 20__         </t>
    </r>
    <r>
      <rPr>
        <b/>
        <sz val="10"/>
        <color indexed="8"/>
        <rFont val="Arial"/>
        <family val="2"/>
      </rPr>
      <t>Versión 03         05-07-2011</t>
    </r>
    <r>
      <rPr>
        <b/>
        <sz val="14"/>
        <color indexed="8"/>
        <rFont val="Arial"/>
        <family val="2"/>
      </rPr>
      <t xml:space="preserve"> </t>
    </r>
  </si>
  <si>
    <t xml:space="preserve">AREA: </t>
  </si>
  <si>
    <t xml:space="preserve">CARGO: </t>
  </si>
  <si>
    <t xml:space="preserve"> F-PLA-07 SEGUIMIENTO  PLAN DE ACCIÓN -          VIGENCIA 20__         Versión 03         05-07-2011 </t>
  </si>
  <si>
    <r>
      <t xml:space="preserve"> </t>
    </r>
    <r>
      <rPr>
        <b/>
        <sz val="14"/>
        <color indexed="8"/>
        <rFont val="Arial"/>
        <family val="2"/>
      </rPr>
      <t>F-PLA-07 SEGUIMIENTO</t>
    </r>
    <r>
      <rPr>
        <sz val="10"/>
        <color indexed="8"/>
        <rFont val="Arial"/>
        <family val="2"/>
      </rPr>
      <t xml:space="preserve"> </t>
    </r>
    <r>
      <rPr>
        <b/>
        <sz val="14"/>
        <color indexed="8"/>
        <rFont val="Arial"/>
        <family val="2"/>
      </rPr>
      <t xml:space="preserve"> PLAN DE ACCIÓN -          VIGENCIA 2012         </t>
    </r>
    <r>
      <rPr>
        <b/>
        <sz val="10"/>
        <color indexed="8"/>
        <rFont val="Arial"/>
        <family val="2"/>
      </rPr>
      <t>Versión 03         05-07-2011</t>
    </r>
    <r>
      <rPr>
        <b/>
        <sz val="14"/>
        <color indexed="8"/>
        <rFont val="Arial"/>
        <family val="2"/>
      </rPr>
      <t xml:space="preserve"> </t>
    </r>
  </si>
  <si>
    <t>DEPENDENCIA: SECRETARIA DE FAMILIA</t>
  </si>
  <si>
    <t>CONTRATOS Y/O CONVENIOS</t>
  </si>
  <si>
    <t>VALOR EJECUTADO miles de $</t>
  </si>
  <si>
    <t>METAS de los OBJETIVOS General y Específicos</t>
  </si>
  <si>
    <t>OBJETO</t>
  </si>
  <si>
    <t>FUENTE DE LOS RECURSOS</t>
  </si>
  <si>
    <t>QUINDIO POSITIVO/UNA RAZON MAS PARA SONREIR</t>
  </si>
  <si>
    <t xml:space="preserve">Diseñar e implementar un programa de orientación preventiva, para mejorar percepción del riesgo y disminuir la actitud permisiva de la comunidad frente al consumo de sustancias lícitas e ilícitas. </t>
  </si>
  <si>
    <t xml:space="preserve">Un programa de orientación preventiva implementado. </t>
  </si>
  <si>
    <t>DISEÑO E IMPLEMENTACION DE UN PROGRAMA PARA LA PREVENCION Y  REDUCCIÓN DEL CONSUMO DE SUSTANCIAS PSICOACTIVAS EN EL DEPTO DEL QUINDIO</t>
  </si>
  <si>
    <t>Generar espacios de inclusión social a través de grupos deportivos, arte y música que le den pertenencia al individuo y le permitan elaborar un proyecto de vida, al tiempo que se siente aceptado e importante dentro del funcionamiento de la sociedad</t>
  </si>
  <si>
    <t>Brindar apoyo a la gestión de la Secretaría de Familia en el desarrollo de campañas de orientación preventiva para disminuir la actitud permisiva de la comunidad frente al consumo de sustancias lícitas e ilícitas"</t>
  </si>
  <si>
    <t xml:space="preserve">1. Brindar asistencia personal y  acompañamiento logístico a la  Secretaría de Familia  en  las   diversas  campañas tendientes a la prevención y disminución de la actitud permisiva de la comunidad frente al consumo de sustancias lícitas e ilícitas.
2.Apoyar la realización de convocatorias para lo cual deberá realizar las citaciones correspondientes,  y adecuación de  los registros  respectivos:  formatos de asistencias  y  actas.
3.Apoyar a la Secretaría de Familia en la consolidación de la gestión documental derivada de las actividades realizadas en los procesos de prevención; estos registros deben  ser entregados al supervisor del  contrato.
4. Realizar acompañamiento y apoyo logístico a los procesos de actividades, eventos y/o campañas correspondientes a la Secretaría de la Familia,
5. Prestar su apoyo a la gestión en el área de contratación, alimentando la base de datos en el sistema sobre los contratos realizados por la Secretaría de la Familia, con el fin de tener al día la información sobre el estado de los contratos.
6.  Dar apoyo en la Secretaría de La Familia en el trámite de documentos internos, con el fin de alivianar los procesos.
</t>
  </si>
  <si>
    <t>GUSTAVO BUITRAGO CARDONA</t>
  </si>
  <si>
    <t xml:space="preserve"> Brindar apoyo a la  Secretaría de Familia en  la  realización de actividades  logísticas  en la implementación y diseño de programas de orientación y para mejorar percepción del riesgo y disminuir la actitud permisiva de la comunidad frente al consumo de sustancias lícitas e ilícitas</t>
  </si>
  <si>
    <t xml:space="preserve">Apoyar y acompañar a la Secretaría de Familia en actividades logísticas necesarias para la coordinación del Eje Operativo de Prevención de la Ordenanza 051 del 25 de Noviembre del 2010.  Apoyar y acompañar a través de apoyo logístico consistente en registro de asistencias, convocatorias la implementación de la estrategia "Familia, Reto de Valientes"
4. Apoyar y acompañar a la  Secretaría de Familia, adelantando actuaciones logísticas necesarias  para la convocatoria,  registro de asistencias, registro de las  evidencias (actas)  de  las  reuniones del comité para la reducción del consumo de sustancias psicoactivas.
5. Apoyar  a la  Secretaría de Familia  en la  consolidación de la  gestión documental  derivada de las actividades  realizadas  para el  logro del  objeto contractual,   estos  registros deben  ser  entregados  al  supervisor  del  contrato.Apoyar y acompañar la  Secretaría  de Familia con actividades logísticas en el proceso  de  implementación del programa "Una Razón más para Sonreír".
2. Apoyar y acompañar a través de apoyo logístico consistente en registro de asistencias, convocatorias, y lo pertinente a  la implementación de la estrategia "Sonríe… por una vida sin drogas
</t>
  </si>
  <si>
    <t>MARCELA ANDREA TORRES</t>
  </si>
  <si>
    <t>MUJERES EN ACCIÓN/MANOS A LA OBRA MUJER</t>
  </si>
  <si>
    <t>Adoptar e implementar la política pública de equidad de género.</t>
  </si>
  <si>
    <t>APOYO A LA FORMULACIÓN E IMPLEMENTACION DE LA POLITICA PUBLICA DE EQUIDAD DE GENERO DEL DEPTO DEL QUINDIO</t>
  </si>
  <si>
    <t>Incrementar la participación económica y política de la mujer en el Quindío</t>
  </si>
  <si>
    <t xml:space="preserve"> Servicios profesionales y de apoyo a la gestión en la formulación e implementación de la Política Pública de equidad de género, específicamente en el componente de Fortalecimiento de los consejos comunitarios Municipales del Departamento del Quindío.</t>
  </si>
  <si>
    <t xml:space="preserve">
" Activar y/o fortalecer los 12 consejos Municipales de Mujeres.
" Activar y/o fortalecer el consejo Departamental de Mujeres.
" Realizar capacitaciones o talleres en temas relacionados con la Política Nacional de Género y otros que mejoren su gestión.
" Apoyar la Formulación de la Política Pública Departamental de equidad de Género.
" Las actividades que se efectúen por intermedio de este contrato, deberán ser realizadas por el contratista en coordinación con el funcionario que ejerce la vigilancia y control, teniendo en cuenta las especificaciones establecidas en la propuesta.
" Acreditar el pago de los aportes al Sistema General de Seguridad Social en Salud, pensiones y riesgos profesionales. 
" Informar al departamento oportunamente los inconvenientes técnicos que se puedan presentar durante la ejecución del contrato, previa coordinación con supervisor.</t>
  </si>
  <si>
    <t>MUJERES EN ACCIÓN/ MUJER RURAL</t>
  </si>
  <si>
    <t>Incrementar las oportunidades rurales para las mujeres.</t>
  </si>
  <si>
    <t>Número de nuevos proyectos productivos.</t>
  </si>
  <si>
    <t>Mejorar la calidad de vida de las mujeres rurales del depto del Quindío</t>
  </si>
  <si>
    <t>Apoyar programas de fomento de la producción cafetera con mujeres rurales.</t>
  </si>
  <si>
    <t>Número de proyectos apoyados.</t>
  </si>
  <si>
    <t>MUJERES EN ACCIÓN/PREVINIENDO Y ATENDIENDO LA VIOLENCIA DE GENERO</t>
  </si>
  <si>
    <t>Elaborar e implementar el proyecto de atención integral a las mujeres víctimas de la violencia.</t>
  </si>
  <si>
    <t>Proyecto de prevención y atención para las mujeres víctimas de la violencia  elaborado e implementado.</t>
  </si>
  <si>
    <t>Mejorar las condiciones de vida de las mujeres Quindianas</t>
  </si>
  <si>
    <t>Promover accione de capacitación y sensibilización para la prevención de la violencia contra la mujer en los 12 municipios</t>
  </si>
  <si>
    <t>Número de municipios con acciones de capacitación y sensibilización</t>
  </si>
  <si>
    <t>MUJERES EN ACCIÓN/MAS MUJERES PARTICIPANDO</t>
  </si>
  <si>
    <t>Apoyar el funcionamiento de los consejos municipales de mujer</t>
  </si>
  <si>
    <t>Número de consejos apoyados</t>
  </si>
  <si>
    <t>Apoyar la conformación y operatividad de los consejos comunitarios de mujeres del depto del Quindío</t>
  </si>
  <si>
    <t>Crear el consejo comunitario departamental de mujeres</t>
  </si>
  <si>
    <t>Consejo departamental creado</t>
  </si>
  <si>
    <t>Apoyar el plan de vida del resguardo indígena DACHI AGORE DRUA.</t>
  </si>
  <si>
    <t>Resguardo  apoyado.</t>
  </si>
  <si>
    <t>Apoyar la garantía de los derechos de las familias del  resguardo DACHI AGORE DRUA</t>
  </si>
  <si>
    <t>Realizar el estudio de caracterización de la población indígena asentada en el departamento del Quindío.</t>
  </si>
  <si>
    <t>Estudio realizado.</t>
  </si>
  <si>
    <t>Impulsar estrategias Institucionales y de promoción y de protección de los derechos humanos de la comunidad indígena con el fin de mejorar su calidad de vida</t>
  </si>
  <si>
    <t xml:space="preserve"> </t>
  </si>
  <si>
    <t>Apoyar el desarrollo de los pueblos indígenas que se encuentran en el departamento del Quindío con énfasis en la protección y en el goce efectivo de los derechos fundamentales: seguridad alimentaria, emprendimiento, cultura, educación, género, familia, identidad, gobernabilidad, salud y justicia especial indígena.</t>
  </si>
  <si>
    <t>Número de pueblos apoyados.</t>
  </si>
  <si>
    <t>Realizar el estudio de caracterización de la población afro descendiente asentada en el departamento del Quindío.</t>
  </si>
  <si>
    <t>Caracterización de la población afro descendiente caracterizada.</t>
  </si>
  <si>
    <t>Realizar acciones tendientes al fortalecimiento de la capacidad Institucional y estimulo a la participación de las comunidades afrocolombianas que conlleven a la valoración y reconocimiento, de la diversidad étnica y su inclusión social</t>
  </si>
  <si>
    <t>Crear un sistema de información de afro descendiente en el Quindío.</t>
  </si>
  <si>
    <t>Sistema de información creado</t>
  </si>
  <si>
    <t>Apoyar la consolidación  de unidades productivas de las comunidades afro descendientes del Departamento.</t>
  </si>
  <si>
    <t>Número de unidades productivas apoyadas.</t>
  </si>
  <si>
    <t>APOYO A LA POBLACIÓN AFRODESCENDIENTE EN EL DEPTO DEL QUINDÍO</t>
  </si>
  <si>
    <t>Caracterizar a la población afrocolombiana del depto</t>
  </si>
  <si>
    <t>Diseñar un proyecto para el fortalecimiento y recuperación de la identidad cultural de la población afro descendiente del departamento.</t>
  </si>
  <si>
    <t>Proyecto diseñado e implementado.</t>
  </si>
  <si>
    <t>Apoyar el plan de desarrollo de la comunidad afro descendiente del departamento del Quindío  con énfasis en cultura, educación y salud.</t>
  </si>
  <si>
    <t>Plan apoyado.</t>
  </si>
  <si>
    <t>Diseñar e implementar un proyecto de formación, conocimiento y organización de las personas afro descendientes y las organizaciones de base afro descendiente del Departamento del Quindío.</t>
  </si>
  <si>
    <t>Proyecto apoyado e implementado.</t>
  </si>
  <si>
    <t>CAPACIDAD SIN LÍMITE/HACIA UNA POLÍTICA PÚBLICA SIN LÍMITES</t>
  </si>
  <si>
    <t>127. Adoptar e implementar la política pública Departamental de discapacidad.</t>
  </si>
  <si>
    <t>Política pública adoptada e implementada.</t>
  </si>
  <si>
    <t>ASISTENCIA Y APOYO A LA POBLACIÓN CON DISCAPACIDAD EN EL DEPARTAMENTO DEL QUINDÍO</t>
  </si>
  <si>
    <t>Generar representatividad e incidencia de las personas con discapacidad en los escenarios de participación social y política del depto.</t>
  </si>
  <si>
    <t>128. Actualizar la caracterización de la población con capacidades  diferentes y construir un sistema de información departamental de discapacidad.</t>
  </si>
  <si>
    <t>Transferir recursos a la Fundación Semillas del Arte, única y exclusivamente para la realización del IV Festival Regional Y Nacional De Discapacidad, conectados con el arte especial muestra artesanal y deportivo Año 2012, el cual se realizará en el Departamento del Quindío.</t>
  </si>
  <si>
    <t>Realización del evento IV FESTIVAL REGIONAL Y NACIONAL DE DISCAPACIDAD Y DIA BLANCO, a través de desfile, logistica, muestras artisticas, artesanales, culturales y musicales</t>
  </si>
  <si>
    <t xml:space="preserve">R.O. </t>
  </si>
  <si>
    <t>FUNDACION SEMILLAS DEL ARTE</t>
  </si>
  <si>
    <t>129. Apoyar organizaciones  que presenten atención a población con capacidades diferentes.</t>
  </si>
  <si>
    <t>Organizaciones apoyadas</t>
  </si>
  <si>
    <t>PRESTAR EL SERVICIO DE APOYO A LA GESTION DE LA SECRETARÍA DE FAMILIA DEPARTAMENTAL EN LA REALIZACIÓN DE ACTIVIDADES Y JORNADAS DE ACOMPAÑAMIENTO A DOCE (12) ORGANIZACIONES MUNICIPALES QUE PRESTEN ATENCIÓN A LA POBLACIÓN CON CAPACIDADES DIFERENTES EN EL DEPARTAMENTO.</t>
  </si>
  <si>
    <t xml:space="preserve">1. Brindar capacitación  y acompañamiento para la   creación  y  sostenimiento  de  las organizaciones   de  personas  con  discapacidades  y sus  familias.
2. Diseño de estrategias para llevar a cabo el fortalecimiento de las organizaciones y personas con discapacidades mediante  el  trabajo en grupo de las redes   de apoyo.
3. Seguimientos, asesorías  y  evaluaciones  a las  organizaciones  de  personas  con discapacidad.
4. Capacitar  y formar   en  mecanismos de participación  para  obtener  información   por  medio de  los   derechos   fundamentales  que  tienen todas  las  personas  para   hacer  peticiones  respetuosas  de interés   general  o  particular  ante  la  autoridad pública  o ante   los  particulares  que  cumplan   alguna   función  pública.
5. Implementar el  trabajo  en  equipo  para llevar a  cabo  el   fortalecimiento  institucional de  las  organizaciones de y para  personas  con discapacidad.
6. Dar asistencia técnica   y asesorías  a las  organizaciones de  personas  con  discapacidad   en el   fortalecimiento  organizacional.
7. Brinda apoyo en la formación  de  líderes dirigida a  mujeres con  discapacidad  y  de  animadores socioculturales con perspectiva de género  y  discapacidad.
</t>
  </si>
  <si>
    <t>LUZ NELLY MERCHAN</t>
  </si>
  <si>
    <t>130. Fortalecer los  comités de discapacidad</t>
  </si>
  <si>
    <t>Comités fortalecidos</t>
  </si>
  <si>
    <t xml:space="preserve">  </t>
  </si>
  <si>
    <t>CAPACIDAD SIN LÍMITE/FAMILIAS SIN LÍMITES</t>
  </si>
  <si>
    <t>131. Crear e Implementar un programa de fortalecimiento del núcleo familiar de la población con capacidades diferentes.</t>
  </si>
  <si>
    <t>Programa implementado.</t>
  </si>
  <si>
    <t>Diseñar e implementar estrategias de afrontamiento y sensibilización de las condiciones de discapacidad dentro de la familia y la sociedad</t>
  </si>
  <si>
    <t>Brindar apoyo a la gestión de la  Secretaría de Familia en la realización de actividades de acompañamiento para formular un diagnóstico como insumo de un programa tendiente  a  fortalecer  las  familias con integrantes  con  capacidades  diferentes del Departamento del Quindío</t>
  </si>
  <si>
    <t xml:space="preserve">. Apoyar  a  la  Secretaría de Familia  en la recolección de datos  de familias con integrantes  con capacidades diferentes,  en el Departamento del Quindío.
2. Apoyar  a  la  Secretaría de Familia  a  la  Secretaría  de  Familia en la construcción de  un  diagnóstico de  familias  con  integrantes  con  capacidades   diferentes.
3. Apoyar  a  la  Secretaría de Familia  a  la  Secretaría  de  Familia  en  la  sistematización  de   la  información  recolectada relacionada  con la   población.
   </t>
  </si>
  <si>
    <t>MARCELA ESCOBAR OCAMPOI</t>
  </si>
  <si>
    <t>132. Implementar el programa de rehabilitación basada en comunidad  RBC en el departamento del Quindío</t>
  </si>
  <si>
    <t>programa implementado</t>
  </si>
  <si>
    <t>141. Promover al participación de niños niñas y adolescentes en los consejos de política social</t>
  </si>
  <si>
    <t>numero de consejos de política social en los que participan niños, niñas y adolescentes</t>
  </si>
  <si>
    <t>Apoyar la participación de niños, niñas y adolescentes en consejos de política social y gobiernos escolares del depto</t>
  </si>
  <si>
    <t>142. Mantener en operación los órganos escolares de las instituciones educativas  publicas</t>
  </si>
  <si>
    <t>numero de instituciones publicas con gobiernos escolares operando</t>
  </si>
  <si>
    <t>143. Disminuir el número de casos de maltrato en niños niñas y adolescentes entre 0 y 17 años.</t>
  </si>
  <si>
    <t>Número de casos denunciados por maltrato en niños, niñas y adolescentes entre 0 y 17 años.</t>
  </si>
  <si>
    <t>Apoyar a la sociedad y a la familia en el diseño de estrategias que permitan garantizar el derecho de los niños, niñas y adolescentes del depto y no estar en una actividad perjudicial</t>
  </si>
  <si>
    <t>PRESTAR EL SERVICIO POFESIONAL  Y  DE  APOYO   A  LA  GESTION  ADELANTADA POR LA SECRETARIA DE LA FAMILIA DEPARTAMENTAL  PARA EL  DISEÑO  E  IMPLEMENTACION DE  UNA  ESTRATEGIA  DE PREVENCION DEL  MALTRATO  INFANTIL  EN EL  DEPARTAMENTO DEL  QUINDIO.</t>
  </si>
  <si>
    <t>Número de planes implementados.</t>
  </si>
  <si>
    <r>
      <t>P.33</t>
    </r>
    <r>
      <rPr>
        <sz val="14"/>
        <color indexed="8"/>
        <rFont val="Calibri"/>
        <family val="2"/>
      </rPr>
      <t xml:space="preserve">                                            Aumentar el número de docentes capacitados en nuevas tecnologías.</t>
    </r>
  </si>
  <si>
    <t>Número de docentes capacitados en nuevas tecnologías.</t>
  </si>
  <si>
    <r>
      <t>P.34</t>
    </r>
    <r>
      <rPr>
        <sz val="14"/>
        <color indexed="8"/>
        <rFont val="Calibri"/>
        <family val="2"/>
      </rPr>
      <t xml:space="preserve">                                                                      Aumentar el número de docentes que incorporan las nuevas tecnologías en el aula de clase</t>
    </r>
  </si>
  <si>
    <t>Número de docentes que incorporan las nuevas tecnologías en el aula de clase.</t>
  </si>
  <si>
    <t>1.1.5.10</t>
  </si>
  <si>
    <r>
      <t>P.35</t>
    </r>
    <r>
      <rPr>
        <sz val="14"/>
        <color indexed="8"/>
        <rFont val="Calibri"/>
        <family val="2"/>
      </rPr>
      <t xml:space="preserve">                                                  Aumentar el número de sedes educativas pilotos de bilingüismo.</t>
    </r>
  </si>
  <si>
    <t>Número de sedes educativas pilotos de bilingüismo.</t>
  </si>
  <si>
    <t>21. FORTALECIMIENTO DEL DESARROLLO DE COMPETENCIAS EN LENGUA EXTRANJERA EN LAS INSTUTICIONES EDUCATIVAS DEL DEPARTAMENTO DEL QUINDÍO</t>
  </si>
  <si>
    <r>
      <rPr>
        <b/>
        <sz val="14"/>
        <color indexed="8"/>
        <rFont val="Calibri"/>
        <family val="2"/>
      </rPr>
      <t>(1)</t>
    </r>
    <r>
      <rPr>
        <sz val="14"/>
        <color indexed="8"/>
        <rFont val="Calibri"/>
        <family val="2"/>
      </rPr>
      <t xml:space="preserve">2 sedes educativas nuevas pilotos en bilingüismo. </t>
    </r>
    <r>
      <rPr>
        <b/>
        <sz val="14"/>
        <color indexed="8"/>
        <rFont val="Calibri"/>
        <family val="2"/>
      </rPr>
      <t>(2)</t>
    </r>
    <r>
      <rPr>
        <sz val="14"/>
        <color indexed="8"/>
        <rFont val="Calibri"/>
        <family val="2"/>
      </rPr>
      <t xml:space="preserve">30 estudiantes de grado 11 con dominio b1 en ingles. </t>
    </r>
    <r>
      <rPr>
        <b/>
        <sz val="14"/>
        <color indexed="8"/>
        <rFont val="Calibri"/>
        <family val="2"/>
      </rPr>
      <t>(3)</t>
    </r>
    <r>
      <rPr>
        <sz val="14"/>
        <color indexed="8"/>
        <rFont val="Calibri"/>
        <family val="2"/>
      </rPr>
      <t>500 docentes con nivel a1, a2,b1 y b2</t>
    </r>
  </si>
  <si>
    <t>Competencias  en lengua extranjera en las Instituciones Educativas del departamento desarrolladas y fortalecidas mediante el aumento de sedes educativas pilotos de bilingüismo.</t>
  </si>
  <si>
    <r>
      <t>P.36</t>
    </r>
    <r>
      <rPr>
        <sz val="14"/>
        <color indexed="8"/>
        <rFont val="Calibri"/>
        <family val="2"/>
      </rPr>
      <t xml:space="preserve">                                                                 Aumentar el número de sedes con énfasis en bilingüismo.</t>
    </r>
  </si>
  <si>
    <t>Número de sedes con énfasis en bilingüismo.</t>
  </si>
  <si>
    <r>
      <t>P.37</t>
    </r>
    <r>
      <rPr>
        <sz val="14"/>
        <color indexed="8"/>
        <rFont val="Calibri"/>
        <family val="2"/>
      </rPr>
      <t xml:space="preserve">                                                             Aumentar el número de estudiantes de grado once con dominio B1 en inglés.</t>
    </r>
  </si>
  <si>
    <t>Número de estudiantes de grado once con dominio B1 en inglés.</t>
  </si>
  <si>
    <r>
      <t>P.38</t>
    </r>
    <r>
      <rPr>
        <sz val="14"/>
        <color indexed="8"/>
        <rFont val="Calibri"/>
        <family val="2"/>
      </rPr>
      <t xml:space="preserve">                                                              Aumentar el número de docentes con nivel A1, A2, B1 y B2.</t>
    </r>
  </si>
  <si>
    <t>Número de docentes con nivel A1, A2, B1 y B2.</t>
  </si>
  <si>
    <r>
      <t>P.39</t>
    </r>
    <r>
      <rPr>
        <sz val="14"/>
        <color indexed="8"/>
        <rFont val="Calibri"/>
        <family val="2"/>
      </rPr>
      <t xml:space="preserve">                                                      Fortalecer el plan de formación y capacitación docente en competencias comunicativas en inglés.</t>
    </r>
  </si>
  <si>
    <t>Plan fortalecido.</t>
  </si>
  <si>
    <t>1.1.5.11</t>
  </si>
  <si>
    <r>
      <t>P.40</t>
    </r>
    <r>
      <rPr>
        <sz val="14"/>
        <color indexed="8"/>
        <rFont val="Calibri"/>
        <family val="2"/>
      </rPr>
      <t xml:space="preserve">                                                      Consolidar el pilotaje en educación artística.</t>
    </r>
  </si>
  <si>
    <t>Número de pilotajes sostenidos.</t>
  </si>
  <si>
    <t>22. MEJORAMIENTO, CONSOLIDACIÓN, DEL PILOTAJE EN ARTÍSTICA DEL DEPARTAMENTO DEL QUINDÍO</t>
  </si>
  <si>
    <r>
      <rPr>
        <b/>
        <sz val="14"/>
        <color indexed="8"/>
        <rFont val="Calibri"/>
        <family val="2"/>
      </rPr>
      <t>(1)</t>
    </r>
    <r>
      <rPr>
        <sz val="14"/>
        <color indexed="8"/>
        <rFont val="Calibri"/>
        <family val="2"/>
      </rPr>
      <t>1 institución educativa con pilotaje en educación artística.  (</t>
    </r>
    <r>
      <rPr>
        <b/>
        <sz val="14"/>
        <color indexed="8"/>
        <rFont val="Calibri"/>
        <family val="2"/>
      </rPr>
      <t>2)</t>
    </r>
    <r>
      <rPr>
        <sz val="14"/>
        <color indexed="8"/>
        <rFont val="Calibri"/>
        <family val="2"/>
      </rPr>
      <t xml:space="preserve"> 1 proyecto interinstitucional implementado. </t>
    </r>
    <r>
      <rPr>
        <b/>
        <sz val="14"/>
        <color indexed="8"/>
        <rFont val="Calibri"/>
        <family val="2"/>
      </rPr>
      <t xml:space="preserve">(3) </t>
    </r>
    <r>
      <rPr>
        <sz val="14"/>
        <color indexed="8"/>
        <rFont val="Calibri"/>
        <family val="2"/>
      </rPr>
      <t>Estrategia de rediseño de la educación media técnica implementada.</t>
    </r>
  </si>
  <si>
    <t>Pilotaje de la educación artística consolidado mediante el fortalecimiento de la media técnica en el departamento del Quindío.</t>
  </si>
  <si>
    <r>
      <t xml:space="preserve">P.41    </t>
    </r>
    <r>
      <rPr>
        <sz val="14"/>
        <color indexed="8"/>
        <rFont val="Calibri"/>
        <family val="2"/>
      </rPr>
      <t xml:space="preserve">                                                Aumentar el número de instituciones educativas articuladas a la educación superior técnica y tecnológica.</t>
    </r>
  </si>
  <si>
    <t>Número de instituciones educativas articuladas a la educación superior técnica y tecnológica.</t>
  </si>
  <si>
    <t>23. FORTALECIMIENTO DE LAS COMPETENCIAS DE LOS ESTUDIANTES DEL NIVEL DE MEDIA DE LAS 54 INSTITUCIONES EDUCATIVAS DEL DEPARTAMENTO DEL QUINDÍO</t>
  </si>
  <si>
    <r>
      <rPr>
        <b/>
        <sz val="14"/>
        <color indexed="8"/>
        <rFont val="Calibri"/>
        <family val="2"/>
      </rPr>
      <t>(1)</t>
    </r>
    <r>
      <rPr>
        <sz val="14"/>
        <color indexed="8"/>
        <rFont val="Calibri"/>
        <family val="2"/>
      </rPr>
      <t xml:space="preserve"> 1 estrategia de  articulación de la educación media con la técnica, tecnológica y superior implementada.  </t>
    </r>
    <r>
      <rPr>
        <b/>
        <sz val="14"/>
        <color indexed="8"/>
        <rFont val="Calibri"/>
        <family val="2"/>
      </rPr>
      <t>(2)</t>
    </r>
    <r>
      <rPr>
        <sz val="14"/>
        <color indexed="8"/>
        <rFont val="Calibri"/>
        <family val="2"/>
      </rPr>
      <t xml:space="preserve"> 44 instituciones educativas  articuladas a la educación técnica y tecnológica.</t>
    </r>
    <r>
      <rPr>
        <b/>
        <sz val="14"/>
        <color indexed="8"/>
        <rFont val="Calibri"/>
        <family val="2"/>
      </rPr>
      <t xml:space="preserve"> (3)</t>
    </r>
    <r>
      <rPr>
        <sz val="14"/>
        <color indexed="8"/>
        <rFont val="Calibri"/>
        <family val="2"/>
      </rPr>
      <t xml:space="preserve"> 11 medias técnicas de las instituciones educativas fortalecidas.</t>
    </r>
  </si>
  <si>
    <t>Estrategia de articulación de la educación media con la técnica, tecnológica y superior en instituciones educativas del departamento del Quindío implementada.</t>
  </si>
  <si>
    <r>
      <t>P.42</t>
    </r>
    <r>
      <rPr>
        <sz val="14"/>
        <color indexed="8"/>
        <rFont val="Calibri"/>
        <family val="2"/>
      </rPr>
      <t xml:space="preserve">                                             Fortalecer las medias técnicas.</t>
    </r>
  </si>
  <si>
    <t>Número de medias técnicas fortalecidas.</t>
  </si>
  <si>
    <r>
      <t>P.43</t>
    </r>
    <r>
      <rPr>
        <sz val="14"/>
        <color indexed="8"/>
        <rFont val="Calibri"/>
        <family val="2"/>
      </rPr>
      <t xml:space="preserve">                                                     Fortalecer el plan de formación y capacitación docente, en el uso de nuevas tecnologías aplicadas a estrategias y métodos didácticos, en las áreas obligatorias.</t>
    </r>
  </si>
  <si>
    <t>Plan de formación y capacitación docente, en el uso de nuevas tecnologías aplicadas a estrategias y métodos didácticos, en las áreas obligatorias</t>
  </si>
  <si>
    <t>24. FORTALECIMIENTO DEL PLAN DE FORMACIÓN Y CAPACITACIÓN DOCENTE EN NUEVAS TECNOLOGÍAS PARA LOS DOCENTES DEL DEPARTAMENTO DEL QUINDÍO</t>
  </si>
  <si>
    <r>
      <rPr>
        <b/>
        <sz val="14"/>
        <color indexed="8"/>
        <rFont val="Calibri"/>
        <family val="2"/>
      </rPr>
      <t>(1)</t>
    </r>
    <r>
      <rPr>
        <sz val="14"/>
        <color indexed="8"/>
        <rFont val="Calibri"/>
        <family val="2"/>
      </rPr>
      <t xml:space="preserve">  Establecer y ofrecer un plan de capacitación a docente en nuevas tecnologías. </t>
    </r>
    <r>
      <rPr>
        <b/>
        <sz val="14"/>
        <color indexed="8"/>
        <rFont val="Calibri"/>
        <family val="2"/>
      </rPr>
      <t xml:space="preserve">(2)  </t>
    </r>
    <r>
      <rPr>
        <sz val="14"/>
        <color indexed="8"/>
        <rFont val="Calibri"/>
        <family val="2"/>
      </rPr>
      <t xml:space="preserve">Conocer las debilidades en la enseñanza de los docentes, con el fin de establecer los temas de las capacitaciones. </t>
    </r>
    <r>
      <rPr>
        <b/>
        <sz val="14"/>
        <color indexed="8"/>
        <rFont val="Calibri"/>
        <family val="2"/>
      </rPr>
      <t>(3)</t>
    </r>
    <r>
      <rPr>
        <sz val="14"/>
        <color indexed="8"/>
        <rFont val="Calibri"/>
        <family val="2"/>
      </rPr>
      <t xml:space="preserve"> Dentro del presupuesto de la secretaria de educación, designar recursos con el fin de establecer el plan de formación a docentes en temas específicos según la necesidad manifestada.</t>
    </r>
  </si>
  <si>
    <t>Programas de capacitación para docentes de las Instituciones Educativas del departamento implementado.</t>
  </si>
  <si>
    <t>5.20.102.135</t>
  </si>
  <si>
    <r>
      <t>P.340</t>
    </r>
    <r>
      <rPr>
        <sz val="14"/>
        <color indexed="8"/>
        <rFont val="Calibri"/>
        <family val="2"/>
      </rPr>
      <t xml:space="preserve">                                                 Fortalecer los procesos de rendición de cuentas del Sistema Educativo</t>
    </r>
  </si>
  <si>
    <t>Numero de instituciones educativas publicas presentando rendición de cuentas</t>
  </si>
  <si>
    <t>25. FORTALECIMIENTO DE UN MODELO DE EFICIENCIA Y TRANSPARENCIA EN EL DEPARTAMENTO DEL QUINDÍO</t>
  </si>
  <si>
    <r>
      <rPr>
        <b/>
        <sz val="14"/>
        <color indexed="8"/>
        <rFont val="Calibri"/>
        <family val="2"/>
      </rPr>
      <t xml:space="preserve">(1) </t>
    </r>
    <r>
      <rPr>
        <sz val="14"/>
        <color indexed="8"/>
        <rFont val="Calibri"/>
        <family val="2"/>
      </rPr>
      <t xml:space="preserve">un programa de  aplicaciòn de procesos y procedimeintos en transparencia, eficiencia y modernizaciòn en las instituciones educativas y el nivel centrla de la Secretaria de Educaciòn implementado. </t>
    </r>
    <r>
      <rPr>
        <b/>
        <sz val="14"/>
        <color indexed="8"/>
        <rFont val="Calibri"/>
        <family val="2"/>
      </rPr>
      <t>(2)</t>
    </r>
    <r>
      <rPr>
        <sz val="14"/>
        <color indexed="8"/>
        <rFont val="Calibri"/>
        <family val="2"/>
      </rPr>
      <t xml:space="preserve"> Un progra de capacitacion a personal adminstrativo y directivos docentes de la territorial Quindio, en rendicion de cuentas implementado.</t>
    </r>
    <r>
      <rPr>
        <b/>
        <sz val="14"/>
        <color indexed="8"/>
        <rFont val="Calibri"/>
        <family val="2"/>
      </rPr>
      <t xml:space="preserve"> (3)</t>
    </r>
    <r>
      <rPr>
        <sz val="14"/>
        <color indexed="8"/>
        <rFont val="Calibri"/>
        <family val="2"/>
      </rPr>
      <t>Un programa de evaluaion de personal administrativo y directivo docentes implementado y ejecduatdo.</t>
    </r>
  </si>
  <si>
    <t>Gerencia del sistema educativo establecida de acuerdo con los requerimientos del nuevo siglo.</t>
  </si>
  <si>
    <r>
      <t>P.341</t>
    </r>
    <r>
      <rPr>
        <sz val="14"/>
        <color indexed="8"/>
        <rFont val="Calibri"/>
        <family val="2"/>
      </rPr>
      <t xml:space="preserve">                                                        Realizar la rendición de cuentas de la gobernadora y de su gabinete.</t>
    </r>
  </si>
  <si>
    <t>Número de rendiciones de cuentas realizadas</t>
  </si>
  <si>
    <r>
      <t>P.342</t>
    </r>
    <r>
      <rPr>
        <sz val="14"/>
        <color indexed="8"/>
        <rFont val="Calibri"/>
        <family val="2"/>
      </rPr>
      <t xml:space="preserve">                                                      Realizar el mejoramiento y dotación de la infraestructura en la planta central de la Secretaría de Educación</t>
    </r>
  </si>
  <si>
    <t>Número de mejoramientos y dotaciones realizados</t>
  </si>
  <si>
    <t>26. MEJORAMIENTO DE LOS SISTEMAS DE INFORMACIÓN, INFRAESTRUCTURA Y COMUNICACIÓN DE LA SECRETARÍA DE EDUCACIÓN</t>
  </si>
  <si>
    <r>
      <rPr>
        <b/>
        <sz val="14"/>
        <color indexed="8"/>
        <rFont val="Calibri"/>
        <family val="2"/>
      </rPr>
      <t>/1)</t>
    </r>
    <r>
      <rPr>
        <sz val="14"/>
        <color indexed="8"/>
        <rFont val="Calibri"/>
        <family val="2"/>
      </rPr>
      <t xml:space="preserve"> numero de mejoramientos y dotaciones efectuadas, numero de aplicativos fortalecidos, nùmero de mecanismos tecnològicos implementados. </t>
    </r>
    <r>
      <rPr>
        <b/>
        <sz val="14"/>
        <color indexed="8"/>
        <rFont val="Calibri"/>
        <family val="2"/>
      </rPr>
      <t>(2)</t>
    </r>
    <r>
      <rPr>
        <sz val="14"/>
        <color indexed="8"/>
        <rFont val="Calibri"/>
        <family val="2"/>
      </rPr>
      <t xml:space="preserve"> Mejoramiento de los equipos de comunicación y tecnologicos . </t>
    </r>
    <r>
      <rPr>
        <b/>
        <sz val="14"/>
        <color indexed="8"/>
        <rFont val="Calibri"/>
        <family val="2"/>
      </rPr>
      <t>(3)</t>
    </r>
    <r>
      <rPr>
        <sz val="14"/>
        <color indexed="8"/>
        <rFont val="Calibri"/>
        <family val="2"/>
      </rPr>
      <t xml:space="preserve"> Establecer 8 sistemas de informacion entre la administracion central y las instituciones educativas. </t>
    </r>
  </si>
  <si>
    <t>Sistemas de información, infraestructura y comunicación de la secretaria de educación mejorados.</t>
  </si>
  <si>
    <r>
      <t>P.344</t>
    </r>
    <r>
      <rPr>
        <sz val="14"/>
        <color indexed="8"/>
        <rFont val="Calibri"/>
        <family val="2"/>
      </rPr>
      <t xml:space="preserve">                                               Fortalecer tecnológicamente los mecanismos de comunicación entre la Administración central departamental y las instituciones Educativas.</t>
    </r>
  </si>
  <si>
    <t>Número de mecanismos tecnológicos de comunicación implementados</t>
  </si>
  <si>
    <r>
      <t>P.343</t>
    </r>
    <r>
      <rPr>
        <sz val="14"/>
        <color indexed="8"/>
        <rFont val="Calibri"/>
        <family val="2"/>
      </rPr>
      <t xml:space="preserve">                                       Administrar la planta de personal docente y directivo docente, con enfoque cualitativo y cuantitativo. </t>
    </r>
  </si>
  <si>
    <t>Número de estudios técnicos actualizados de acuerdo a las normas vigentes.</t>
  </si>
  <si>
    <r>
      <t>P.345</t>
    </r>
    <r>
      <rPr>
        <sz val="14"/>
        <color indexed="8"/>
        <rFont val="Calibri"/>
        <family val="2"/>
      </rPr>
      <t xml:space="preserve">                                               Fortalecer los temas de información automatizada </t>
    </r>
  </si>
  <si>
    <t>Número de aplicativos fortalecidos.</t>
  </si>
  <si>
    <t>27. FORTALECIMIENTO DE LA PLANTA DOCENTE Y DIRECTIVO DOCENTE CON ENFOQUE CUALITATIVO Y CUANTITATIVO EN EL DEPARTAMENTO DEL QUINDÍO</t>
  </si>
  <si>
    <r>
      <rPr>
        <b/>
        <sz val="14"/>
        <color indexed="8"/>
        <rFont val="Calibri"/>
        <family val="2"/>
      </rPr>
      <t>(1)</t>
    </r>
    <r>
      <rPr>
        <sz val="14"/>
        <color indexed="8"/>
        <rFont val="Calibri"/>
        <family val="2"/>
      </rPr>
      <t xml:space="preserve"> Un programa de planta central administrada con enfoque cualitativo y cuantitativo implementado.  </t>
    </r>
    <r>
      <rPr>
        <b/>
        <sz val="14"/>
        <color indexed="8"/>
        <rFont val="Calibri"/>
        <family val="2"/>
      </rPr>
      <t xml:space="preserve">(2) </t>
    </r>
    <r>
      <rPr>
        <sz val="14"/>
        <color indexed="8"/>
        <rFont val="Calibri"/>
        <family val="2"/>
      </rPr>
      <t xml:space="preserve">Mantener actualizado un estudio técnico de cálculo  de la planta docente. </t>
    </r>
    <r>
      <rPr>
        <b/>
        <sz val="14"/>
        <color indexed="8"/>
        <rFont val="Calibri"/>
        <family val="2"/>
      </rPr>
      <t xml:space="preserve">(3) </t>
    </r>
    <r>
      <rPr>
        <sz val="14"/>
        <color indexed="8"/>
        <rFont val="Calibri"/>
        <family val="2"/>
      </rPr>
      <t>Planta de personal docente y directivo docente actualizada</t>
    </r>
  </si>
  <si>
    <t>SGP - Pago inscripciones para 10 directivos docentes del departamento del Quindìo para participar en el XV encuentro nacional de directivos docentes a celebrar en la ciudad de Manizales del 26 al 28 de septiembre.</t>
  </si>
  <si>
    <t>Planta de personal docente y directivo docente establecida,  con un enfoque cualitativo y cuantitativo conforme a los parámetros establecidos por el ministerio de educación nacional, para el desarrollo normal de la educación en el departamento del Quindío.</t>
  </si>
  <si>
    <t>ASDECAL</t>
  </si>
  <si>
    <t>ANDREA CASTRO</t>
  </si>
  <si>
    <t>396. Apoyar la adopcion de programas de saneamiento fiscal y fianciero y manejo de los instrumentos de planificacion en los municipios del departamento</t>
  </si>
  <si>
    <t>adopcion de programas de saneamiento fiscal y fianciero y manejo de los instrumentos de planificacion en los municipios del departamento</t>
  </si>
  <si>
    <t>VIAJES Y TURISMO SENDERO VERDE LTDA</t>
  </si>
  <si>
    <t>46. Suministro detiquetes aereos (ida  y regreso]) en rutas nacionales para que los consejeros territoriales y sus invitados especiales que tengan por objeto dictar conferencias o charlas</t>
  </si>
  <si>
    <t xml:space="preserve">tiquetes aereos (ida  y regreso]) en rutas nacionales para que los consejeros territoriales y sus invitados especiales que tengan por objeto </t>
  </si>
  <si>
    <t>FONDO MIXTO DE LA CULTURA Y LAS ARTES DEL DEPARTAMENTO DEL QUINDIO</t>
  </si>
  <si>
    <t>Resolución No. 1058  "Por medio de la cual se realiza un translado de Recursos al fondo de servicios Educativos de la Institución educativa Instituto Pijao"- Transferencia de recursos para la realizaciòn de la final y entrega de estimulos de la XXV Olimpiada de Matemàticas con participación de las instituciones educativas oficiales del departamento.</t>
  </si>
  <si>
    <t>Resolución No. 1059  "Por medio de la cual se realiza un translado de Recursos al fondo de servicios de la institución educativa Educativos José María Córdoba" - Transferencia de recursos para la realizaciòn de la final y entrega de estimulos de la XXXV Feria departamental de la Ciencia y la tecnologìa con participación de las instituciones educativas oficiales del departamento.</t>
  </si>
  <si>
    <t xml:space="preserve"> Convenio Interadministrativo   Nº060                        Celebraciòn de Convenio Interadministrativo entre el departamento del Quindìo e Indeporte Quindìo, para apoyar la participaciòn de nuestros estudiantes en los juegos intercolegiados nacionales 2012, competencias zonales categoria menores y finales Nacionales, categorias infantiles y menores a realizarse en las ciudades de popayán, Cali, Pereira y Armenia.</t>
  </si>
  <si>
    <t>Convenio Interadministrativo Nº 37 -  Transferir al Municipio de CORDOBA Q, los recursos necesarios a efectos de garantizar el 30%  del transporte escolar anual, a los alumnos matriculados en secundaria y media, que habiten en los corregimientos y veredas del Municipio de Córdoba del Departamento del Quindio, y que por tal motivo, deban desplazarse de su zona  rural a una Institución Educativa de su cabecera municipal, garantizando el ingreso y la permanencia al sistema educativo</t>
  </si>
  <si>
    <t xml:space="preserve"> Convenio Interadministrativo Nº 42 - Transferir al Municipio de GENOVA Q, los recursos necesarios a efectos de garantizar el 30%  del transporte escolar anual, a los alumnos matriculados en secundaria y media, que habiten en los corregimientos y veredas del Municipio de GENOVA del Departamento del Quindio, y que por tal motivo, deban desplazarse de su zona  rural a una Institución Educativa de su cabecera municipal, garantizando el ingreso y la permanencia al sistema educativo</t>
  </si>
  <si>
    <t xml:space="preserve">Convenio Interadministrativo Nº 44 - Transferir al Municipio de SALENTO Q, los recursos necesarios a efectos de garantizar el 30%  del transporte escolar anual, a los alumnos matriculados en secundaria  y media, que habiten en los corregimientos y veredas del Municipio de SALENTO del Departamento del Quindio, y que por tal motivo, deban desplazarse de su zona  rural a una Institución Educativa de su cabecera municipal, garantizando el ingreso y la permanencia al sistema educativo; </t>
  </si>
  <si>
    <t>Convenio Interadministrativo Nº 49 - Transferir al Municipio de Buenavista Q, los recursos necesarios a efectos de garantizar el 30%  del transporte escolar anual, a los alumnos matriculados en secundaria y media, que habiten en los corregimientos y veredas del Municipio de BUENAVISTA del Departamento del Quindio, y que por tal motivo, deban desplazarse de su zona  rural a una Institución Educativa de su cabecera municipal, garantizando el ingreso y la permanencia al sistema educativo</t>
  </si>
  <si>
    <t xml:space="preserve">1. Apoyar  y acompañar la  realización de  una mesa  de  trabajo  interinstitucional departamental para  la  identificación  de   factores  protectores  y de  riesgo  frente al  maltrato  y  la  promoción  del  buen trato(aplicación motodológica ZOPP-priorización).
2. Apoyar  y  acompañar la  elaboración  de  un  protocolo de prevención  del  maltrato  infantil.
3. Apoyar  la  realización  de una  reunión  interinstitucional de  validación del  protocolo (ICBF,  delegados de la  Secretarías de  Familia,   Salud  y  Educación,  policía  d e infancia y adolescencia).
4. Apoyar  y acompañar las  actividades  de  socialización  del  protocolo  de  prevención (boletines de  prensa, envío de correos  electrónicos   y  cartas, exposición de  carteleras de las  instituciones  de los municipios).
5. Apoyar  la  producción de contenidos  para  material  pedagógico de prevención  dirigido a  padres y  madres  de  familia, niños, niñas  e  instituciones.
5.1 Afiche  de  promoción  de  la  denuncia  al  maltrato  infantil y la garantía    de  los  niños y  niñas  como  sujetos   de derechos.
5.2 Cartillas para  niños,  y niñas  desde el  enfoque  de  derechos.
5.3 Volantes  para padres  acerca  de la  ruta  de la  prevención  del  maltrato  infantil.
5.4 Folletos de  prevención  y  socialización de la  estrategia dirigidos  a  las  instituciones  y público  en  general.
6.Apoyar  la   realización de una  actividad  de  movilización  social  para  la  distribución  del  material  y  reproducción  de  los   mensajes en los  municipios, que cuente  con la  participación  de los actores  clave  de las localidades (identificados  en  procesos  anteriores  y  en la  Ley  1098  de 2006).
7. Apoyar   y  acompañar  la  elaboración  y ejecución  de un plan  básico de  medios  (  prensa,  radio,  televisión,   y  redes  sociales).
8.Apoyar  la  coordinación  con el  ICBF  para  el acompañamiento  a las  actividades  de  prevención desde  la  participación  en las  mesas de   trabajo  destinadas  para tal  fin (previa  autorización del  supervisor) , como las  mesas  del buen  trato, por   ejemplo.
</t>
  </si>
  <si>
    <t>Número de adolescentes entre 14 y 17 años privados de libertad procesados conforme a la ley.</t>
  </si>
  <si>
    <t>PPRIMERA INFANCIA, INFANCIA, ADOLESCENCIA Y FAMILIA /POLÍTICA PÚBLICA DE INFANCIA Y ADOLESCENCIA/</t>
  </si>
  <si>
    <t>159. Formular e implementar la Política Publica Departamental de primera infancia, infancia y adolescencia.</t>
  </si>
  <si>
    <t>Política pública formulada e implementada.</t>
  </si>
  <si>
    <t>APOYO A LA FORMULACIÓN DE LA POLÍTICA PÚBLICA DE INFANCIA Y ADOLESCENCIA EN EL DEPTO DEL QUINDÍO</t>
  </si>
  <si>
    <t>Formular la política publica de infancia, adolescencia y familia</t>
  </si>
  <si>
    <t>PRESTAR EL SERVICIO DE HOSPEDAJE Y ALIMJENTACION PARA LOS NIÑOS, N IÑAS Y ADOLESCENTES, PARTICIPANTES EN EL XIII CUMBRE DE GOBERNADORES EN TORNO A LA NIÑEZ, ADOLESCENCIA Y JUUVENTUD.</t>
  </si>
  <si>
    <t>Se realizo el hospedaje y alimentacion de  35 niños, niñas y adolescentes en el Hotel Palma Verde para la particvipacion en la inauguración del XIII encuentro de gobernadores por la Infancia, la adolescencia y juventud</t>
  </si>
  <si>
    <t>HOTEL PALMA VERDE LTDA</t>
  </si>
  <si>
    <t xml:space="preserve"> Apoyar Jurídicamente en la etapa de la formulación de la política pública de Infancia y Adolescencia en el Departamento del Quindío, al igual que prestar  apoyo a la revisión y seguimiento a las diferentes políticas públicas que se deban implementar en la Secretaría de La Familia, para el cumplimiento del Plan de Desarrollo</t>
  </si>
  <si>
    <t xml:space="preserve">. Apoyar jurídicamente la etapa de formulacion de la política pública de infancia y adolescencia en el Departamento del Quindío.
2.  Apoyar el seguimiento a las diferentes políticas públicas que se pudieren presentar o implementar en la Secretaría de La Familia.
3. Prestar acompañamiento y apoyo a las mesas de trabajo, reuniones, talleres y demás actividades que se realicen en el marco de las políticas públicas de la Secretaria de La Familia, durante el plazo de ejecución del contrato.
4. Las actividades que se efectúen por intermedio de este contrato, deberán ser realizadas por el contratista en coordinación con el funcionario que ejerce la vigilancia y control, teniendo en cuenta las especificaciones establecidas en la propuesta.
5. Acreditar el pago de los aportes al Sistema General de Seguridad Social en Salud, pensiones y riesgos profesionales. 
6. Informar al departamento oportunamente los inconvenientes técnicos que se puedan presentar durante la ejecución del contrato, previa coordinación con supervisor.
</t>
  </si>
  <si>
    <t>MARGARITA SALAS RAMIREZ</t>
  </si>
  <si>
    <r>
      <t>160.</t>
    </r>
    <r>
      <rPr>
        <b/>
        <sz val="10"/>
        <color indexed="8"/>
        <rFont val="Calibri"/>
        <family val="2"/>
      </rPr>
      <t xml:space="preserve"> </t>
    </r>
    <r>
      <rPr>
        <b/>
        <sz val="10"/>
        <color indexed="8"/>
        <rFont val="Calibri"/>
        <family val="2"/>
      </rPr>
      <t>Apoyar la gestión municipal en lo referente a la implementación de políticas públicas de infancia y adolescencia.</t>
    </r>
  </si>
  <si>
    <t xml:space="preserve">Brindar apoyo profesional en la implementación de la política publica de Infancia y Adolescencia,  de  los   doce  municipios del Departamento del Quindío. </t>
  </si>
  <si>
    <t xml:space="preserve">1. Identificar los actores institucionales locales y apoyar la conformación del Equipo Técnico Local para la formulación  de la  política Pública base inicial para la implementación,  que por cada entidad (de carácter Gubernamental, Concejos municipales, Consejos de Política Social de los 12 municipios del Departamento, a las autoridades competentes para el restablecimiento de los derechos, al ministerio público, al ICBF, Fiscalía, COMFENALCO, SENA, Dirección Territorial del Ministerio de la Protección Social, Registraduría, instituciones  privadas, empresas prestadoras de servicios públicos, al comercio, ONGs, academia, asociaciones comunitarias, cívicas, eclesiásticas, medios de comunicación organizaciones sociales cuyo objeto es velar por los derechos de l@s niñ@s y adolescentes del Departamento, que participan en la construcción de la Política Publica Departamental de Infancia y Adolescencia.
Resultado: El producto de este trabajo es la consolidación  de 1 directorio que incluya a cada uno de los representantes de las diferentes instituciones, organizaciones  que conforman las redes sociales del Departamento; Cargo, dirección, teléfono,  correo electrónico y su ocupación  e  igualmente   el  acta  de  cada  actividad.
2. Presentar al supervisor del contrato y al  Secretario de Familia,  el  Diagnostico situacional actualizado de la infancia y la adolescencia de los 12 Municipios  del Departamento, insumo base para la construcción de la política pública de infancia y adolescencia.
3. Presentar al supervisor del contrato y  al  Secretario de Familia el acta (1) de conformación del comité técnico de la Política Publica de infancia y Adolescencia para los 12 municipios. La metodología de trabajo a utilizar (1), el plan de acción (1) y el cronograma de actividades (1) donde se evidencie la participación de todos los actores, NIÑOS, NIÑAS  Y ADOLESCENTES en las 12  mesas de trabajo programadas.
</t>
  </si>
  <si>
    <t xml:space="preserve">                                                     31/08/2012</t>
  </si>
  <si>
    <t>JESSICA ALEXANDRA RUBIANO RIVERA</t>
  </si>
  <si>
    <t>161. Diseñar e implementar la política pública de juventud departamental, con el apoyo del sistema departamental de juventud.</t>
  </si>
  <si>
    <t>Implementar una política publica departamental de juventud acorde con los requerimientos y necesidades de la población joven del departamento</t>
  </si>
  <si>
    <t>Prestar el servicio  profesional y de apoyo técnico a la  Secretaría de Familia Departamental en  la  realización de actividades  de  gestión municipal en lo referente a la   implementación de una  Política Pública de Juventud  en el Departamento del  Quindío.</t>
  </si>
  <si>
    <t xml:space="preserve">1. Apoyar con en cumplimiento de la ley 375 de 1997 y decreto 089, en materia de concurrencia a los municipios en el tema juvenil, organización y funcionamiento de los consejos de juventud.
2. Apoyar a la focalización de la población juvenil y generación de la base de datos de la población juvenil de los 12 municipios del Departamento.
3. Apoyar las acciones de formulación, diseño del documento de política pública de juventud. 
4. Apoyar técnica y operativamente todas las reuniones de las mesas departamentales de juventud a través de las convocatorias y ejecución de la agenda de trabajo.
5. Apoyar la reactivación y reestructuración de un (1) consejo departamental de juventud una vez se hayan estructurado los consejos Municipales de Juventud.
6. Apoyar la realización de doce (12) capacitaciones y reconformación de los consejos municipales de juventud en todos los municipios del departamento donde fuere necesario, según el levantamiento diagnostico (por fecha de vencimiento del periodo o por inoperancia). 
7. Presentar un cronograma mensual de actividades a ejecutar y realizar los ajustes indicados por el supervisor del contrato.
</t>
  </si>
  <si>
    <r>
      <t>ZONA Q JOVEN/</t>
    </r>
    <r>
      <rPr>
        <b/>
        <sz val="12"/>
        <color indexed="8"/>
        <rFont val="Calibri"/>
        <family val="2"/>
      </rPr>
      <t xml:space="preserve"> </t>
    </r>
    <r>
      <rPr>
        <b/>
        <sz val="12"/>
        <color indexed="8"/>
        <rFont val="Calibri"/>
        <family val="2"/>
      </rPr>
      <t>ACCION JOVEN</t>
    </r>
  </si>
  <si>
    <t>162.Promover la participación de los jóvenes emprendedores en la red departamental de emprendimiento</t>
  </si>
  <si>
    <t>Asociación de jóvenes que hacen parte de la Red Departamental de Emprendimiento.</t>
  </si>
  <si>
    <t>Población joven del Quindío más participativa, expresiva y productiva</t>
  </si>
  <si>
    <t>163. Implementar la estrategia presidencial GOLOMBIAO con  el acompañamiento del programa presidencial Colombia joven.</t>
  </si>
  <si>
    <t xml:space="preserve">Estrategia implementada  </t>
  </si>
  <si>
    <t>164. Implementar acciones dirigidas al fortalecimiento de las expresiones culturales, artísticas y empresariales de los jóvenes integrantes de comunidades alternas.</t>
  </si>
  <si>
    <t>Acciones implementadas</t>
  </si>
  <si>
    <t>Apoyo a la gestión, a través de servicios profesionales, en la implementación de estrategias que promuevan el fortalecimiento de las expresiones culturales, artísticas y empresariales de las comunidades alternas de la población joven en el  Departamento del Quindío.</t>
  </si>
  <si>
    <t>Implementar acciones dirigidas al fortalecimiento de las expresiones culturales, artísticas y empresariales de los jóvenes integrantes de comunidades alternas.</t>
  </si>
  <si>
    <t xml:space="preserve">1. Construir una base de datos sobre las comunidades alternas presentes en el departamento del Quindío.
2. Desarrollar mesas de trabajo y/o talleres con los diferentes grupos organizados o no, conformados por población pertenecientes a comunidades alternas y documentar sus iniciativas empresariales, cultures y/o artísticas.
3. Apoyar la coordinación de actividades que contribuyan al fortalecimiento de las expresiones empresariales, culturales y/o artísticas de lo jóvenes.
4. Brindar asesorías técnicas en la planeación y organización de proyectos productivos y de desarrollo de la población juvenil del Departamento.
</t>
  </si>
  <si>
    <t>DIANA MARCELA RODRIGUEZ HERRERA</t>
  </si>
  <si>
    <t>165. Impulsar la creación del centro ideológico de prácticas políticas, empresariales y sociales.</t>
  </si>
  <si>
    <t>Centro creado</t>
  </si>
  <si>
    <t>ZONA Q JOVEN/EDUK ZONA Q “+ PILOS + INNOVACIÓN”</t>
  </si>
  <si>
    <t>166. Formular el plan de promoción de la ciencia, tecnología e innovación.</t>
  </si>
  <si>
    <t>Plan formulado.</t>
  </si>
  <si>
    <t>Incentivar la vocación profesional en los jovenes del departamento del Quindío</t>
  </si>
  <si>
    <t>167. Poner en marcha el programa de fomento de la ciencia, la tecnología y la innovación.</t>
  </si>
  <si>
    <t>Programa de fomento de la ciencia, la tecnología y la innovación en ejecución.</t>
  </si>
  <si>
    <t>168. Apoyo a proyectos innovadores.</t>
  </si>
  <si>
    <t>Número de niños, niñas y adolescentes vinculados a proyecto de innovación.</t>
  </si>
  <si>
    <t>ZONA Q JOVEN/SALUD JOVEN</t>
  </si>
  <si>
    <t>169. Generar  convenios anuales interinstitucionales para el fomento de la prevención, recuperación y rehabilitación dirigido a jóvenes en situación de previa o avanzada drogo-dependencia.</t>
  </si>
  <si>
    <t>Convenios implementados</t>
  </si>
  <si>
    <t>Reducir la tasa de drogadicción y embarazos en adolescentes en el depto del Quindío</t>
  </si>
  <si>
    <t>ZONA Q JOVEN/SEX TU MISMO</t>
  </si>
  <si>
    <t>170. Desarrollar campañas de sensibilización y educación frente al respeto y tolerancia por la diferencia.</t>
  </si>
  <si>
    <t>Campañas desarrolladas</t>
  </si>
  <si>
    <t>171. Promover acciones dirigidas al fortalecimiento de las expresiones culturales, artísticas y empresariales de la población LGTBI</t>
  </si>
  <si>
    <t>Acciones promovidas</t>
  </si>
  <si>
    <t>MIGRACIÓN Y DESARROLLO/PREVENCIÓN DE LA MIGRACIÓN DESORDENADA</t>
  </si>
  <si>
    <t>176. Implementar el plan de acompañamiento al ciudadano migrante (el que sale y el que retorna).</t>
  </si>
  <si>
    <t>177. Implementar el plan de acompañamiento para el empleo en el exterior  en escenarios corresponsables de cooperación internacional y desarrollo</t>
  </si>
  <si>
    <t>IMPLEMENTACIÓN DEL PLAN DE ACOMPAÑAMIENTO PARA EL EMPLEO EN EL EXTERIOR A LA POBLACIÓN MIGRANTE DEL DEPARTAMENTO DEL QUINDÍO</t>
  </si>
  <si>
    <t xml:space="preserve">IMPLEMENTACIÓN DEL PLAN DE ACOMPAÑAMIENTO PARA EL EMPLEO EN EL EXTERIOR A LA POBLACIÓN MIGRANTE DEL DEPARTAMENTO DEL QUINDÍO     </t>
  </si>
  <si>
    <t xml:space="preserve">Apoyo a la gestión, a través de servicios profesionales, en la planeación y coordinación de acciones que promuevan el fortalecimiento en la promoción de proyectos productivos de la población migrante que hagan visible las potencialidades para el desarrollo en el Departamento del Quindío.
 </t>
  </si>
  <si>
    <t>Implementar el plan de acompañamiento para el empleo de quindianos en el exterior en escenarios correspondientes de cooperación y coodesarrollo</t>
  </si>
  <si>
    <t xml:space="preserve">1. Construir una base de datos de entidades gubernamentales  y privadas respectivas encargadas  del tema de ayuda y colaboración  para migrantes del departamento del Quindío.
2. Desarrollar mesas de trabajo con los diferentes actores responsables del manejo del tema de migración de familias vulnerables y migrantes mismos. 
3. Gestionar los contactos correspondientes que contribuyan al fortalecimiento de convenios, ofertas y alianzas que fomenten el desarrollo para los ciudadanos del Departamento. 
4. Apoyar la gestión que promueva nuevas y mejores oportunidades de empleo para migrantes del departamento.
5. Brindar asesorías y acompañamiento en la planeación y organización de proyectos productivos y de desarrollo de la población migrante del Departamento.
</t>
  </si>
  <si>
    <t>ANA LUCIA OSPINA GOMEZ</t>
  </si>
  <si>
    <t>172. Apoyar el desarrollo el objetivo de política “ninguno sin familia” contemplado en la ley de infancia y adolescencia.</t>
  </si>
  <si>
    <t>Componente de política apoyado</t>
  </si>
  <si>
    <t>Fortalecer el núcleo familiar en el depto del Quindío</t>
  </si>
  <si>
    <t>173. Crear e implementar programas de apoyo, acompañamiento y fortalecimiento de las familias Quindianas.</t>
  </si>
  <si>
    <t>Programas creados e implementados</t>
  </si>
  <si>
    <t>174. Beneficiar a la población adulta mayor con programas sociales, de generación de ingresos y atención integral.</t>
  </si>
  <si>
    <t>Número de adultos mayores beneficiarios.</t>
  </si>
  <si>
    <t>APOYO AL BIENESTAR INTEGRAL DE LAS PERSONAS MAYORES DEL DEPTO DEL QUINDIO</t>
  </si>
  <si>
    <t>IMPULSAR ESTRATEGIAS Institucionales y de promoción y protección de los derechos humanos de las personas mayores, tendiente a responder a las demandas éticas y políticas de estos, para la satisfacción de l sus necesidades.</t>
  </si>
  <si>
    <t>COMPRAVENTA  DE  ROPA  DEPORTIVA PARA  PERSONAS  MAYORES  QUE  PARTICIPARAN EN  EL CUENTRO NACIONAL DEL NUEVO COMIENZO</t>
  </si>
  <si>
    <t>MPULSAR ESTRATEGIAS Institucionales y de promoción y protección de los derechos humanos de las personas mayores, tendiente a responder a las demandas éticas y políticas de estos, para la satisfacción de l sus necesidades.</t>
  </si>
  <si>
    <t xml:space="preserve">" 20 Bermudas  en tela  deportiva impermeable con  bolsillos  laterales y logos  en aplicación transferida y  bordados.
" 20  gorras  en tela  dril con  logo estampado.
" 20 maletines deportivos  elaborados en lona deportiva impermeable con logo  a  full  color  estampados.
20  sudaderas  completas con   pantalón,  chaqueta en   tela deportiva impermeable con logos en aplicación transferida y  bordado. " 60  Camisetas  en  franela en  algodón,  180 grm, cuello redondo colores estampados. Los  colores amarillo,  verde,   fucsia,  con logo estampado a   full color.
</t>
  </si>
  <si>
    <t>COMERCIALIZADORA TROPIC R&amp;A</t>
  </si>
  <si>
    <t>175. Apoyar lugares para la vida (CBA) y Centros Vida</t>
  </si>
  <si>
    <t>Número de CBA apoyados</t>
  </si>
  <si>
    <t>PROYECTO Y ELABORO: DORIS CASTAÑO AGUDELO</t>
  </si>
  <si>
    <t>41.  APOYO  E IMPLEMENTACION DE  PROGRAMAS Y PROYECTOS PRODUCTIVOS PARA MUJERES RURALES DEL DEPTO DEL QUINDIO</t>
  </si>
  <si>
    <t>42.  APOYO A LA PREVENCIÓN Y ATENCIÓN INTEGRAL A LAS MUJERES VICTIMAS DE LA VIOLENCIA INTRAFAMILIAR DEPARTAMENTO DEL QUINDÍO</t>
  </si>
  <si>
    <t>43.  ASISTENCIA Y APOYO A LOS CONSEJOS COMUNITARIOS MUNICIPALES Y DEPARTAMENTALES DE MUJERES EN EL QUINDÍO</t>
  </si>
  <si>
    <t>44.  APOYO AL PLAN DE VIDA DEL RESGUARDO INDIGENA DACHI AGORE DRUA DEL DEPARTAMENTO DEL QUINDÍO</t>
  </si>
  <si>
    <t>45. APOYO Y CARACTERIZACIÓN DE LA POBLACIÓN INDÍGENA DEL DEPARTAMENTO DEL QUINDÍO</t>
  </si>
  <si>
    <t>48. ASISTENCIA Y APOYO A LA POBLACIÓN CON DISCAPACIDAD EN EL DEPARTAMENTO DEL QUINDÍO</t>
  </si>
  <si>
    <t>49. IMPLEMENTACIÓN DE UN PROGRAMA DE FORTALECIMIENTO Y REHABILITACIÓN BASADA EN COMUNIDAD EN EL DEPARTAMENTO DEL QUINDÍO</t>
  </si>
  <si>
    <t>53. ASISTENCIA Y PARTICIPACIÓN DE NIÑOS, NIÑAS Y ADOLESCENTES EN LOS CONSEJOS DE POLÍTICA SOCIAL DEL DEPARTAMENTO DEL QUINDÍO</t>
  </si>
  <si>
    <t>54. APOYO EN LA PREVENCION Y DISMINUCION DEL MALTRATO EN NIÑOS, NIÑAS Y ADOLESCENTES DEL DEPTO DEL QUINDIO</t>
  </si>
  <si>
    <t>55. APOYO A LA ERRADICACIÓN DEL TRABAJO INFANTIL Y PREVENCIÓN DE LA EXPLOTACIÓN SEXUAL INFANTIL EN EL DEPTO DEL QUINDÍO</t>
  </si>
  <si>
    <t>56. APOYO AL MENOR INFRACTOR DEL DEPARTAMENTO DEL QUINDIO</t>
  </si>
  <si>
    <t>58. DISEÑO E IMPLEMENTACIÓN DE LA POLÍTICA PÚBLICA DE JUVENTUD DEL DEPTO DEL QUINDÍO</t>
  </si>
  <si>
    <t>59. DISEÑO E IMPLEMENTACIÓN DE ESTRATEGIAS DE PARTICIPACIÓN DE LA JUVENTUD DEL DEPTO DEL QUINDÍO</t>
  </si>
  <si>
    <t>60. APOYO A LOS PROGRAMAS Y PROYECTOS DE CIENCIA Y TECNOLOGIA E INNOVACION DE LA POBLACION JUVENIL DEL DEPTO DEL QUINDIO</t>
  </si>
  <si>
    <t>61. APOYO A LOS PROGRAMAS DE INSTITUCIONES PARA LA ATENCIÓN Y REHABILITACIÓN DE JÓVENES EN SITUACIÓN DE FARMACODEPENDENCIA EL EL DEPTO DEL QUINDÍO</t>
  </si>
  <si>
    <t>62. APOYO A LA POBLACION LGBTI DEL DEPTO DEL QUINDIO</t>
  </si>
  <si>
    <t>65. IMPLEMENTACIÓN DEL PROGRAMA DE MIGRACIÓN Y DESARROLLO PARA EL CIUDADANO MIGRANTE DEL DEPTO DEL QUINDÍO</t>
  </si>
  <si>
    <t>63. APOYO Y FORTALECIMIENTO DEL PROGRAMA CENTRO DE ATENCIÓN FAMILIAR INTEGRAL EN EL DEPARTAMENTO DEL QUINDÍO</t>
  </si>
  <si>
    <t>SYLVANA MARIA RUBERTONE GOMEZ</t>
  </si>
  <si>
    <r>
      <rPr>
        <b/>
        <i/>
        <sz val="10"/>
        <color indexed="8"/>
        <rFont val="Arial"/>
        <family val="2"/>
      </rPr>
      <t xml:space="preserve"> </t>
    </r>
    <r>
      <rPr>
        <b/>
        <i/>
        <sz val="14"/>
        <color indexed="8"/>
        <rFont val="Arial"/>
        <family val="2"/>
      </rPr>
      <t>F-PLA-07 SEGUIMIENTO</t>
    </r>
    <r>
      <rPr>
        <i/>
        <sz val="10"/>
        <color indexed="8"/>
        <rFont val="Arial"/>
        <family val="2"/>
      </rPr>
      <t xml:space="preserve"> </t>
    </r>
    <r>
      <rPr>
        <b/>
        <i/>
        <sz val="14"/>
        <color indexed="8"/>
        <rFont val="Arial"/>
        <family val="2"/>
      </rPr>
      <t xml:space="preserve"> PLAN DE ACCIÓN -          VIGENCIA 2012    (SEGUNDO SEMESTRE)     </t>
    </r>
    <r>
      <rPr>
        <b/>
        <i/>
        <sz val="10"/>
        <color indexed="8"/>
        <rFont val="Arial"/>
        <family val="2"/>
      </rPr>
      <t>Versión 03         05/07/2011</t>
    </r>
    <r>
      <rPr>
        <b/>
        <i/>
        <sz val="14"/>
        <color indexed="8"/>
        <rFont val="Arial"/>
        <family val="2"/>
      </rPr>
      <t xml:space="preserve"> </t>
    </r>
  </si>
  <si>
    <r>
      <rPr>
        <b/>
        <i/>
        <sz val="10"/>
        <color indexed="8"/>
        <rFont val="Arial"/>
        <family val="2"/>
      </rPr>
      <t>DEPENDENCIA:</t>
    </r>
    <r>
      <rPr>
        <i/>
        <sz val="10"/>
        <color indexed="8"/>
        <rFont val="Arial"/>
        <family val="2"/>
      </rPr>
      <t xml:space="preserve"> SECRETARIA DE AGRICULTURA, DESARROLLO RURAL Y MEDIO AMBIENTE</t>
    </r>
  </si>
  <si>
    <t xml:space="preserve">CARGO:  </t>
  </si>
  <si>
    <t>DIMENSION,  POLITICA, PROGRAMA  Y SUBPROGRAMA</t>
  </si>
  <si>
    <r>
      <t xml:space="preserve">VALOR EJECUTADO                            </t>
    </r>
    <r>
      <rPr>
        <i/>
        <sz val="8"/>
        <color indexed="8"/>
        <rFont val="Calibri"/>
        <family val="2"/>
      </rPr>
      <t>miles de $</t>
    </r>
  </si>
  <si>
    <r>
      <t xml:space="preserve">VALOR </t>
    </r>
    <r>
      <rPr>
        <i/>
        <sz val="8"/>
        <color indexed="8"/>
        <rFont val="Calibri"/>
        <family val="2"/>
      </rPr>
      <t>miles de $</t>
    </r>
  </si>
  <si>
    <r>
      <t xml:space="preserve">VALOR EJECUTADO </t>
    </r>
    <r>
      <rPr>
        <i/>
        <sz val="8"/>
        <color indexed="8"/>
        <rFont val="Calibri"/>
        <family val="2"/>
      </rPr>
      <t>miles de $</t>
    </r>
  </si>
  <si>
    <t xml:space="preserve">DIMENSION ECONOMICA       2                            POLITICA VOLVAMOS AL CAMPO                           2.11                 PROGRAMA DESARROLLO RURAL                                           2.11.29                                     SUB PROGRAMA  PLANEACION TERRITORIAL  PARA EL DESARROLLO RURAL 2.11.29.72   </t>
  </si>
  <si>
    <t xml:space="preserve">2.11.29.72.P-178                      Formular el Plan estrategico  de desarrollo rural </t>
  </si>
  <si>
    <t>Plan estratégico  de desarrollo rural  formulado</t>
  </si>
  <si>
    <t>FORTALECIMIENTO DE LA  PLANEACION TERRITORIAL  DEL DESARROLLO  RURAL  EN EL DEPARTAMENTO DEL QUINDIO                         #102</t>
  </si>
  <si>
    <r>
      <t xml:space="preserve">META OBJETIVO GENERAL:                   </t>
    </r>
    <r>
      <rPr>
        <i/>
        <sz val="10"/>
        <color indexed="8"/>
        <rFont val="Calibri"/>
        <family val="2"/>
      </rPr>
      <t xml:space="preserve">    Implementar ocho (8)  mecanismos de planificación  para el desarrollo y crecimiento  del sector agropecuario  (Conformar  y operar un CONSEA,  conformar y operar cinco (5)  consejos  Municipales de Desarrollo Rural -CMDR-,  ejecutar acciones para  implementar  el EVA/SIG  en un (1) municipio del Departamento y realizar actividades de difusión y socializacion de la Política  Agropecuaria 2010-2014).  </t>
    </r>
  </si>
  <si>
    <r>
      <rPr>
        <b/>
        <i/>
        <sz val="10"/>
        <color indexed="8"/>
        <rFont val="Calibri"/>
        <family val="2"/>
      </rPr>
      <t>OBJETIVO</t>
    </r>
    <r>
      <rPr>
        <i/>
        <sz val="10"/>
        <color indexed="8"/>
        <rFont val="Calibri"/>
        <family val="2"/>
      </rPr>
      <t xml:space="preserve"> GENERAL:                       Implementar meca nismos  de planificación  para el desarrollo  y crecimiento  del sector agropecuario. </t>
    </r>
  </si>
  <si>
    <t>2.11.29.72.P-179                           Brindar asistencia técnica a los municipios  en la implementacion  del Plan</t>
  </si>
  <si>
    <t>Número de municipios  que reciben asistencia técnica  en la implementación del Plan</t>
  </si>
  <si>
    <r>
      <t xml:space="preserve">1- META OBJETIVO ESPECIFICO:                                                               </t>
    </r>
    <r>
      <rPr>
        <i/>
        <sz val="10"/>
        <color indexed="8"/>
        <rFont val="Calibri"/>
        <family val="2"/>
      </rPr>
      <t xml:space="preserve">Conformar  y operar un CONSEA,  incrementar en cinco (5)  el número de consejos  Municipales de Desarrollo Rural -CMDR-,  conformados y operando,  realizar acciones para  implementar  el EVA/SIG  en un (1) municipio del Departamento.   </t>
    </r>
  </si>
  <si>
    <r>
      <t xml:space="preserve">1- OBJETIVO ESPECIFICO:                             </t>
    </r>
    <r>
      <rPr>
        <i/>
        <sz val="10"/>
        <color indexed="8"/>
        <rFont val="Calibri"/>
        <family val="2"/>
      </rPr>
      <t>Fortalecer el sector agropcuario a través de mecanismos de planificación.</t>
    </r>
  </si>
  <si>
    <t>Conformar y Operar el CONSEA</t>
  </si>
  <si>
    <t>2.11.29.72.P-180                           Conformar y operar el CONSEA  (Consejo seccional de desarrollo  agropecuario,  pesquero, forestal comercial  y de desarrollo  rural)</t>
  </si>
  <si>
    <t>CONSEA  conformado y operando</t>
  </si>
  <si>
    <t>2.11.29.72.P-181                           Incrementar el número de Conformar y operar el CONSEA  (Consejo seccional de desarrollo  agropecuario,  pesquero, forestal comercial  y de desarrollo  rural)</t>
  </si>
  <si>
    <t>Número de Comités Municipales de desarrollo  Rural conformados y operando</t>
  </si>
  <si>
    <t>Conformación  y operación  de los Consejos Municipales  de Desarrollo Rural CMDR                                                                       Logística operativa</t>
  </si>
  <si>
    <t>CPS.  No. 372-2012                                                                   JUAN DAVID GUINAND DAVILA</t>
  </si>
  <si>
    <r>
      <rPr>
        <b/>
        <i/>
        <sz val="10"/>
        <rFont val="Calibri"/>
        <family val="2"/>
      </rPr>
      <t>OBJETO:</t>
    </r>
    <r>
      <rPr>
        <i/>
        <sz val="10"/>
        <rFont val="Calibri"/>
        <family val="2"/>
      </rPr>
      <t xml:space="preserve"> "Fortalecimiento  a los Consejos Municipales de Desarrollo Rural –CMDR-,  el CONSEA (Quindío), seguimiento a las alianzas productivas en ejecución  cofinanciadas por el Ministerio de Agricultura y Desarrollo Rural  -MADR-  y  apoyo a la formulación  de proyectos nuevos de las Alianzas Productivas como estrategia para la formulación del  Plan de fortalecimiento  de los encadenamientos productivos”.  </t>
    </r>
  </si>
  <si>
    <t xml:space="preserve">"Realizar el fortalecimiento  a los Consejos Municipales de Desarrollo Rural –CMDR-,  el CONSEA (Quindío), seguimiento a las alianzas productivas en ejecución  cofinanciadas por el Ministerio de Agricultura y Desarrollo Rural  -MADR-  y  apoyo a la formulación  de proyectos nuevos de las Alianzas Productivas como estrategia para la formulación del  Plan de fortalecimiento  de los encadenamientos productivos”.  </t>
  </si>
  <si>
    <t xml:space="preserve"> Fortalecer y consolidar los Consejos Municipales de Desarrollo Rural –CMDR- en los municipios implementados y el CONSEA (Quindío).
 Consolidar la información recolectada mediante el diagnóstico  del estado de ejecución de los encadenamientos productivos priorizados beneficiados en las Alianzas Productivas 2011 (Agroindustrial del Quindío –AGRIQUIN COOPERATIVA- (Filandia): Producción de hortalizas bajo cubierta, Asociación Campesina COMPARTIR (Córdoba): Establecimiento y sostenimiento del cultivo de mora de castilla, Asociación de Fruticultores  de la región Andina  del Departamento del Quindío –FRUTANDINA- (Córdoba)  Establecimiento y Sostenimiento de  plátano “Dominico Hartón”  y la Asociación  de Productores de Plátano  del Municipio de Génova –ASOPLAGEN- Fortalecimiento del encadenamiento productivo del plátano para los pequeños productores.
 Acompañamiento a las convocatorias realizadas por el Ministerio de Agricultura y Desarrollo Rural –MADR-
 Acompañamiento al programa de seguridad Alimentaria.
 Acompañamiento a las actividades de comercialización de productos agropecuarios.
 Establecimiento de Mercados Campesinos en el Municipio para la promoción de los diferentes productos.
</t>
  </si>
  <si>
    <t>HERNAN PULIDO MESA</t>
  </si>
  <si>
    <t xml:space="preserve">2.11.29.72.P-182                          Implementar el EVA/SIG en los municipios del departamento </t>
  </si>
  <si>
    <t>Numero de municipios con el EVA/SIG  implementado</t>
  </si>
  <si>
    <t xml:space="preserve">Acciones para implementar  el  EVA/SIG  en los municipios del departamento  </t>
  </si>
  <si>
    <t xml:space="preserve">2.11.29.72.P-183                          Implementar política agropecuaria 2010-2014 </t>
  </si>
  <si>
    <t xml:space="preserve">Número de politicas implementadas </t>
  </si>
  <si>
    <r>
      <t xml:space="preserve">2- META OBJETIVO ESPECIFICO: </t>
    </r>
    <r>
      <rPr>
        <i/>
        <sz val="10"/>
        <color indexed="8"/>
        <rFont val="Calibri"/>
        <family val="2"/>
      </rPr>
      <t xml:space="preserve"> Realizar  acciones para  difundir y socializar la Política agropecuaria Nacional  en el  Implementar la Política Agropecuaria </t>
    </r>
  </si>
  <si>
    <r>
      <t xml:space="preserve">2- OBJETIVO ESPECIFICO:                             </t>
    </r>
    <r>
      <rPr>
        <i/>
        <sz val="10"/>
        <color indexed="8"/>
        <rFont val="Calibri"/>
        <family val="2"/>
      </rPr>
      <t xml:space="preserve"> Implementar la Política Agropecuaria </t>
    </r>
  </si>
  <si>
    <t xml:space="preserve">2.11.29.72.P-184                        Apoyar la implementacion  de la estrategia de desarrollo  rural con enfoque  territorial 2010-2014  en los municipios del Quindio </t>
  </si>
  <si>
    <t xml:space="preserve">Numero de municipios  apoyados  en la implementación  de la estrategia </t>
  </si>
  <si>
    <t>Fecha: SEPTIEMBRE 30 DE 2012</t>
  </si>
  <si>
    <t>JHON DIDIER GRISALES -  Secretario de Agricultura, Desarrollo Rural y Medio Ambiente</t>
  </si>
  <si>
    <r>
      <t xml:space="preserve">VALOR EJECUTADO </t>
    </r>
    <r>
      <rPr>
        <b/>
        <i/>
        <sz val="8"/>
        <color indexed="8"/>
        <rFont val="Calibri"/>
        <family val="2"/>
      </rPr>
      <t>miles de $</t>
    </r>
  </si>
  <si>
    <t>METAS de los OBJETIVOS                                                                                                    General y Específicos</t>
  </si>
  <si>
    <r>
      <t xml:space="preserve">VALOR                                   </t>
    </r>
    <r>
      <rPr>
        <b/>
        <i/>
        <sz val="8"/>
        <color indexed="8"/>
        <rFont val="Calibri"/>
        <family val="2"/>
      </rPr>
      <t>miles de $</t>
    </r>
  </si>
  <si>
    <t xml:space="preserve">DIMENSION ECONOMICA       2                            POLITICA VOLVAMOS AL CAMPO                           2.11                 PROGRAMA DESARROLLO RURAL                                           2.11.29                                     SUB PROGRAMA  PRODUCCION AGROPECUARIA SOSTENIBLE  2.11.29.74  </t>
  </si>
  <si>
    <t>MEJORAMIENTO                  DE LA PRODUCCION AGROPECUARIA SOSTENIBLE EN EL DEPARTAMENTO DEL QUINDIO                  #104</t>
  </si>
  <si>
    <r>
      <rPr>
        <b/>
        <i/>
        <sz val="10"/>
        <color indexed="8"/>
        <rFont val="Calibri"/>
        <family val="2"/>
      </rPr>
      <t xml:space="preserve">META OBJETIVO GENERAL:                                                                  </t>
    </r>
    <r>
      <rPr>
        <i/>
        <sz val="10"/>
        <color indexed="8"/>
        <rFont val="Calibri"/>
        <family val="2"/>
      </rPr>
      <t xml:space="preserve"> Fortalecimiento de un (1) programa  de investigación  aplicada a la  producción sustentable  y realizar acciones  para apoyar un (1) programa  de ac tualización  o transferncia  de tecnología y conocimiento.</t>
    </r>
    <r>
      <rPr>
        <i/>
        <sz val="11"/>
        <color indexed="8"/>
        <rFont val="Arial"/>
        <family val="2"/>
      </rPr>
      <t/>
    </r>
  </si>
  <si>
    <t>JHON DIDIER GRISALES</t>
  </si>
  <si>
    <r>
      <rPr>
        <b/>
        <i/>
        <sz val="10"/>
        <color indexed="8"/>
        <rFont val="Calibri"/>
        <family val="2"/>
      </rPr>
      <t xml:space="preserve">2.11.29.74.P-190  </t>
    </r>
    <r>
      <rPr>
        <i/>
        <sz val="10"/>
        <color indexed="8"/>
        <rFont val="Calibri"/>
        <family val="2"/>
      </rPr>
      <t xml:space="preserve">                                              Apoyar programas de investigación  aplicadas a la produccion sustentable</t>
    </r>
  </si>
  <si>
    <t xml:space="preserve">Número de programas de  investigación aplicada apoyados </t>
  </si>
  <si>
    <r>
      <t xml:space="preserve">1- META OBJETIVO ESPECIFICO:                                       </t>
    </r>
    <r>
      <rPr>
        <i/>
        <sz val="10"/>
        <color indexed="8"/>
        <rFont val="Calibri"/>
        <family val="2"/>
      </rPr>
      <t xml:space="preserve"> Número de programas de investigación  aplicada apoyados.</t>
    </r>
  </si>
  <si>
    <r>
      <rPr>
        <b/>
        <i/>
        <sz val="10"/>
        <color indexed="8"/>
        <rFont val="Calibri"/>
        <family val="2"/>
      </rPr>
      <t xml:space="preserve">2.11.29.74.P-191 </t>
    </r>
    <r>
      <rPr>
        <i/>
        <sz val="10"/>
        <color indexed="8"/>
        <rFont val="Calibri"/>
        <family val="2"/>
      </rPr>
      <t xml:space="preserve">                                              Apoyar programas de  actualización o transferencia  de tecnología y conocimiento.</t>
    </r>
  </si>
  <si>
    <t>Número de convenios apoyados</t>
  </si>
  <si>
    <t xml:space="preserve">
- Identificación de predios para la implementación de parcelas demostrativas con hortalizas de origen japonés y tradicional en los municipios del Departamento del Quindío.
- Acompañamiento en  la siembra de hortalizas priorizadas en el proyecto.
- Entrega de Insumos para la implementación de huertas  
- Apoyo al programa de seguridad alimentaria.
- Realizar base de datos de los beneficiarios del programa de huertas con hortalizas japonesas y tradicionales desde el comienzo del programa
- Seguimiento a las huertas ya implementadas. 
- Acompañamiento a productores y familias rurales y urbanas del departamento en la implementación de parcelas demostrativas con verduras y hortalizas tradicionales y de origen japonés en Instituciones educativas, asilos de gente mayor y centros penitenciarios. 
- Acompañamiento permanente en las actividades  realizadas por el voluntario Japonés  de JICA.
</t>
  </si>
  <si>
    <t xml:space="preserve">CPS No. 354-2012                   HILDERMANN                            GRAJALES FLORES                                 </t>
  </si>
  <si>
    <r>
      <rPr>
        <b/>
        <i/>
        <sz val="10"/>
        <color indexed="8"/>
        <rFont val="Calibri"/>
        <family val="2"/>
      </rPr>
      <t>OBJETO:</t>
    </r>
    <r>
      <rPr>
        <i/>
        <sz val="10"/>
        <color indexed="8"/>
        <rFont val="Calibri"/>
        <family val="2"/>
      </rPr>
      <t xml:space="preserve"> “Acompañamiento en  procesos de los encadenamientos productivos pecuarios para el mejoramiento de la competitividad del sector rural en el Departamento del Quindío”.</t>
    </r>
  </si>
  <si>
    <t>“Realizar el acompañamiento en  procesos de los encadenamientos productivos pecuarios para el mejoramiento de la competitividad del sector rural en el Departamento del Quindío”.</t>
  </si>
  <si>
    <t xml:space="preserve">
• Apoyo a  campañas para el control sanitario en las cadenas productivas pecuarias.
• Acompañar la implementación de buenas prácticas pecuarias en el departamento del Quindío.
• Acompañar los Planes de Reconversión lechera del Departamento.
• Acompañamiento en el manejo de las producciones pecuarias del departamento.
• Acompañamiento a las alianzas productivas pecuarias del departamento.
• Recopilación y manejo de la información  de los registro de marcas en ganado mayor del departamento.
• Acompañar las actividades tendientes al mejoramiento de la Salud y Sanidad animal de los sistemas productivos pecuarios.
• Apoyar las convocatorias realizadas por el Ministerio de Agricultura y Desarrollo Rural.
</t>
  </si>
  <si>
    <t>PABLO CESAR SANZ VIANA</t>
  </si>
  <si>
    <t>CPS No. 374-2012                                                MARIA ANGELICA                   SABOGAL SANTOFIMIO</t>
  </si>
  <si>
    <r>
      <rPr>
        <b/>
        <i/>
        <sz val="10"/>
        <color indexed="8"/>
        <rFont val="Calibri"/>
        <family val="2"/>
      </rPr>
      <t xml:space="preserve">OBJETO: </t>
    </r>
    <r>
      <rPr>
        <i/>
        <sz val="10"/>
        <color indexed="8"/>
        <rFont val="Calibri"/>
        <family val="2"/>
      </rPr>
      <t>“Acompañamiento en los procesos de comercialización  de los encadenamientos productivos agropecuarios desde la etapa de  siembra, cosecha,   pos cosecha y certificación sanitaria de los productores para el mejoramiento de la competitividad del sector rural en el Departamento del Quindío”.</t>
    </r>
  </si>
  <si>
    <t>“Realizar el Acompañamiento en los procesos de comercialización  de los encadenamientos productivos agropecuarios desde la etapa de  siembra, cosecha,   pos cosecha y certificación sanitaria de los productores para el mejoramiento de la competitividad del sector rural en el Departamento del Quindío”.</t>
  </si>
  <si>
    <t xml:space="preserve">
• Acompañamiento a las cadenas productivas  priorizadas en el Departamento en los procesos de comercialización.
• Realizar gestiones  que articulen los eslabones  del proceso productivo.
• Acompañamiento y seguimiento  a los cultivos  de las asociaciones  y productores  dentro del programa de “Agricultura por contrato”.
• Acompañamiento en  la planificación  de siembras, adecuación  transformación  y comercialización  de productos agropecuarios  en coordinación con  los productores,  asistentes técnicos, comercializadores  y/o transformadores.
• Realizar seguimientos  de los sistemas de agro negocios  mediante el programa de “Agricultura por contrato” en el departamento.
• Realizar seguimiento técnico al Programa de “Seguridad alimentaria “
• Apoyar las convocatorias realizadas por el Ministerio de Agricultura y Desarrollo Rural.
</t>
  </si>
  <si>
    <t>2.11.29.73.P-186                          Apoyar convenios para programas de buenas  prácticas  e iniciativas  fito y zoosanitarias.</t>
  </si>
  <si>
    <t>2.11.29.73.P-187                          Apoyar líneas  agropecuarias  productivas  tradicionales del Departamento del Quindío.</t>
  </si>
  <si>
    <t>2.11.29.73.P-188                          Apoyar el diseño  e implementación del PIDERT</t>
  </si>
  <si>
    <t>Proyecto apoyado</t>
  </si>
  <si>
    <t>2.11.29.73.P-189                           Apoyar programas de apoyo  financiero directo  a sectores agropecuarios  de importancia estrategica.</t>
  </si>
  <si>
    <t>Número de programas</t>
  </si>
  <si>
    <r>
      <t xml:space="preserve">VALOR                                   </t>
    </r>
    <r>
      <rPr>
        <i/>
        <sz val="8"/>
        <color indexed="8"/>
        <rFont val="Calibri"/>
        <family val="2"/>
      </rPr>
      <t>miles de $</t>
    </r>
  </si>
  <si>
    <t xml:space="preserve">DIMENSION ECONOMICA                    2                            POLITICA VOLVAMOS AL CAMPO                           2.11                PROGRAMA FORTALECIMIENTO DEL PAISAJE CAFETERO                                       2.11.30                                     SUB PROGRAMA  COMPETITIVIDAD DE LA ACTIVIDAD CAFETERA                                     2.11.30.76   </t>
  </si>
  <si>
    <t>MEJORAMIENTO DE LA COMPETITIVIDAD DE LA ACTIVIDAD CAFETERA EN EL DEPARTAMENTO DEL QUINDIO  # 106</t>
  </si>
  <si>
    <r>
      <rPr>
        <b/>
        <i/>
        <sz val="10"/>
        <color indexed="8"/>
        <rFont val="Calibri"/>
        <family val="2"/>
      </rPr>
      <t xml:space="preserve">META OBJETIVO GENERAL:    </t>
    </r>
    <r>
      <rPr>
        <i/>
        <sz val="10"/>
        <color indexed="8"/>
        <rFont val="Calibri"/>
        <family val="2"/>
      </rPr>
      <t>Realizar el acompañamiento a los doce (12) municipios para la creación de mecanismos que permitan la incorporación de áreas destinadas al cultivo del café, con valor agregado y con la inclusión de jóvenes rurales  al proceso productivo.</t>
    </r>
    <r>
      <rPr>
        <i/>
        <sz val="11"/>
        <color indexed="8"/>
        <rFont val="Arial"/>
        <family val="2"/>
      </rPr>
      <t/>
    </r>
  </si>
  <si>
    <r>
      <t xml:space="preserve">OBJETIVO GENERAL:                   </t>
    </r>
    <r>
      <rPr>
        <i/>
        <sz val="11"/>
        <color indexed="8"/>
        <rFont val="Calibri"/>
        <family val="2"/>
      </rPr>
      <t xml:space="preserve">Fortalecer las estrategias para la sostenibilidad productiva del paisaje cultural cafetero. </t>
    </r>
  </si>
  <si>
    <r>
      <rPr>
        <b/>
        <i/>
        <sz val="11"/>
        <color indexed="8"/>
        <rFont val="Calibri"/>
        <family val="2"/>
      </rPr>
      <t xml:space="preserve">2.11.30.76.P-196  </t>
    </r>
    <r>
      <rPr>
        <i/>
        <sz val="11"/>
        <color indexed="8"/>
        <rFont val="Calibri"/>
        <family val="2"/>
      </rPr>
      <t xml:space="preserve">                                              Apoyar a los municipios en la incorporación  de areas destinadas al cultivo del café</t>
    </r>
  </si>
  <si>
    <t>Numero de municipios apoyados</t>
  </si>
  <si>
    <r>
      <t xml:space="preserve">1- META OBJETIVO ESPECIFICO: </t>
    </r>
    <r>
      <rPr>
        <i/>
        <sz val="10"/>
        <color indexed="8"/>
        <rFont val="Calibri"/>
        <family val="2"/>
      </rPr>
      <t xml:space="preserve"> Evaluar la posibilidad de incorporar valor agregado a los sistemas productivos de café en zonas tradicionalmente productoras.</t>
    </r>
  </si>
  <si>
    <r>
      <rPr>
        <b/>
        <i/>
        <sz val="11"/>
        <color indexed="8"/>
        <rFont val="Calibri"/>
        <family val="2"/>
      </rPr>
      <t xml:space="preserve">2.11.30.76.P-197 </t>
    </r>
    <r>
      <rPr>
        <i/>
        <sz val="11"/>
        <color indexed="8"/>
        <rFont val="Calibri"/>
        <family val="2"/>
      </rPr>
      <t xml:space="preserve">                                             Realizar estudio de viabilidad  de sistemas productivos  con valor agregado  aplicables  en zonas tradicionales  productoras.</t>
    </r>
  </si>
  <si>
    <t xml:space="preserve">                                         Estudio de viabilidad  de sistemas productivos  con valor agregado  realizado.</t>
  </si>
  <si>
    <r>
      <t xml:space="preserve">2- META OBJETIVO ESPECIFICO: </t>
    </r>
    <r>
      <rPr>
        <i/>
        <sz val="10"/>
        <color indexed="8"/>
        <rFont val="Calibri"/>
        <family val="2"/>
      </rPr>
      <t xml:space="preserve"> Apoyar un (1) municipio en la incorporación de áreas destinadas al café.</t>
    </r>
  </si>
  <si>
    <r>
      <rPr>
        <b/>
        <i/>
        <sz val="11"/>
        <color indexed="8"/>
        <rFont val="Calibri"/>
        <family val="2"/>
      </rPr>
      <t xml:space="preserve">2.11.30.76.P-198  </t>
    </r>
    <r>
      <rPr>
        <i/>
        <sz val="11"/>
        <color indexed="8"/>
        <rFont val="Calibri"/>
        <family val="2"/>
      </rPr>
      <t xml:space="preserve">                                              Apoyar programas de fomento de la producción cafetera con jóvenes rurales.</t>
    </r>
  </si>
  <si>
    <t>Número de proyectos  apoyados.</t>
  </si>
  <si>
    <r>
      <t xml:space="preserve">3- META OBJETIVO ESPECIFICO: </t>
    </r>
    <r>
      <rPr>
        <i/>
        <sz val="10"/>
        <color indexed="8"/>
        <rFont val="Calibri"/>
        <family val="2"/>
      </rPr>
      <t xml:space="preserve"> Realizar el diagnóstico de existencia de programas que fomenten la producción cafetera a través de la inclusión  de jovenes rurales.</t>
    </r>
  </si>
  <si>
    <t>CPS No. 356-2012                                                        JOSE MILTON CARDONA GOMEZ</t>
  </si>
  <si>
    <r>
      <rPr>
        <b/>
        <i/>
        <sz val="11"/>
        <color indexed="8"/>
        <rFont val="Calibri"/>
        <family val="2"/>
      </rPr>
      <t xml:space="preserve">OBJETO: </t>
    </r>
    <r>
      <rPr>
        <i/>
        <sz val="11"/>
        <color indexed="8"/>
        <rFont val="Calibri"/>
        <family val="2"/>
      </rPr>
      <t>“Apoyo y acompañamiento a la implementación y fortalecimiento de la cadena productiva de cafés especiales como nuevo emprendimiento en el Departamento del Quindío.”</t>
    </r>
  </si>
  <si>
    <t xml:space="preserve"> Fortalecer los sistemas comerciales de la cadena de cafés especiales en el Departamento.
 Realizar seguimiento al convenio interinstitucional  suscrito con el Comité de cafeteros del Quindío para el desarrollo de nuevas áreas productivas.
 Estimular una política de producción y consumo de café pergamino de alta calidad.las política de producción.
  Apoyar el estudio de viabilidad de procesos de transformación y valor agregado de la cadena de cafés especiales.
 Desarrollar actividades que propendan por el desarrollo económico, social y ambiental  de los cafés especiales en el Departamento.
</t>
  </si>
  <si>
    <t>GOBERNACION DEL QUINDIO</t>
  </si>
  <si>
    <t xml:space="preserve">DIMENSION ECONOMICA:                    2                            POLITICA VOLVAMOS AL CAMPO                           2.11                PROGRAMA: FORTALECIMIENTO DEL PAISAJE CAFETERO                                       2.11.30                                     SUB PROGRAMA:   SOSTENIBILIDAD PRODUCTIVA  Y AMBIENTAL DEL PAISAJE CULTURAL CAFETERO -PCC-                                 2.11.30.77   </t>
  </si>
  <si>
    <t>FORTALECIMIENTO A LA SOSTENIBILIDAD PRODUCTIVA Y AMBIENTAL DEL PAISA JE CULTURAL CAFETERO EN EL DEPARTAMENTO DEL QUINDIO        #107</t>
  </si>
  <si>
    <t>META OBJETIVO GENERAL:   75% de la herramientas ejecutadas para la conservación del paisaje cultural cafetero en el Departamento del Quindío</t>
  </si>
  <si>
    <r>
      <t xml:space="preserve">OBJETIVO GENERAL:     </t>
    </r>
    <r>
      <rPr>
        <i/>
        <sz val="11"/>
        <color indexed="8"/>
        <rFont val="Calibri"/>
        <family val="2"/>
      </rPr>
      <t>Fortalecer el manejo en la conservación del paisaje cultural cafetero por medio de herramientas de saneamiento básico y mejoramiento de la calidad de vida de los productores del Departamento del Quindío.</t>
    </r>
    <r>
      <rPr>
        <b/>
        <i/>
        <sz val="11"/>
        <color indexed="8"/>
        <rFont val="Calibri"/>
        <family val="2"/>
      </rPr>
      <t xml:space="preserve">              </t>
    </r>
    <r>
      <rPr>
        <i/>
        <sz val="11"/>
        <color indexed="8"/>
        <rFont val="Calibri"/>
        <family val="2"/>
      </rPr>
      <t xml:space="preserve"> </t>
    </r>
  </si>
  <si>
    <t xml:space="preserve">Incrementar  el número de predios participantes  en proyectos de saneamiento, mejoramiento  y conservación del medio ambiente                                                                                                                                         </t>
  </si>
  <si>
    <r>
      <rPr>
        <b/>
        <i/>
        <sz val="11"/>
        <color indexed="8"/>
        <rFont val="Calibri"/>
        <family val="2"/>
      </rPr>
      <t xml:space="preserve">2.11.30.77.P-199  </t>
    </r>
    <r>
      <rPr>
        <i/>
        <sz val="11"/>
        <color indexed="8"/>
        <rFont val="Calibri"/>
        <family val="2"/>
      </rPr>
      <t xml:space="preserve">                                              Incrementar el número de predios participantes en proyectos de mejoramiento y conservación del medio ambiente </t>
    </r>
  </si>
  <si>
    <t xml:space="preserve">Número de predios participantes en proyectos de mejoramiento y conservación del medio ambiente </t>
  </si>
  <si>
    <r>
      <t xml:space="preserve">1- META OBJETIVO ESPECIFICO: </t>
    </r>
    <r>
      <rPr>
        <i/>
        <sz val="10"/>
        <color indexed="8"/>
        <rFont val="Calibri"/>
        <family val="2"/>
      </rPr>
      <t xml:space="preserve"> 500 predios participantes en proyectos de saneamiento, mejoramiento y conservación del medio ambiente.</t>
    </r>
  </si>
  <si>
    <r>
      <t xml:space="preserve">1. OBJETIVO ESPECIFICO:                           </t>
    </r>
    <r>
      <rPr>
        <i/>
        <sz val="10"/>
        <color indexed="8"/>
        <rFont val="Calibri"/>
        <family val="2"/>
      </rPr>
      <t xml:space="preserve"> Incrementar el número de predios participantes en proyectos de saneamiento mejoramiento y conesrvación del medio ambiente </t>
    </r>
  </si>
  <si>
    <t>CONVENIO INTERADMINISTRATIVO</t>
  </si>
  <si>
    <t xml:space="preserve">Convenio Interadministrativo con la Empresa Sanitaria del Quindío –ESAQUIN S.A.E.S.P  y Secretaría de Aguas e Infraestructura de la Gobernación del Quindío para la construcción de temas de tratamiento de aguas residuales domésticas en predios rurales del Departamento del Quindío” </t>
  </si>
  <si>
    <t>CPS No. 386-2012                                                    EDGAR FABIAN JARAMILLO PALACIO</t>
  </si>
  <si>
    <r>
      <rPr>
        <b/>
        <i/>
        <sz val="10"/>
        <color indexed="8"/>
        <rFont val="Calibri"/>
        <family val="2"/>
      </rPr>
      <t xml:space="preserve">OBJETO: </t>
    </r>
    <r>
      <rPr>
        <i/>
        <sz val="10"/>
        <color indexed="8"/>
        <rFont val="Calibri"/>
        <family val="2"/>
      </rPr>
      <t>“Apoyo de actividades de seguimiento y control  a predios participantes en proyectos de saneamiento, mejoramiento y conservación del medio ambiente en el Departamento del Quindío”.</t>
    </r>
  </si>
  <si>
    <t xml:space="preserve">Realizar acompañamiento y seguimiento al convenio interadministrativo con la Empresa Sanitaria del Quindío -ESAQUIN S.A. E.S.P para la construcción de sistemas de tratamiento de aguas residuales domesticas en predios rurales del Departamento del Quindío en relación con las obras que se ejecuten en el término del contrato.
 Acompañamiento y seguimiento a las actividades de protección del recurso hídrico en la cuenca hidrográfica del rio la vieja (obras de construcción del túnel de la línea)Acompañamiento en el diagnostico y formulación de proyectos encaminados a cumplir con las metas del Plan Departamental de Desarrollo 2012-2015 en lo que resta  de la presente vigencia.
Acompañamiento a los procesos de alianzas productivas en el Departamento.
</t>
  </si>
  <si>
    <r>
      <rPr>
        <b/>
        <i/>
        <sz val="11"/>
        <color indexed="8"/>
        <rFont val="Calibri"/>
        <family val="2"/>
      </rPr>
      <t xml:space="preserve">2.11.30.77.P-200 </t>
    </r>
    <r>
      <rPr>
        <i/>
        <sz val="11"/>
        <color indexed="8"/>
        <rFont val="Calibri"/>
        <family val="2"/>
      </rPr>
      <t xml:space="preserve">                                             Apoyar el incremento de las hectáreas de café sembradas en el Departamento.</t>
    </r>
  </si>
  <si>
    <t xml:space="preserve">                                            Número de hectáreas de café sembradas en el Departamento.</t>
  </si>
  <si>
    <r>
      <t xml:space="preserve">2- META OBJETIVO ESPECIFICO: </t>
    </r>
    <r>
      <rPr>
        <i/>
        <sz val="10"/>
        <color indexed="8"/>
        <rFont val="Calibri"/>
        <family val="2"/>
      </rPr>
      <t xml:space="preserve"> 50 hectáreas de café sembradas en el Departamento del Quindío</t>
    </r>
  </si>
  <si>
    <t>Fecha:  AGOSTO 27 DE 2012</t>
  </si>
  <si>
    <t xml:space="preserve">DIMENSION: AMBIENTE NATURAL                      4                            POLITICA:                                             1/2 AMBIENTE MAS VIDA                           4.18                PROGRAMA:  GESTION DE AREAS PROTEGIDAS Y RECURSOS HIDRICOS                                        4.18.44                                     SUB PROGRAMA:  GESTION DEL RECURSO HIDRICO                                 4.18.44.114   </t>
  </si>
  <si>
    <t>APLICACIÓN DE MECANISMOS DE GESTION DEL RECURSOS HIDRICO EN EL DEPARTAMENTO DEL QUINDIO                                                      #115</t>
  </si>
  <si>
    <r>
      <rPr>
        <b/>
        <i/>
        <sz val="10"/>
        <color indexed="8"/>
        <rFont val="Calibri"/>
        <family val="2"/>
      </rPr>
      <t xml:space="preserve">META OBJETIVO GENERAL:   </t>
    </r>
    <r>
      <rPr>
        <i/>
        <sz val="10"/>
        <color indexed="8"/>
        <rFont val="Calibri"/>
        <family val="2"/>
      </rPr>
      <t xml:space="preserve">10% de los procesos de gestión de protección  ambiental aplicados </t>
    </r>
    <r>
      <rPr>
        <i/>
        <sz val="11"/>
        <color indexed="8"/>
        <rFont val="Arial"/>
        <family val="2"/>
      </rPr>
      <t/>
    </r>
  </si>
  <si>
    <r>
      <rPr>
        <b/>
        <i/>
        <sz val="11"/>
        <color indexed="8"/>
        <rFont val="Calibri"/>
        <family val="2"/>
      </rPr>
      <t xml:space="preserve">4.18.44.114.P-293  </t>
    </r>
    <r>
      <rPr>
        <i/>
        <sz val="11"/>
        <color indexed="8"/>
        <rFont val="Calibri"/>
        <family val="2"/>
      </rPr>
      <t xml:space="preserve">                                             Armonizar los procesos de gestión para la proteccion del recurso hídrico en las cuencas abastecedora según los lineamiento de la Corporación Autónoma Regional CRQ. </t>
    </r>
  </si>
  <si>
    <t>Numero de acciones realizadas en los municipios con cuencas abastecedoras  para la protección del recursos hídrico articuladO con la CRQ</t>
  </si>
  <si>
    <r>
      <t xml:space="preserve">1- META OBJETIVO ESPECIFICO: </t>
    </r>
    <r>
      <rPr>
        <i/>
        <sz val="10"/>
        <color indexed="8"/>
        <rFont val="Calibri"/>
        <family val="2"/>
      </rPr>
      <t>10% de los procesos  de gestión aplicados en la planificación  de los recursos naturales</t>
    </r>
  </si>
  <si>
    <r>
      <t xml:space="preserve">2- META OBJETIVO ESPECIFICO: </t>
    </r>
    <r>
      <rPr>
        <i/>
        <sz val="10"/>
        <color indexed="8"/>
        <rFont val="Calibri"/>
        <family val="2"/>
      </rPr>
      <t xml:space="preserve"> 10% de los sistemas  municipales  de áreas protegidas consolidados y en ejecución.</t>
    </r>
  </si>
  <si>
    <t xml:space="preserve">DIMENSION:  AMBIENTE NATURAL                                        4                                               POLITICA:                                             1/2 AMBIENTE MAS VIDA                                                               4.18                PROGRAMA:  GESTION DE AREAS PROTEGIDAS Y RECURSOS HIDRICOS                                        4.18.44                                     SUB PROGRAMA:  AREAS EN CONSERVACION CON PLAN DE MANEJO APROBADO EN EJECUCION                             4.18.44.115   </t>
  </si>
  <si>
    <r>
      <rPr>
        <b/>
        <i/>
        <sz val="11"/>
        <color indexed="8"/>
        <rFont val="Calibri"/>
        <family val="2"/>
      </rPr>
      <t xml:space="preserve">4.18.44.115.P-294  </t>
    </r>
    <r>
      <rPr>
        <i/>
        <sz val="11"/>
        <color indexed="8"/>
        <rFont val="Calibri"/>
        <family val="2"/>
      </rPr>
      <t xml:space="preserve">                                            Implentar actividades de los PMA  en los predios propiedad de la Gobernación del Quindío.</t>
    </r>
  </si>
  <si>
    <t>Numero de actividades de los PMA implementadas</t>
  </si>
  <si>
    <t>APLICACIÓN DE MECANISMOS DE PROTECCION AMBIENTAL EN EL DEPARTAMENTO DEL QUINDIO                                         #116</t>
  </si>
  <si>
    <r>
      <rPr>
        <b/>
        <i/>
        <sz val="10"/>
        <color indexed="8"/>
        <rFont val="Calibri"/>
        <family val="2"/>
      </rPr>
      <t xml:space="preserve">META OBJETIVO GENERAL:   </t>
    </r>
    <r>
      <rPr>
        <i/>
        <sz val="10"/>
        <color indexed="8"/>
        <rFont val="Calibri"/>
        <family val="2"/>
      </rPr>
      <t>Un (1) mecanismo de protección ambiental aplicado</t>
    </r>
  </si>
  <si>
    <t>1% ICLD</t>
  </si>
  <si>
    <t>FERNAN CASTAÑO MEJIA</t>
  </si>
  <si>
    <r>
      <t xml:space="preserve">1- META OBJETIVO ESPECIFICO:  </t>
    </r>
    <r>
      <rPr>
        <i/>
        <sz val="10"/>
        <color indexed="8"/>
        <rFont val="Calibri"/>
        <family val="2"/>
      </rPr>
      <t>Suscripción de uno (1) convenio para incrementar los PMA.</t>
    </r>
  </si>
  <si>
    <r>
      <t xml:space="preserve">2- META OBJETIVO ESPECIFICO: </t>
    </r>
    <r>
      <rPr>
        <i/>
        <sz val="10"/>
        <color indexed="8"/>
        <rFont val="Calibri"/>
        <family val="2"/>
      </rPr>
      <t xml:space="preserve"> Una (1) estrategia para la conservación y manejo de la biodiversidad desarrollada</t>
    </r>
  </si>
  <si>
    <t>CPS. No. 365-2012                                              YENNY VALENCIA RINCON</t>
  </si>
  <si>
    <t xml:space="preserve">“Fortalecer la aplicación de mecanismos de protección ambiental y los sistemas municipales de áreas protegidas, para la conservación y manejo sostenible del recursos hídrico en áreas de conservación en predios de propiedad de la Gobernación del Quindío”. </t>
  </si>
  <si>
    <t xml:space="preserve"> Realizar la revisión, actualización y seguimiento  de los  Planes de Manejo Ambiental PMA en el predio Peñas blancas  de propiedad de la Gobernación del Quindío.
 Apoyo a las actividades de manejo ambiental en las micro cuencas del departamento del Quindío. 
 Recopilar y analizar la información de los diferentes entes territoriales afines con los recursos naturales.
 Apoyo a la formulación de proyectos de inversión de S.A.D.R.A.
 Apoyo, seguimiento y acompañamiento técnico en la implementación de mecanismos de protección ambiental  y conservación del recurso hídrico.
 Acompañamiento a las actividades programadas por la S.A.D.R.A.
 Participar de las mesas temáticas ambientales  en el componente  del sector productivo.
</t>
  </si>
  <si>
    <t>CPS. No. 367-2012                                    LUIS GABRIEL MEJIA MONTES</t>
  </si>
  <si>
    <t xml:space="preserve">“Apoyar la protección de ecosistemas estratégicos en las áreas  adquiridas  por la Gobernación del Quindío, planes de manejo ambiental -PMA- en los predios de protección, como participación en el  desarrollo  del  componente  ambiental  del sector productivo” </t>
  </si>
  <si>
    <t xml:space="preserve">
 Seguimiento y evaluación  del estado de  infraestructura física de los bienes ambientales de los  predios  de propiedad de la Gobernación.  
 Control, seguimiento  y vigilancia a las actividades de reforestación realizadas en los predios.
 Seguimiento a las actividades ejecutadas en los  Planes de Manejo Ambiental PMA en los predios de propiedad de la gobernación del Quindío e implementación en los predios que no tienen PMA. 
Participar de las mesas temáticas ambientales  en el componente  del sector productivo.
</t>
  </si>
  <si>
    <t>21/09/012</t>
  </si>
  <si>
    <t xml:space="preserve">CPS No. 368-2012                                   JHON ANDERSON                         ARCILA MARULANDA                                         </t>
  </si>
  <si>
    <t xml:space="preserve">
 Apoyo a las actividades de manejo y protección ambiental en las micro cuencas del departamento del Quindío. 
 Recopilar y analizar la información de los diferentes entes territoriales para la caracterización de las  determinantes ambientales para la protección del recurso hídrico.
 Apoyo, seguimiento y acompañamiento técnico en la implementación de mecanismos de protección ambiental  y conservación del recurso hídrico.
 Apoyo y fortalecimiento de los programas de educación ambiental de los predios propiedad de la gobernación del Quindío. Revisión y actualización del perfil ambiental del departamento del Quindío.  Participar de las mesas temáticas ambientales  en el componente  del sector productivo.
</t>
  </si>
  <si>
    <r>
      <t xml:space="preserve">3. META OBJETIVO ESPECIFICO:  </t>
    </r>
    <r>
      <rPr>
        <i/>
        <sz val="10"/>
        <color indexed="8"/>
        <rFont val="Calibri"/>
        <family val="2"/>
      </rPr>
      <t>Predio con manejo adecuado.</t>
    </r>
  </si>
  <si>
    <t xml:space="preserve">DIMENSION:  AMBIENTE NATURAL                                        4                                               POLITICA :                                            1/2 AMBIENTE MAS VIDA                                                               4.18                PROGRAMA:  BIODIVERSIDAD  Y SERVICIOS  ECOSISTEMICOS                                        4.18.45                                     SUB PROGRAMA:   AREAS PROTEGIDAS  Y AREAS EN CONSERVACION  CON GUIANZA AMBIENTAL Y SENDEROS ECOLOGICOS HABILITADOS                             4.18.45.116   </t>
  </si>
  <si>
    <r>
      <rPr>
        <b/>
        <i/>
        <sz val="11"/>
        <color indexed="8"/>
        <rFont val="Calibri"/>
        <family val="2"/>
      </rPr>
      <t xml:space="preserve">4.18.45.116.P-295 </t>
    </r>
    <r>
      <rPr>
        <i/>
        <sz val="11"/>
        <color indexed="8"/>
        <rFont val="Calibri"/>
        <family val="2"/>
      </rPr>
      <t xml:space="preserve">                                           Apoyar a la CRQ  al aumento del número de áreas protegidas; áreas en conservación y rondas hídricas con programas de educación ambiental.</t>
    </r>
  </si>
  <si>
    <t xml:space="preserve">Numero de áreas protegidas con programas de guianza ambiental y senderos ecologicos habilitados </t>
  </si>
  <si>
    <r>
      <t>"</t>
    </r>
    <r>
      <rPr>
        <i/>
        <sz val="10"/>
        <rFont val="Calibri"/>
        <family val="2"/>
      </rPr>
      <t xml:space="preserve">IMPLEMENTACION DE LOS PROCESOS DE EDUCACION AMBIENTAL  EN EL DEPARTAMENTO DEL QUINDIO".                           No. 117 </t>
    </r>
  </si>
  <si>
    <t>Fecha:  SEPTIEMBRE 30DE 2012</t>
  </si>
  <si>
    <t xml:space="preserve">DIMENSION:                                       AMBIENTE NATURAL                                        4                                               POLITICA :                                            1/2 AMBIENTE MAS VIDA                                                               4.18                PROGRAMA:  BIODIVERSIDAD Y SERVICIOS ECOSISTEMICOS                                         4.18.45                                     SUB PROGRAMA:  ASISTENCIA TECNICA AL SECTOR EDUCATIVO PARA LA IMPLEMENTACION DEL COMPONENTE AMBIENTAL EN LOS PEI, PROGRAMAS EDUCATIVOS INSTITUCIONALES.                            4.18.45.118  </t>
  </si>
  <si>
    <r>
      <rPr>
        <b/>
        <i/>
        <sz val="11"/>
        <color indexed="8"/>
        <rFont val="Calibri"/>
        <family val="2"/>
      </rPr>
      <t xml:space="preserve">4.18.45.118.P-298 </t>
    </r>
    <r>
      <rPr>
        <i/>
        <sz val="11"/>
        <color indexed="8"/>
        <rFont val="Calibri"/>
        <family val="2"/>
      </rPr>
      <t xml:space="preserve">                                           Apoyar el proceso de asistencia pedagogica para la actualización y fortalecimiento del componente ambiental de los PEI, con énfasis en: Paisaje Cultural cafetero, Cambio climático, Gestión del riesgo, Cultura del agua, Biodiversidad y  el comparendo ambiental.</t>
    </r>
  </si>
  <si>
    <t>APOYO AL SECTOR EDUCATIVO PARA LA IMPLEMENTACION DEL COMPONENTE AMBIENTAL EN LOS PEI EN EL DEPARTAMENTO DEL QUINDIO                            #118</t>
  </si>
  <si>
    <r>
      <t xml:space="preserve">META OBJETIVO GENERAL:   </t>
    </r>
    <r>
      <rPr>
        <i/>
        <sz val="10"/>
        <color indexed="8"/>
        <rFont val="Calibri"/>
        <family val="2"/>
      </rPr>
      <t xml:space="preserve">Mediante el apoyo al proceso de asistencia pedagógica para la actualización  y fortalecimiento del componente ambiental en los PEI y  fomentar conciencia ambiental en las instituciones educativas.  </t>
    </r>
  </si>
  <si>
    <t xml:space="preserve">Numero de centros educativos rurales asistidos pedagógicamente en educacion ambiental. </t>
  </si>
  <si>
    <r>
      <t xml:space="preserve">1- META OBJETIVO ESPECIFICO:  </t>
    </r>
    <r>
      <rPr>
        <i/>
        <sz val="10"/>
        <color indexed="8"/>
        <rFont val="Calibri"/>
        <family val="2"/>
      </rPr>
      <t xml:space="preserve"> Mediante el apoyo al proceso de asistencia pedagogica para la actualizacion y fortalecimiento del componente ambiental en los PEI, con enfasis en paisaje cultural cafetero, cambio climatico </t>
    </r>
  </si>
  <si>
    <r>
      <t xml:space="preserve">2- META OBJETIVO ESPECIFICO: </t>
    </r>
    <r>
      <rPr>
        <i/>
        <sz val="10"/>
        <color indexed="8"/>
        <rFont val="Calibri"/>
        <family val="2"/>
      </rPr>
      <t xml:space="preserve">  Mediante el apoyo y el acompañamiento a los centros educativos, generar conocimiento e interés del componente ambiental al sector educativo, contribuir en un 10% en el cumplimiento   </t>
    </r>
    <r>
      <rPr>
        <i/>
        <sz val="10"/>
        <color indexed="8"/>
        <rFont val="Calibri"/>
        <family val="2"/>
      </rPr>
      <t/>
    </r>
  </si>
  <si>
    <r>
      <rPr>
        <b/>
        <i/>
        <sz val="10"/>
        <color indexed="8"/>
        <rFont val="Calibri"/>
        <family val="2"/>
      </rPr>
      <t xml:space="preserve"> </t>
    </r>
    <r>
      <rPr>
        <b/>
        <i/>
        <sz val="14"/>
        <color indexed="8"/>
        <rFont val="Calibri"/>
        <family val="2"/>
      </rPr>
      <t>F-PLA-07 SEGUIMIENTO</t>
    </r>
    <r>
      <rPr>
        <i/>
        <sz val="10"/>
        <color indexed="8"/>
        <rFont val="Calibri"/>
        <family val="2"/>
      </rPr>
      <t xml:space="preserve"> </t>
    </r>
    <r>
      <rPr>
        <b/>
        <i/>
        <sz val="14"/>
        <color indexed="8"/>
        <rFont val="Calibri"/>
        <family val="2"/>
      </rPr>
      <t xml:space="preserve"> PLAN DE ACCIÓN -          VIGENCIA 2012    (SEGUNDO SEMESTRE)     </t>
    </r>
    <r>
      <rPr>
        <b/>
        <i/>
        <sz val="10"/>
        <color indexed="8"/>
        <rFont val="Calibri"/>
        <family val="2"/>
      </rPr>
      <t>Versión 03         05/07/2011</t>
    </r>
    <r>
      <rPr>
        <b/>
        <i/>
        <sz val="14"/>
        <color indexed="8"/>
        <rFont val="Calibri"/>
        <family val="2"/>
      </rPr>
      <t xml:space="preserve"> </t>
    </r>
  </si>
  <si>
    <r>
      <rPr>
        <b/>
        <i/>
        <sz val="10"/>
        <color indexed="8"/>
        <rFont val="Calibri"/>
        <family val="2"/>
      </rPr>
      <t>DEPENDENCIA:</t>
    </r>
    <r>
      <rPr>
        <i/>
        <sz val="10"/>
        <color indexed="8"/>
        <rFont val="Calibri"/>
        <family val="2"/>
      </rPr>
      <t xml:space="preserve"> SECRETARIA DE AGRICULTURA, DESARROLLO RURAL Y MEDIO AMBIENTE</t>
    </r>
  </si>
  <si>
    <t xml:space="preserve">DIMENSION:                                       AMBIENTE NATURAL                                        4                                               POLITICA :                                            1/2 AMBIENTE MAS VIDA                                                               4.18                PROGRAMA:  GESTION AMBIENTAL SECTORIAL Y URBANA                                         4.18.46                                     SUB PROGRAMA:  PREVENCION Y MITIGACION DE IMPACTOS AMBIENTALES POR ACTIVIDADES ANTROPICAS.                            4.18.46.122  </t>
  </si>
  <si>
    <r>
      <rPr>
        <b/>
        <i/>
        <sz val="10"/>
        <color indexed="8"/>
        <rFont val="Calibri"/>
        <family val="2"/>
      </rPr>
      <t xml:space="preserve">4.18.46.122.P-303 </t>
    </r>
    <r>
      <rPr>
        <i/>
        <sz val="10"/>
        <color indexed="8"/>
        <rFont val="Calibri"/>
        <family val="2"/>
      </rPr>
      <t xml:space="preserve">                                          Apoya y acompañar a los municipios en el desarrollo de las determinantes de prevención , mitigación y corrección de impac tos ambientales  para los sectores productivos priorizados que se deben incorporar a los POTs municipales y acompañar a los municipios en su implementación.</t>
    </r>
  </si>
  <si>
    <t xml:space="preserve">Número de municipios apoyados en el desarrollo de los determinantes de prevención,  mitigación y corrección de impactos ambientales para los sectores productivos priorizados </t>
  </si>
  <si>
    <t>IMPLEMENTACION DE LA VALORACION DE IMPACTOS AMBIENTALES EN LOS SECTORES PRODUCTIVOS, EN LOS POTs  MUNICIPALES DEL QUINDIO                                   #119</t>
  </si>
  <si>
    <r>
      <t xml:space="preserve">META OBJETIVO GENERAL:   </t>
    </r>
    <r>
      <rPr>
        <i/>
        <sz val="10"/>
        <color indexed="8"/>
        <rFont val="Calibri"/>
        <family val="2"/>
      </rPr>
      <t>Apoyar dos (2) municipios para la implementación  de prevención de mitigación de impactos ambientales por actividades productivas.</t>
    </r>
  </si>
  <si>
    <r>
      <t xml:space="preserve">1- META OBJETIVO ESPECIFICO:  </t>
    </r>
    <r>
      <rPr>
        <i/>
        <sz val="10"/>
        <color indexed="8"/>
        <rFont val="Calibri"/>
        <family val="2"/>
      </rPr>
      <t>Lograr la caracterización en dos municipios los impactos ambientales de los sectores productivos.</t>
    </r>
  </si>
  <si>
    <r>
      <t xml:space="preserve">2- META OBJETIVO ESPECIFICO: </t>
    </r>
    <r>
      <rPr>
        <i/>
        <sz val="10"/>
        <color indexed="8"/>
        <rFont val="Calibri"/>
        <family val="2"/>
      </rPr>
      <t xml:space="preserve">    Buscar la disminución del 10% inicial en los impactos ambientales de los sectores productivos priorizados en los municipios acompañados</t>
    </r>
  </si>
  <si>
    <t xml:space="preserve">DIMENSION:                                       AMBIENTE NATURAL                                                         POLITICA :                                           QUINDIO PAISAJE CULTURAL CAFETERO                                                             4.                                                                      PROGRAMA:                                                 PLAN DE CONSERVACION ,  RECUPERACION Y PROTECCION  DEL PAISAJE EN LAS CAFETERAS  MUNICIPALES Y  LOS ESPACIOS RURALES                                   4.19.48                                     SUB PROGRAMA:                                                                 MANEJO Y GESTION SUSTENTABLE  DEL PAISAJE.                            4.19.48.126  </t>
  </si>
  <si>
    <t>APOYO, MANEJO Y GESTION SUSTENTABLE  DEL PAISAJE  DEL DEPARTAMENTO DEL QUINDIO                                                        #120</t>
  </si>
  <si>
    <r>
      <t xml:space="preserve">META OBJETIVO GENERAL:                                                        </t>
    </r>
    <r>
      <rPr>
        <i/>
        <sz val="10"/>
        <color indexed="8"/>
        <rFont val="Calibri"/>
        <family val="2"/>
      </rPr>
      <t>Mediante el incremento  de la cobertura de apoyo y asistencia a los municipios en iniciativas de desarrollo  territorial con base en la conservación y gestión sustentable del paisaje contribuir en un 10% en el cumplimiento de la meta resultado  del Plan de Desarrollo del Programa  Plan de conservación,  recuperación y protección  del paisaje en las cabeceras municipales y los espacios rurales  coadyudar  a la disminución  del deterioro paisajistico  del Departamento.</t>
    </r>
  </si>
  <si>
    <r>
      <rPr>
        <b/>
        <i/>
        <sz val="10"/>
        <color indexed="8"/>
        <rFont val="Calibri"/>
        <family val="2"/>
      </rPr>
      <t xml:space="preserve">4.19.48.126.P-315 </t>
    </r>
    <r>
      <rPr>
        <i/>
        <sz val="10"/>
        <color indexed="8"/>
        <rFont val="Calibri"/>
        <family val="2"/>
      </rPr>
      <t xml:space="preserve">                                          Brindar apoyo técnico a la entidades  territoriales para incorporar los objetivos de calidad paisajistica  en un instrumento de ordenamiento territorial  supramunicipal  para áreas urbanas y rurales.</t>
    </r>
  </si>
  <si>
    <t xml:space="preserve">Número de entidades territoriales  apoyadas para incorporar  los objetivos de calidad paisajistica  en un instrumento de ordenamiento territorial  supramunicipal  para áreas urbanas y rurales.s </t>
  </si>
  <si>
    <t>MAURICIO RAMIREZ GAONA</t>
  </si>
  <si>
    <t>144. Disminuir el número de casos por abuso sexual.</t>
  </si>
  <si>
    <t>Número de casos de denuncia por abuso sexual en niños, niñas y adolescentes.</t>
  </si>
  <si>
    <t>145. Disminuir el número de casos de maltrato infantil.</t>
  </si>
  <si>
    <t>Número de valoraciones médico legales por presunto delito de maltrato infantil.</t>
  </si>
  <si>
    <t>146. Apoyar la creación o adecuación de los hogares de paso para la protección de las niñas, niños y adolescentes de 0 a 17 años explotados sexualmente en los municipios del departamento del Quindío.</t>
  </si>
  <si>
    <t>Número de hogares de paso apoyados.</t>
  </si>
  <si>
    <t>147. Prevenir la aparición de casos de niños, niñas y adolescentes víctimas de minas anti personas.</t>
  </si>
  <si>
    <t>Número de niños, niñas y adolescentes entre 0 y  17 años víctimas de minas anti personas.</t>
  </si>
  <si>
    <t>148. Disminuir el número de niños, niñas y adolescentes entre 0 y 17 años explotados sexualmente.</t>
  </si>
  <si>
    <t>Número de niños, niñas y adolescentes entre 14 y 17 años infractores de la ley penal vinculados a procesos judiciales.</t>
  </si>
  <si>
    <t>149. Apoyar un programa dirigido a la formación integral de los niños, niñas y adolescentes (14 a 17 años) infractores del departamento.</t>
  </si>
  <si>
    <t>Programa apoyado.</t>
  </si>
  <si>
    <t>150. Apoyar la conformación y funcionamiento de los comités municipales de erradicación del trabajo infantil.</t>
  </si>
  <si>
    <t>Número de comités apoyados</t>
  </si>
  <si>
    <t>151. Apoyar el comité departamental de erradicación del trabajo infantil (CETI).</t>
  </si>
  <si>
    <t>Número de comités apoyados.</t>
  </si>
  <si>
    <t>152. Disminuir  el número de niños, niñas y adolescentes (5 a 17 años) que participan en una actividad remunerada o no.</t>
  </si>
  <si>
    <t>Número de niños, niñas y adolescentes que participan en una actividad remunerada o no.</t>
  </si>
  <si>
    <t>153. Disminuir  el número de niños, niñas y adolescentes (5 a 17 años) que trabajan 15 horas o más en oficios del hogar.</t>
  </si>
  <si>
    <t>Número de niños, niñas y adolescentes que trabajan 15 horas o más en oficios del hogar.</t>
  </si>
  <si>
    <t>154. Realizar procesos de formación en competencias para la vida y consolidación de una cultura de la sexualidad responsable y proyecto de vida. (NNA 6 a 17 años).</t>
  </si>
  <si>
    <t>Programa creado y apoyado</t>
  </si>
  <si>
    <t>155. Formular el Plan de Acción Departamental que ponga en marcha la ruta de prevención urgente y la ruta de protección en prevención.</t>
  </si>
  <si>
    <t>Plan formulado e implementado</t>
  </si>
  <si>
    <t>156. Disminuir el número de niños niñas y adolescentes entre 14 y 17 años infractores de la ley penal vinculados a procesos judiciales.</t>
  </si>
  <si>
    <t>Disminuir el No. de menores infractores entre los 14 y 17 años procesados conforme a la Ley penal adolescente</t>
  </si>
  <si>
    <t>Prestar  servicio  profesional y de apoyo a la gestión  a la  Secretaría de Familia en el diseño e implementación de un  programa dirigido a  menores  infractores del Departamento del Quindío.</t>
  </si>
  <si>
    <t xml:space="preserve">. Apoyar  la  realización  de talleres  de Escuelas  de  Padres en  los  municipios del Departamento.
2. Apoyar  las  actividades de socialización  y sensibilización de las responsabilidades des  adolescentes  conforme a lo dispuesto en la Ley 1098 de 2006, (Charlas -  actividades, talleres  a la  población  escolarizada  acogiendo todos  los   grados).
3. Apoyar  la  realización de actividades que  generen empoderamiento de  la  población escolarizada en las actividades y programas del Gobierno Departamental,  donde  ellos  asuman  liderazgos que permitan la vinculación  de  otros   niños,  niñas  y  adolescentes.
4. Apoyar  las  acciones   de  la "Secretaría de  Familia  barrial   y  veredal" enfocada  a  la  prevención,  detección y atención  a  la comunidad en los    diferentes sectores, partiendo  de la base   que  la familia  puede  estar  conformada  por  niños,  niñas  y adolescentes, madres cabeza de  hogar,  abuelos,  población  víctima,  población con  discapacidad,  consumidores  de  sustancias psico activas,   personas  en conflicto con la  ley  entre  otros.
5. Apoyar la  realización  de actividades de socialización  de la Ley 1098 de 2006, en la  parte administrativa  que se  encarga  del  restablecimiento  de   derechos  y en la parte  de  responsabilidad  penal,   y  así  partiendo del  conocimiento que  tenga la población se puede  lograr conductas  de  corresponsabilidad.
7.       Apoyar actividades para vincular a  la  población de  niños, niñas   y  adolescentes,         víctimas,  que estén  en  conflicto con la  ley penal  para  que  logre  comprometerse        en  su  propio   restablecimiento  y   resocialización.
</t>
  </si>
  <si>
    <t>MARIA EUGENIA ZULETA</t>
  </si>
  <si>
    <t>157. Disminuir el número de adolescentes entre 14 y 17 años infractores de la ley penal reincidentes.</t>
  </si>
  <si>
    <t>Número de adolescentes entre 14 y 17 años infractores de la ley penal reincidentes.</t>
  </si>
  <si>
    <t>158. Disminuir el número de adolescentes entre 14 y 17 años privados de libertad procesados conforme a la ley.</t>
  </si>
  <si>
    <r>
      <t xml:space="preserve">1- META OBJETIVO ESPECIFICO:                                                   </t>
    </r>
    <r>
      <rPr>
        <i/>
        <sz val="10"/>
        <color indexed="8"/>
        <rFont val="Calibri"/>
        <family val="2"/>
      </rPr>
      <t>Mediante apoyo técnico a las entidades territoriales  para incorporar los objetivos  de calidad paisajística  en un instrumento de ordenamiento  territorial  supramunicipal  para áreas urbanas y rurales.</t>
    </r>
  </si>
  <si>
    <r>
      <rPr>
        <b/>
        <i/>
        <sz val="10"/>
        <color indexed="8"/>
        <rFont val="Calibri"/>
        <family val="2"/>
      </rPr>
      <t xml:space="preserve">4.19.48.126.P-316    </t>
    </r>
    <r>
      <rPr>
        <i/>
        <sz val="10"/>
        <color indexed="8"/>
        <rFont val="Calibri"/>
        <family val="2"/>
      </rPr>
      <t xml:space="preserve">                                          Apoyar la elaboración de un documento  técnico que estudie, identifique y proponga  la carografía  de los paisajes del Quindio como base para su gestión sustentable.</t>
    </r>
  </si>
  <si>
    <t>Documento técnico  elaborado que contenga  la cartografía  departamental  de los componentes del paisaje</t>
  </si>
  <si>
    <r>
      <rPr>
        <b/>
        <i/>
        <sz val="10"/>
        <color indexed="8"/>
        <rFont val="Calibri"/>
        <family val="2"/>
      </rPr>
      <t xml:space="preserve">4.19.48.126.P-317    </t>
    </r>
    <r>
      <rPr>
        <i/>
        <sz val="10"/>
        <color indexed="8"/>
        <rFont val="Calibri"/>
        <family val="2"/>
      </rPr>
      <t xml:space="preserve">                                         Fomentar la legalización  de las actividades de pequeña minería y pequeña empresa en los municipios del Quindío.</t>
    </r>
  </si>
  <si>
    <t>Número de municipios con actividades de fomento  de la legalidad  de actividades mineras.</t>
  </si>
  <si>
    <r>
      <t xml:space="preserve">2- META OBJETIVO ESPECIFICO: </t>
    </r>
    <r>
      <rPr>
        <i/>
        <sz val="10"/>
        <color indexed="8"/>
        <rFont val="Calibri"/>
        <family val="2"/>
      </rPr>
      <t xml:space="preserve">                                                       Mediante el fomento de la legalización  de las actividades de  pequeña minería y pequeña empresa  en el departamento, apoyar la elaboración de un documento  técnico que estudie, identifique y proponga  la cartografía  de los paisajes del Quindio como base para su gestión sustentable.</t>
    </r>
  </si>
  <si>
    <r>
      <rPr>
        <b/>
        <i/>
        <sz val="10"/>
        <color indexed="8"/>
        <rFont val="Calibri"/>
        <family val="2"/>
      </rPr>
      <t xml:space="preserve">4.19.48.126.P-318    </t>
    </r>
    <r>
      <rPr>
        <i/>
        <sz val="10"/>
        <color indexed="8"/>
        <rFont val="Calibri"/>
        <family val="2"/>
      </rPr>
      <t xml:space="preserve">                                         Proteger el paisaje  de los efec tos que pueda  causar la megaminería  mediante  vías legales y  movilización  social.</t>
    </r>
  </si>
  <si>
    <t>Número de intervenciones  megamineras  en el paisaje  cultural cafetero del departamento</t>
  </si>
  <si>
    <r>
      <t xml:space="preserve">3- META OBJETIVO ESPECIFICO: </t>
    </r>
    <r>
      <rPr>
        <i/>
        <sz val="10"/>
        <color indexed="8"/>
        <rFont val="Calibri"/>
        <family val="2"/>
      </rPr>
      <t xml:space="preserve">   Apoyar la elaboración de un documento  técnico que estudie, identifique y proponga  la cartografía de los paisajes del Quindío como base para su gestión  sustentable  y contribuir  en un 10%  en el cumplimiento  de la meta producto del programa Plan de conservación,  recuperación y protección  del paisaje  en las cabeceras  municipales y los espacios rurales.</t>
    </r>
  </si>
  <si>
    <r>
      <rPr>
        <b/>
        <sz val="10"/>
        <color indexed="8"/>
        <rFont val="Arial"/>
        <family val="2"/>
      </rPr>
      <t xml:space="preserve"> </t>
    </r>
    <r>
      <rPr>
        <b/>
        <sz val="14"/>
        <color indexed="8"/>
        <rFont val="Arial"/>
        <family val="2"/>
      </rPr>
      <t>F-PLA-06</t>
    </r>
    <r>
      <rPr>
        <sz val="10"/>
        <color indexed="8"/>
        <rFont val="Arial"/>
        <family val="2"/>
      </rPr>
      <t xml:space="preserve">- </t>
    </r>
    <r>
      <rPr>
        <b/>
        <sz val="14"/>
        <color indexed="8"/>
        <rFont val="Arial"/>
        <family val="2"/>
      </rPr>
      <t xml:space="preserve">PROGRAMACIÓN PLAN DE ACCIÓN -          VIGENCIA 2012         </t>
    </r>
    <r>
      <rPr>
        <b/>
        <sz val="10"/>
        <color indexed="8"/>
        <rFont val="Arial"/>
        <family val="2"/>
      </rPr>
      <t xml:space="preserve">Versión 03         </t>
    </r>
  </si>
  <si>
    <t>DEPENDENCIA: SECRETARIA DE SERVICIOS ADMINISTRATIVOS</t>
  </si>
  <si>
    <t>5.20.49.128.P.</t>
  </si>
  <si>
    <t>320 ADECUAR EL ARCHIVO CENTRAL DE LA GOBERNACION DEL QUINDIO DE ACUERDO A LA LEY 594/2000 LEY GENERAL DE ARCHIVOS Y DEMAS NORMAS QUE MODIFIQUEN Y SUSTITUYAN</t>
  </si>
  <si>
    <t>ARCHIVO ADECUADO DE ACUERDO A  LA NORMATIVIDAD VIGENTE</t>
  </si>
  <si>
    <t>IMPLEMENTACIÓN DE LAS TABLAS DE RETENCIÓN DOCUMENTAL Y VENTANILLA UNICA EN LA GOBERNACIÓN DEL QUINDÍO DE ACUERDO A LA REESTRUCTURACIÓN ADMINISTRATIVA DEL 2010</t>
  </si>
  <si>
    <t>FACILITAR EL MANEJO INTEGRAL DE DOCUMENTOS Y DEFINIR CICLO VITAL DE LOS DOCUMENTOS- CLASIFICACION DE DOCUMENTOS POR DEPENDENCIAS- CLASIFICACION DE DOCUMENTOS POR ASUNTO.</t>
  </si>
  <si>
    <t>5.20.99.130.P.323</t>
  </si>
  <si>
    <t>Incrementar el número de trámites en línea.</t>
  </si>
  <si>
    <t>Número de trámites en línea implementados.</t>
  </si>
  <si>
    <t>121.  SOSTENIBILIDAD DE LAS TECNOLOGÍAS DE LA INFORMACIÓN Y COMUNICACIÓN DE LA GOBERNACIÓN DEL QUINDÍO</t>
  </si>
  <si>
    <t>Realizar en un 15% el plan de modernizacion de la administración departamental;  un componente de ecosistema digital fortalecido; un nuevo trámite implementado en gobierno en línea  y ejecutar un proyecto de sostenibilidad de TICS de oficio de la Gobernación</t>
  </si>
  <si>
    <t>381.  PRESTAR EL SERVICIO PROFESIONAL PARA FORTALECER LA MODERNIZACION TECNOLOGIC A ADMNISTRATIVA SOPORTANDO Y ACOMPAÑANDO LAS INICIATIVAS TIC IMPULSADAS POR LA ADMINISTRACION DEPARTAMENTAL</t>
  </si>
  <si>
    <t>MANEJO INTEGRAL DE LOS DOCUMENTOS, FACILITAN LA ORGANIZACIÓN DE LOS DOCUMENTOS,  A PARTIR DEL CONCEPTO DE ARCHIVO TOTAL, AYUDAN A CONTROLAR LA PRODUCCION Y TRAMITE DOCUMENTAL, IDENTIFICAN Y REFLEJAN LAS FUNCIONES INSTITUCIONALES, INTEGRAN LOS PROCESO ARCHIVISTICOS PARA EL MANEJO RACIONAL DE LOS DOCUMENTOS, PERMITEN IDENTIFICAR LOS DOCUMENTOS QUE SIRVEN DE APOYO A LA GESTION ADMINISTRATIVA Y QUE POR SU CARÁCTER PUEDEN ELIMINARSE EN EL ARCHIVO DE GESTIÓN.</t>
  </si>
  <si>
    <t>Brindar apoyo al área de sistemas en el acompañamiento y seguimiento de los procesos que permitan mejoramiento tecnologico en la Administrativo Departamental</t>
  </si>
  <si>
    <t>7.500.oo</t>
  </si>
  <si>
    <t>CLAUDIA  MARCELA OVIEDO JARAMILLO</t>
  </si>
  <si>
    <t>5.20.99.130.P.324</t>
  </si>
  <si>
    <t>Implementar el proyecto de sostenibilidad de las TICS de oficio de la gobernación.</t>
  </si>
  <si>
    <t>Proyecto implementado.</t>
  </si>
  <si>
    <t>Apoyar las convocatorias nacionales con enfoque TIC para el desarrollo competitivo de la Administración Departamental y que permita la modernizacion tecnologica</t>
  </si>
  <si>
    <t>5.20.99.130.P.325</t>
  </si>
  <si>
    <t>Implementar el Centro de Atención al Ciudadano, niños, niñas y adolescentes.</t>
  </si>
  <si>
    <t>Centro de Atención en funcionamiento</t>
  </si>
  <si>
    <t>Promover a través de losproyectoTIC  que priorice la Administración Departamental la articulación de instituciones que permiten en la Unidad de proyectos</t>
  </si>
  <si>
    <t>5.20.99.130.P.326</t>
  </si>
  <si>
    <t>Fortalecer los componentes del ecosistema digital al servicio de la administracion departamental (Infraestructura, servicios, aplicaciones y usuarios)</t>
  </si>
  <si>
    <t>Numero de componentes fortalecidos</t>
  </si>
  <si>
    <t>Apoyar con la informacion que se requiera, al área de sistemas , para presentar proyectos de ciencia, tecnologia e innovacion a las entidades correspondientes para surespectiva aprobacion e impulsadas por la administracion departametal.</t>
  </si>
  <si>
    <t>ANA MARIA ARROYAVE MORENO</t>
  </si>
  <si>
    <t>Secretaria de Servicios Administrativos</t>
  </si>
  <si>
    <t>Proyectó y Elaboró:  Claudia Marcela Oviedo Jaramillo</t>
  </si>
  <si>
    <t xml:space="preserve">        Directora TIC</t>
  </si>
  <si>
    <r>
      <rPr>
        <b/>
        <sz val="11"/>
        <color indexed="8"/>
        <rFont val="Arial"/>
        <family val="2"/>
      </rPr>
      <t xml:space="preserve"> F-PLA-06</t>
    </r>
    <r>
      <rPr>
        <sz val="11"/>
        <color indexed="8"/>
        <rFont val="Arial"/>
        <family val="2"/>
      </rPr>
      <t xml:space="preserve">- </t>
    </r>
    <r>
      <rPr>
        <b/>
        <sz val="11"/>
        <color indexed="8"/>
        <rFont val="Arial"/>
        <family val="2"/>
      </rPr>
      <t>PROGRAMACIÓN PLAN DE ACCIÓN -          VIGENCIA 2011         Versión 03         05-07-2011</t>
    </r>
  </si>
  <si>
    <t xml:space="preserve">Política adoptada e implementada.                                                                                                                                                         </t>
  </si>
  <si>
    <t xml:space="preserve"> Prestar servicios profesionales y  de apoyo a la gestión de la Secretaría de Familia en el desarrollo de actividades de  sensibilización,  prevención y atención a  mujeres víctimas de violencia intrafamiliar en tres municipios del Departamento</t>
  </si>
  <si>
    <t xml:space="preserve">1.  Brindara apoyo  a la  Secretaría de  Familia  en la asistencia profesional  a las mujeres en la  problemática de la  violencia intrafamiliar,  apuntando a  contrarrestar las  causas  y  sus  consecuencias.
2.Apoyar  a la Secretaría de  Familia con la  capacitación integral   a las  mujeres con realidades  de  violencia intrafamiliar en la  construcción de  su proyecto de  vida  para  que eleven  su autoestima,  posicionándolas  para  el  disfrute   de  una  vida   digna   y  armoniosa.
3.Aportar  a la construcción  de  registros,  actas ,  informes y demás contenidos  antes  de ser  entregados  al  supervisor  del contrato.
4. Apoyar  profesionalmente a  la  Secretaría de  Familia en la  campaña "DIA  DE LA  NO VIOLENCIA  CONTRA LA MUJER".
</t>
  </si>
  <si>
    <t>GLORIA BELEN CAMACHO</t>
  </si>
  <si>
    <r>
      <t>ATENCIÓN INTEGRAL A LA POBLACIÓN INDÍGENA/</t>
    </r>
    <r>
      <rPr>
        <b/>
        <sz val="11"/>
        <color indexed="8"/>
        <rFont val="Calibri"/>
        <family val="2"/>
      </rPr>
      <t xml:space="preserve"> </t>
    </r>
    <r>
      <rPr>
        <b/>
        <sz val="10"/>
        <color indexed="8"/>
        <rFont val="Calibri"/>
        <family val="2"/>
      </rPr>
      <t>RESGUARDO EN DESARROLLO</t>
    </r>
  </si>
  <si>
    <r>
      <t>ATENCIÓN INTEGRAL A LA POBLACIÓN INDÍGENA/</t>
    </r>
    <r>
      <rPr>
        <b/>
        <sz val="11"/>
        <color indexed="8"/>
        <rFont val="Calibri"/>
        <family val="2"/>
      </rPr>
      <t xml:space="preserve"> </t>
    </r>
    <r>
      <rPr>
        <b/>
        <sz val="10"/>
        <color indexed="8"/>
        <rFont val="Calibri"/>
        <family val="2"/>
      </rPr>
      <t>CABILDOS EN DESARROLLO</t>
    </r>
  </si>
  <si>
    <r>
      <t>ATENCIÓN INTEGRAL A LA POBLACIÓN AFRODESCENDIENTE/</t>
    </r>
    <r>
      <rPr>
        <b/>
        <sz val="11"/>
        <color indexed="8"/>
        <rFont val="Calibri"/>
        <family val="2"/>
      </rPr>
      <t xml:space="preserve"> </t>
    </r>
    <r>
      <rPr>
        <b/>
        <sz val="10"/>
        <color indexed="8"/>
        <rFont val="Calibri"/>
        <family val="2"/>
      </rPr>
      <t>RECONOCIENDO NUESTRA POBLACIÓN AFRODESCENDIENTE</t>
    </r>
  </si>
  <si>
    <r>
      <t>46.</t>
    </r>
    <r>
      <rPr>
        <b/>
        <sz val="11"/>
        <color indexed="8"/>
        <rFont val="Calibri"/>
        <family val="2"/>
      </rPr>
      <t xml:space="preserve"> </t>
    </r>
    <r>
      <rPr>
        <b/>
        <sz val="10"/>
        <color indexed="8"/>
        <rFont val="Calibri"/>
        <family val="2"/>
      </rPr>
      <t>ESTUDIO Y CARACTERIZACIÓN DE LA POBLACIÓN AFRODESCENDIENTE DEL DEPARTAMENTO DEL QUINDÍO</t>
    </r>
  </si>
  <si>
    <r>
      <t>ATENCIÓN INTEGRAL A LA POBLACIÓN AFRODESCENDIENTE/</t>
    </r>
    <r>
      <rPr>
        <b/>
        <sz val="11"/>
        <color indexed="8"/>
        <rFont val="Calibri"/>
        <family val="2"/>
      </rPr>
      <t xml:space="preserve"> </t>
    </r>
    <r>
      <rPr>
        <b/>
        <sz val="10"/>
        <color indexed="8"/>
        <rFont val="Calibri"/>
        <family val="2"/>
      </rPr>
      <t>AFROS UNIDOS POR EL DESARROLLO</t>
    </r>
  </si>
  <si>
    <t xml:space="preserve">Generar representatividad e incidencia de las personas con discapacidad en los escenarios de participación social y política del depto.              </t>
  </si>
  <si>
    <t xml:space="preserve">                              </t>
  </si>
  <si>
    <t xml:space="preserve">                                                  </t>
  </si>
  <si>
    <t xml:space="preserve">                                                                                                    </t>
  </si>
  <si>
    <r>
      <t>PRIMERA INFANCIA, INFANCIA, ADOLESCENCIA Y FAMILIA/</t>
    </r>
    <r>
      <rPr>
        <b/>
        <sz val="10"/>
        <color indexed="8"/>
        <rFont val="Calibri"/>
        <family val="2"/>
      </rPr>
      <t xml:space="preserve"> </t>
    </r>
    <r>
      <rPr>
        <b/>
        <sz val="10"/>
        <color indexed="8"/>
        <rFont val="Calibri"/>
        <family val="2"/>
      </rPr>
      <t>TODOS PARTICIPANDO</t>
    </r>
  </si>
  <si>
    <r>
      <t>PRIMERA INFANCIA, INFANCIA, ADOLESCENCIA Y FAMILIA/</t>
    </r>
    <r>
      <rPr>
        <b/>
        <sz val="10"/>
        <color indexed="8"/>
        <rFont val="Calibri"/>
        <family val="2"/>
      </rPr>
      <t xml:space="preserve"> </t>
    </r>
    <r>
      <rPr>
        <b/>
        <sz val="10"/>
        <color indexed="8"/>
        <rFont val="Calibri"/>
        <family val="2"/>
      </rPr>
      <t>NINGUNO MALTRATADO, ABUSADO O VÍCTIMA DEL CONFLICTO INTERNO GENERADO POR GRUPOS AL MARGEN DE LA LEY</t>
    </r>
  </si>
  <si>
    <r>
      <t>PRIMERA INFANCIA, INFANCIA, ADOLESCENCIA Y FAMILIA/</t>
    </r>
    <r>
      <rPr>
        <b/>
        <sz val="11"/>
        <color indexed="8"/>
        <rFont val="Calibri"/>
        <family val="2"/>
      </rPr>
      <t xml:space="preserve"> </t>
    </r>
    <r>
      <rPr>
        <b/>
        <sz val="8"/>
        <color indexed="8"/>
        <rFont val="Calibri"/>
        <family val="2"/>
      </rPr>
      <t>NINGUNO EN ACTIVIDAD PERJUDICIAL</t>
    </r>
  </si>
  <si>
    <r>
      <t>PRIMERA INFANCIA, INFANCIA, ADOLESCENCIA Y FAMILIA/</t>
    </r>
    <r>
      <rPr>
        <b/>
        <sz val="10"/>
        <color indexed="8"/>
        <rFont val="Calibri"/>
        <family val="2"/>
      </rPr>
      <t xml:space="preserve"> </t>
    </r>
    <r>
      <rPr>
        <b/>
        <sz val="10"/>
        <color indexed="8"/>
        <rFont val="Calibri"/>
        <family val="2"/>
      </rPr>
      <t>ADOLESCENTES ACUSADOS DE VIOLAR LA LEY PENAL CON SU DEBIDO PROCESO</t>
    </r>
  </si>
  <si>
    <r>
      <t>ZONA Q JOVEN/</t>
    </r>
    <r>
      <rPr>
        <b/>
        <sz val="12"/>
        <color indexed="8"/>
        <rFont val="Calibri"/>
        <family val="2"/>
      </rPr>
      <t xml:space="preserve"> </t>
    </r>
    <r>
      <rPr>
        <b/>
        <sz val="12"/>
        <color indexed="8"/>
        <rFont val="Calibri"/>
        <family val="2"/>
      </rPr>
      <t>POLÍTICA PÚBLICA DE JUVENTUD</t>
    </r>
  </si>
  <si>
    <t>30/012/2012</t>
  </si>
  <si>
    <t>ALIX JOHANA VALENCIA POLANCO</t>
  </si>
  <si>
    <r>
      <t>MIGRACIÓN Y DESARROLLO/</t>
    </r>
    <r>
      <rPr>
        <b/>
        <sz val="11"/>
        <color indexed="8"/>
        <rFont val="Calibri"/>
        <family val="2"/>
      </rPr>
      <t xml:space="preserve"> </t>
    </r>
    <r>
      <rPr>
        <b/>
        <sz val="10"/>
        <color indexed="8"/>
        <rFont val="Calibri"/>
        <family val="2"/>
      </rPr>
      <t>MIGRACIÓN LABORAL TEMPORAL Y CIRCULAR</t>
    </r>
  </si>
  <si>
    <r>
      <t>FAMILIA INTEGRAL/</t>
    </r>
    <r>
      <rPr>
        <b/>
        <sz val="11"/>
        <color indexed="8"/>
        <rFont val="Calibri"/>
        <family val="2"/>
      </rPr>
      <t xml:space="preserve"> </t>
    </r>
    <r>
      <rPr>
        <b/>
        <sz val="10"/>
        <color indexed="8"/>
        <rFont val="Calibri"/>
        <family val="2"/>
      </rPr>
      <t>NINGUNO SIN FAMILIA</t>
    </r>
  </si>
  <si>
    <r>
      <t>FAMILIA INTEGRAL/</t>
    </r>
    <r>
      <rPr>
        <b/>
        <sz val="11"/>
        <color indexed="8"/>
        <rFont val="Calibri"/>
        <family val="2"/>
      </rPr>
      <t xml:space="preserve"> </t>
    </r>
    <r>
      <rPr>
        <b/>
        <sz val="10"/>
        <color indexed="8"/>
        <rFont val="Calibri"/>
        <family val="2"/>
      </rPr>
      <t>MI VIEJO TAMBIEN CUENTA</t>
    </r>
  </si>
  <si>
    <r>
      <rPr>
        <b/>
        <sz val="10"/>
        <color indexed="8"/>
        <rFont val="Arial"/>
        <family val="2"/>
      </rPr>
      <t xml:space="preserve"> </t>
    </r>
    <r>
      <rPr>
        <b/>
        <sz val="14"/>
        <color indexed="8"/>
        <rFont val="Arial"/>
        <family val="2"/>
      </rPr>
      <t>F-PLA-06</t>
    </r>
    <r>
      <rPr>
        <sz val="10"/>
        <color indexed="8"/>
        <rFont val="Arial"/>
        <family val="2"/>
      </rPr>
      <t xml:space="preserve">- </t>
    </r>
    <r>
      <rPr>
        <b/>
        <sz val="14"/>
        <color indexed="8"/>
        <rFont val="Arial"/>
        <family val="2"/>
      </rPr>
      <t xml:space="preserve">PROGRAMACIÓN PLAN DE ACCIÓN -          VIGENCIA 2012         </t>
    </r>
    <r>
      <rPr>
        <b/>
        <sz val="10"/>
        <color indexed="8"/>
        <rFont val="Arial"/>
        <family val="2"/>
      </rPr>
      <t>Versión 03         05-07-2011</t>
    </r>
  </si>
  <si>
    <t>DEPENDENCIA:  SECRETARIA JURIDICA Y DE CONTRATACIÓN</t>
  </si>
  <si>
    <t>5.22.106.140   INSTITUCIONAL, FINANZAS FUERTES Y VIABLES, DEPARTAMENTO CON GESTION TRANSPARENTE Y HUMANIZADO DESDE LO PÚBLICO, GESTIÓN DE LA CONTRATACIÓN E INVENTARIOS</t>
  </si>
  <si>
    <t>P.360      Revisar, ajustar y publicar el manual de contratación.</t>
  </si>
  <si>
    <t>Manual de contratación revisado, actualizado y publicado.</t>
  </si>
  <si>
    <t>137.   MEJORAMIENTO DE LA GESTIÓN PÚBLICA DEL DEPARTAMENTO DEL QUINDÍO</t>
  </si>
  <si>
    <t>REALIZAR UN PROCESO DE ACOMPAÑAMIENTO EN EL SEGUNDO SEMESTRE DE LA VIGENCIA 2012 A LA SECRETARIA JURIDICA</t>
  </si>
  <si>
    <t>P. 361.      Revisar y ajustar el proceso de contratación del departamento.</t>
  </si>
  <si>
    <t>Proceso de contratación revisado y ajustado.</t>
  </si>
  <si>
    <t>EJECUTAR EN UN 1 00% LOS PROCESOS DE APOYO Y ASESORIA</t>
  </si>
  <si>
    <t>P.362.  Capacitar a los funcionarios que tienen vínculo con la contratación.</t>
  </si>
  <si>
    <t>Número de funcionarios capacitaciones.</t>
  </si>
  <si>
    <t>PROCESO DE CONTRATACION REVISADO Y AJUSTADO</t>
  </si>
  <si>
    <r>
      <rPr>
        <b/>
        <sz val="10"/>
        <color indexed="8"/>
        <rFont val="Calibri"/>
        <family val="2"/>
      </rPr>
      <t>271</t>
    </r>
    <r>
      <rPr>
        <sz val="10"/>
        <color indexed="8"/>
        <rFont val="Calibri"/>
        <family val="2"/>
      </rPr>
      <t>. PRESTAR EL SERVICIO PROFESIONAL DE APOYO JURIDICO A LA GESTION ADELANTADA POR EL AREA DE CONTRATACION  CORRESPONDIENTE A ESTUDIOS PREVIOS DE LA SECRETARIA JURIDICA Y DE CONTRATACIONDEL DEPARTAMENTO DEL QUINDIO EN ACTIVIDADES RELACIONADAS CON EL TRAMITE DE LOS PROCESOS PRECONTRACTUALES.</t>
    </r>
  </si>
  <si>
    <t>FORTALECER LOS PROCESOS ADMINISTRATIVOS CON LA DEBIA APLICACIÓN DE LA NORMATIVIDAD VIGENTE.</t>
  </si>
  <si>
    <t>1.  CAPACITAR Y APOYAR A LOS FUNCIONARIOS DE LAS DIFERENTES SECRETARIAS DEL ENTRE DEPARTAMENTAL  EN LA  ELABORACION DE ESTUDIOS PREVIOS.  2) APOYAR A LOS PROFESIONALES DE LA SECRETARIA JURIDICA Y DE CONTRATACION EN LA REVISION DE ESTUDIOS PREVIOS , NECESARIOS PARA ADELANTAR LAS DIFERENTES MODALIDADES DE CONTRATACION.  3)  ACOMPAÑAR EN LA VERIFICACION DEL TIPO DE MODALIDAD DE CONTRATAR A SEGUIR, BUSCANDO SATISFACER LA NECESIDAD DE LA ADMINISTRACION Y JUSTIFICANDO LA PREFERENCIA A DICHA MODALIDAD, PARA GARANTIZAR DE ESTA FORMA EL CUMPLIMIENTO DE LA NORMATIVIDAD LEGAL  Y LOS PRINCIPIOS QUE RIGEN LA FUNCION ADMINISTRATIVA.  4)  APOYAR LA REVISION DE LOS SOPORTES ENVIADOS POR LA SECRETARIA QUE REQUIERE LA CONTRATACION, CON LOS CUALES SE REALIZARON LAS VARIABLES UTILIZADAS PARA CALCULAR EL PRESUPUESTO DE LA CONTRATACION QUE SE PRETENDE ADELANTAR. 5) ORIENTAR A LOS CONTRATISTAS EN LOS PROCESOS Y REQUISITOS QUE DEBEN AGOTAR   PARA PERFECCIONAR Y LEGALIZAR  LOS CONTRATOS. 6) BRINDAR APOYO EN LA ASESORIA Y ORIENTACION A LOS SERVIDORES ASIGNADOS EN LOS CONTRATOS PARA REALIZAR LA NORMAL Y ADECUADA EJECUCION DE LOS MISMOS.  7) PRESENTAR UN INFORME DE LAS ACTIVIDADES REALIZADAS DURANTE TODA SU VIGENCIA A EFECTUAR LOS APORTES AL SISTEMA GENERAL DE SEGURIDAD SOCIAL A QUE HAYA LUGAR , DE ACUERDO A LOS PORCENTAJESESTABLECIDOS.</t>
  </si>
  <si>
    <t>24.09.12</t>
  </si>
  <si>
    <t>23.12.12</t>
  </si>
  <si>
    <t>BEATRIZ  LORENA LONDOÑO RODRIGUEZ</t>
  </si>
  <si>
    <t xml:space="preserve">275. PRESTAR EL SERVICIO DE APOYO A LA GESTION A LA SECRETARIA JURIDICA Y DE CONTRATACIOJHN DEL DEPARTAMENTO, EN ACTIVIDADES OPERATIVAS RELACIONADAS CON LOS TRAMITES Y ACTUACIONES QUE SE ADELANTAN EN ESTA UNIDAD ADMINISTRATIVA., </t>
  </si>
  <si>
    <t>1) APOYAR LAS ACTIVIDADESOPERATIVAS QUE PERMITAN EL RECIBO Y LA DISTRIBUCION DE MANERA OPORTUNA DE LA DOCUMENTACION INTERNA  Y EXTERNA RELACIONADA CON LAS FUNCIONES DE LA SECRETARIA, LOS DIFERENTES PROCESOS PRECONTRACTUALES, ASÍ COMO LA DOCUMENTACION. 2)  APOYO EN LA ELABORACION DE  DOCUMENTOS RELACIONADOS CON LA DIRECCION DE CONTRATACION. 3)  RECIBIR LAS MANIFESTACIONES DE INTERESDENTRO DE LOS PROCESOS DE SELECCION QUE ADELANTA ESTA UNIDAD ADMINISTRATIVA. 4)  APOYAR EN LA RECEPCION DE DERECHOS DE PETICION, DIRECCIONANDO SEGÚN SEGUN EL TEMA DE ESTUDIO, AL PROFESIONAL COMPETENTE EN RESOLVERLO. 5)  APOYAR A LOS PROFESIONALES DE MANERA OPERATIVA, EN EL DESARROLLO DE LAS DIFERENTES AUDIENCIAS  QUE SE LLEVEN A CABO EN LAS DIFERENTES MODALIDADES DE CONTRATACION. 6.)  RECIBIR PROPUESTAS   EN LOS PROCESOS DE MINIMA CUANTIA, SELECCION ABREVIADA Y LICITACION PUBLICA QUE ADELANTA LA SECRETARIA JURIDCIA Y DE CONTRATACION.  7)REALIZAR LA DISTRIBUCION DE LAS SOLICITUDES DE ELABORACION DE CONTRATOS ALLEGADOS POR LAS DIFERENTES DEPENDENCIAS QUE CONFORMAN EL SECTOR CENTRAL DE LA ADMINISTRACION DEPARTAMENTAL, A LOS PROFESIONALES QUE PRESTAN SUS SERVICIOS EN EL AREA DE CONTRATOS., 8)  REALIZAR EL APOYO OPERATIVO Y LOGISTICO DURANTE LAS DIFERENTES  CAPACITACIONES QUE PROGRAME LA SECRETARIA JURIDICA Y DE CONTRATACION. 9)    PRESENTAR INFORMES MENSUALES DE LAS ACTIVIDADES U OBLIGACIONES REALIZADAS DURANTE LA EJECUCION DEL CONTRATO AL FUNCIONARIO ENCARGADO DE LA SUPERVI8ION DEL MISMO. 10)  EFECTUAR EL PAGO DE LOS APORTES AL SISTEMA GENERAL DE SEGURIDAD SOCIAL INTEGRAL A QUE HAYA LUGAR DURANTE EL TERMINO DE DURACION DEL CONTRATO, DE CONFORMIDAD CON LO ESTABLECIDO EN EL ARTICULO 50 DE LA LEY 789 DE 2002.</t>
  </si>
  <si>
    <t>27.09.12</t>
  </si>
  <si>
    <t>26.12.12</t>
  </si>
  <si>
    <t>MARIA EUGENIA LOPEZ GARCIA</t>
  </si>
  <si>
    <t>286.  PRESTAR SUS SERVICIOS PROFESIONALES CONSISTENTES EN LAS CAPACITACIONES DE LOS FUNCIONARIOS DEL ENTE DEPARTAMENTAL QUE ESTEN VINCULADOS A PROCESOS PRECONTRACTUALES, ASI COMO PRESTAR  APOYO A LA SECRETARIA JURIDICA Y DE CONTRATACION.</t>
  </si>
  <si>
    <t xml:space="preserve">1)  PRESTAR ACOMPAÑAMIENTO A LAS DIFERENTES SECRETARIAS EN RELACION CON LA APLICACIÓN DE LO DISPUESTO EN LA LEY 80 DE 1993, LEY 1150 DE 2007 Y DECRETO 734 DE 2012, PARA ADELANTAR LICITACION PUBLICA, SELECCIÓN ABREVIADA, CONCURSO DE MERITOS, CONTRATACION DIRECTA Y MINIMA CUANTIA. 2) VERIFICAR EL CUMPLIMIENTO DE LOS REQUISITOS  Y SUS  DOCUMENTOS ANEXOS A LAS SOLICITUDES DE ELABORACION DE CONTRATOS, QUE SE ALLEGUEN A LA SECRETARIA JURIDICA Y DE CONTRATACION DEL DE3PARTAMENTO , CONFORME AL MANUAL DE CONTRATACION. 3)  REVISAR LOS ESTUDIOS PREVIOS Y PLANEACIONES PRECONTRACTUALES QUE SE ADELANTAN EN LA SECRETARIA JURIDICA Y DE CONTRATACIONDEL DEPARTAMENTO. 4)  REALIZAR ACTIVIDADES DE ACOMPAÑAMIENTO FRENTE A LA CORRECTA APLICACION DE LA NORMATIVIDAD VIGENTE, CORRESPONDIENTE A LA ETAPA CONTRACTUAL QUE TIENE LUGAR EN LA SECRETARIA JURIDICA Y DE CONTRATACION .  5)  VERIFICAR QUE LAS ACTAS DE LIQUIDACION ESTÉN CONFORME CON EL MANUAL DE INTERVENTORIA Y CON LAS OBLIGACIONES DEL CONTRATO. 6) PRESENTAR INFORME MENSUAL DE LAS ACTIVIDADES U OBLIGACIONES REALIZADAS DURANTE LA EJECUCION DEL CONTRATO AL FUNCIONARIO ENCARGADO DE LA SUPERVISION DEL MISMO.  7)  DE CONFORMIDAD CON EL ARTICULO 50 DE LA LEY 789 DE 2002, SE OBLIGA DESDE LA CELERIDAD DEL CONTRATO Y DURANTE TODA SU VIGENCIA A EFECTUAR LOS APORTES AL SISTEMA GENERAL DE SEGURIDAD SOCIAL A QUE HAYA LUGAR DE ACUERDO CON LOS PORCENTAJES ESTABLECIDOS Y PRESENTAR COPIA DE PAGO Y PLANILLAS DE LOS MISMOS.    </t>
  </si>
  <si>
    <t>30.09.12</t>
  </si>
  <si>
    <t>ANA MARIA RESTREPO VILLEGAS</t>
  </si>
  <si>
    <t>Nombre y Firma del Secretario: Lina Maria Mesa Moncada (Secretaria juridica encargada)</t>
  </si>
  <si>
    <t>Doctor JOHN JAMES FERNANDEZ LOPEZ</t>
  </si>
  <si>
    <t xml:space="preserve">Secretario Jurídico y de Contratación </t>
  </si>
  <si>
    <t xml:space="preserve">Apoyo en la implementación de los programas de saneamiento fiscal en los municipios.    
Apoyo en la programacion y seguimiento al plan indicativo
Apoyo en la programación y seguimiento del POAI
</t>
  </si>
  <si>
    <t xml:space="preserve">Elaboración de proyectos de ordenanza, decretos, y actos administrativos  relacionados con los proyectos de implementación del sistema de cooperación internacional y gestión de proyectos en el Quindío; Asistencia a los entes territoriales para un mejor desempeño en la inversión pública en el departamento del Quindío; y fortalecimiento de la capacidad de formulación y gestión de proyectos en el departamento del Quindío.
- Brindar apoyo y acompañamiento jurídico relacionada con los proyectos de de implementación del sistema de cooperación internacional y gestión de proyectos en el Quindío; Asistencia a los entes territoriales para un mejor desempeño en la inversión pública en el departamento del Quindío; y fortalecimiento de la capacidad de formulación y gestión de proyectos en el departamento del Quindío
- Proyectar respuestas a derechos de petición relacionados con los proyectos de implementación del sistema de cooperación internacional y gestión de proyectos en el Quindío; Asistencia a los entes territoriales para un mejor desempeño en la inversión pública en el departamento del Quindío; y fortalecimiento de la capacidad de formulación y gestión de proyectos en el departamento del Quindío. 
- Presentar informe mensual y final de las actividades realizadas durante la ejecución del objeto del contrato al funcionario encargado de ejercer la supervisión, vigilancia y control del mismo.
- De conformidad con el artículo 50 de la ley 789 de 2002, se obliga desde la celebración del contrato y durante la vigencia efectuar los aportes al sistema general de seguridad social a que haya lugar. </t>
  </si>
  <si>
    <t xml:space="preserve">Desplazarse por su cuenta y riesgo hasta el municipio de pijao quindio los dias 7 y 8 de septiembre de 2012 para realizar las grabaciones del evento 
Realizar  y entregar el video editado con las siguientes características:  formato del video DVD, duración 8 minutos, elaboración del guion técnico, locución profesional, diseño grafico en la presentación exterior del video 
Entregar un máster en DVD del video del evento
Copias del video DVD
Cds con las memorias del evento que incluyen fotografías, intervenciones, gráficos, 
Los cds serán marcados con el diseño suministrado por el consejo territorial de Planeación 
Acompañamiento técnico durante los días que dura el evento en el municipio de Pijao para recolección de material audiovisual.
Entregar al departamento del Quindío el video objeto de este contrato con las cantidades y las características y especificaciones mínimas indicadas
Atender a las recomendaciones, y los requerimientos realizados por el departamento del Quindío a través del funcionario designado para ejercer la vigilancia y control
Informar al departamento oportunamente los inconvenientes que se puedan presentar durante la ejecución del contrato
</t>
  </si>
  <si>
    <t xml:space="preserve">Prestar el servicio para la elaboracion y entrega al consejo territorial de planeación departamental de lapiceros, carpetas, plegable, agenda, escarapela, pendon, pasacalle, de acuerdo a las especificaciones técnicas, en cumplimiento con las funciones propias asignadas por las constitución y la ley al consejo territorial de planeación, en especial, para atender el sexto encuentro departamental de consejeros de planeación del Quindioa llevarse a cabo los días 7 y 8 de septiembre de 2012 en el municipio de Pijao.
Elaborar y entregar al concejo territorial de planeación, de acuerdo al diseño que será suministrado por este lo siguiente
material tamaño descripcion cantidad
lapiceros   lapicero ecologico tinta negra 200
carpetas 23x29 propalcote 250 gr C1" requiere troquelado, armado y pegado  200
plegables agendas carta abierto  propalcote 1150 gras 200
escarapelas 12x12,5 propalcote150 grs incluye bolsillo plastico y 80 cms de cordon 100
pendon  1,8 x 1,2 metros lona banner con varillas 2
pasacalle 6x0,8 metros lona banner con madera a los lados 1
</t>
  </si>
  <si>
    <t xml:space="preserve">Realizar reservas de los tiquetes aéreos en las fechas, rutas y horas solicitadas
El contratista avisara oportunamente sobre los cambios que se realicen en los vuelos y confirmara nuevamente la reserva que le fue solicitada
El contratista enviara los tiquetes aéreos oportunamente a los consejeros territoriales de planeación del departamento o invitados especiales que estos definan
Presentar informe mensual y final de las actividades relacionadas durante la ejecución del objeto del contrato al funcionario encargado de ejercer la supervisión, vigilancia y control del mismo
</t>
  </si>
  <si>
    <t xml:space="preserve"> F-PLA-07- SEGUIMIENTO PLAN DE ACCIÓN            -          VIGENCIA 2012         Versión 03         05-07-2011</t>
  </si>
  <si>
    <t xml:space="preserve">DEPENDENCIA: SECRETARÍA DE AGUAS E INFRAESTRUCTURA </t>
  </si>
  <si>
    <r>
      <t xml:space="preserve">VALOR </t>
    </r>
    <r>
      <rPr>
        <b/>
        <sz val="10"/>
        <color indexed="8"/>
        <rFont val="Calibri"/>
        <family val="2"/>
      </rPr>
      <t>miles de $</t>
    </r>
  </si>
  <si>
    <r>
      <t xml:space="preserve">VALOR EJECUTADO </t>
    </r>
    <r>
      <rPr>
        <b/>
        <sz val="10"/>
        <color indexed="8"/>
        <rFont val="Calibri"/>
        <family val="2"/>
      </rPr>
      <t>miles de $</t>
    </r>
  </si>
  <si>
    <t xml:space="preserve">0308-5-4-17 87 101 85                                    POLÍTICA INFRAESTRUCTURA PÚBLICA PARA EL DESARROLLO                   PROGRAMA VÍAS PARA EL DESARROLLO Y TRANSPORTE CON CALIDEZ Y CALIDAD                                                                SUBPROGRAMA VÍAS MANTENIDAS Y MEJORADAS PARA EL PROGRESO  </t>
  </si>
  <si>
    <t>257. Construir, mejorar y habilitar la red vial secundaria para la implementación del plan vial departamental.</t>
  </si>
  <si>
    <t>1 (un) km construido, mejorado y/o rehabilitado de la red vial secundaria.</t>
  </si>
  <si>
    <t>85                                                    APLICACIÓN DEL PLAN VÍAL DEPARTAMENTAL EN EL DEPARTAMENTO DEL QUINDÍO</t>
  </si>
  <si>
    <t xml:space="preserve">1. MEJORAMIENTO DE LA CALIDAD DE VIDA DE LA POBLACION DEL DEPARTAMENTO PARA LOGRAR SU DESARROLLO ECONÓMICO A TRAVÉS DE LA IMPLEMENTACIÓN  Y EJECUCIÓN DEL PLAN VIAL DEL DEPARTAMENTO DEL QUINDÍO.                                                   2. EJECUCIÓN DE OBRAS DE MANTENIMIENTO RUTINARIO Y PERIODICO.       3. GARANTIZAR EL TRASLADO OPORTUNO DE CARGA Y PASAJEROS HASTA LOS CENTROS DE CONSUMO.                                        4. MEJORAR EL NIVEL DE PRODUCCIÓN AGRÍCOLA EN UN 4%.                                              5. PERMITIR UN MEJOR NIVEL DE OPERACIÓN Y TRÁNSITO VEHICULAR.                                    6. OFRECER UN NIVEL DE OPERACIÓN SUPERIOR EN UN 10%.                                                                                                              </t>
  </si>
  <si>
    <t>258. Mantener en buen estado las vías secundarias para la implementación del plan vial departamental.</t>
  </si>
  <si>
    <t>21  (veintiún) kms con  mantenimiento en la red vial secundaria.</t>
  </si>
  <si>
    <t>259. Apoyar la atención de las emergencias viales en los municipios del Departamento.</t>
  </si>
  <si>
    <t>1 (un) municipio apoyado con emergencias viales.</t>
  </si>
  <si>
    <t>260. Realizar estudios, diseños, asesorías, apoyo técnico y administrativo  para la ejecución del plan vial departamental.</t>
  </si>
  <si>
    <t>8 (ocho) estudios, diseños, asesorías, apoyo técnico y administrativo realizados.</t>
  </si>
  <si>
    <t>SID 11. PRESTAR SUS SERVICIOS PROFESIONALES COMO INGENIERO CIVIL A LA SECRETARIA DE AGUAS E INFRAESTRUCTURA APOYANDO Y ACOMPAÑANDO TECNICAMENTE LOS PROCESOS DE CONTRATACION Y PRESTANDO APOYO AL SECRETARIO DE INFRAESTRUCTURA EN LA SUPERVISIÓN TÉCNICA, ADMINISTRATIVA, FINANCIERA Y AMBIENTAL; EN PROYECTOS, PROCESOS, CONTRATOS Y CONVENIOS SUSCRITOS EN EL MARCO DEL PROYECTO "APLICACIÓN DEL PLAN VIAL DEPARTAMENTAL EN EL DEPARTAMENTO DEL QUINDIO" Y LOS DERIVADOS DE CONVENIOS, COFINANCIACIÓN, FONDOS NACIONALES E INTERNACIONALES.</t>
  </si>
  <si>
    <t>SUPERVISIÓN TÉCNICA, ADMINISTRATIVA, FINANCIERA Y AMBIENTAL; EN PROYECTOS, PROCESOS, CONTRATOS Y CONVENIOS SUSCRITOS EN EL MARCO DEL PROYECTO "APLICACIÓN DEL PLAN VIAL DEPARTAMENTAL EN EL DEPARTAMENTO DEL QUINDIO" Y LOS DERIVADOS DE CONVENIOS, COFINANCIACIÓN, FONDOS NACIONALES E INTERNACIONALES.</t>
  </si>
  <si>
    <r>
      <t xml:space="preserve">2.- META OBJETIVO ESPECIFICO:                                                 </t>
    </r>
    <r>
      <rPr>
        <i/>
        <sz val="10"/>
        <color indexed="8"/>
        <rFont val="Calibri"/>
        <family val="2"/>
      </rPr>
      <t>Número de programas de actualización  o transferencia de  tecnología  y conocimiento apoyados.</t>
    </r>
  </si>
  <si>
    <r>
      <rPr>
        <b/>
        <i/>
        <sz val="10"/>
        <color indexed="8"/>
        <rFont val="Calibri"/>
        <family val="2"/>
      </rPr>
      <t xml:space="preserve">2.11.29.74.P-192  </t>
    </r>
    <r>
      <rPr>
        <i/>
        <sz val="10"/>
        <color indexed="8"/>
        <rFont val="Calibri"/>
        <family val="2"/>
      </rPr>
      <t xml:space="preserve">                                              Apoyar vincular jóvenes a programas  de relevo generacional  en el agro.</t>
    </r>
  </si>
  <si>
    <t>Número de iniciativas apoyadas</t>
  </si>
  <si>
    <t>Fecha:  SEPTIEMBRE 30 DE 2012</t>
  </si>
  <si>
    <t xml:space="preserve">DIMENSION ECONOMICA       2                            POLITICA VOLVAMOS AL CAMPO                           2.11                 PROGRAMA DESARROLLO RURAL                                           2.11.29                                     SUB PROGRAMA SEGURIDAD ALIMENTARIA 2.11.29.75  </t>
  </si>
  <si>
    <t>FORTALECIMIENTO A PROGRAMAS  DE SEGURIDAD ALIMENTARIA EN EL DEPARTAMENTO DEL QUINDIO                                 # 105</t>
  </si>
  <si>
    <r>
      <rPr>
        <b/>
        <i/>
        <sz val="10"/>
        <color indexed="8"/>
        <rFont val="Calibri"/>
        <family val="2"/>
      </rPr>
      <t xml:space="preserve">META OBJETIVO GENERAL:                                                                  </t>
    </r>
    <r>
      <rPr>
        <i/>
        <sz val="10"/>
        <color indexed="8"/>
        <rFont val="Calibri"/>
        <family val="2"/>
      </rPr>
      <t xml:space="preserve">Apoyar tres (3) estrategias  para aumentar la producción  de alimentos sanos e inocuos que permita apoyar convenios  y proyectos de seguridad alimentaria  y asistencia técnica  e incrementar el número de convenios en ejecución  para la consecución  y/o suministro de material  de propagacion de los productos agropecuarios considerados  dentro de los proyectos de seguridad alimentaria.   </t>
    </r>
    <r>
      <rPr>
        <i/>
        <sz val="11"/>
        <color indexed="8"/>
        <rFont val="Arial"/>
        <family val="2"/>
      </rPr>
      <t/>
    </r>
  </si>
  <si>
    <r>
      <rPr>
        <b/>
        <i/>
        <sz val="10"/>
        <color indexed="8"/>
        <rFont val="Calibri"/>
        <family val="2"/>
      </rPr>
      <t xml:space="preserve">2.11.29.73.P-193  </t>
    </r>
    <r>
      <rPr>
        <i/>
        <sz val="10"/>
        <color indexed="8"/>
        <rFont val="Calibri"/>
        <family val="2"/>
      </rPr>
      <t xml:space="preserve">                                              Apoyar programas productivos  con enfasis  en seguridad alimentaria  dirigidos a  grupos poblacionales  vulnerables</t>
    </r>
  </si>
  <si>
    <t xml:space="preserve">Número de proyectos apoyados </t>
  </si>
  <si>
    <r>
      <t xml:space="preserve">1- META OBJETIVO ESPECIFICO:   </t>
    </r>
    <r>
      <rPr>
        <i/>
        <sz val="10"/>
        <color indexed="8"/>
        <rFont val="Calibri"/>
        <family val="2"/>
      </rPr>
      <t>Un proyecto productivo apoyado.</t>
    </r>
    <r>
      <rPr>
        <b/>
        <i/>
        <sz val="10"/>
        <color indexed="8"/>
        <rFont val="Calibri"/>
        <family val="2"/>
      </rPr>
      <t xml:space="preserve">                                    </t>
    </r>
    <r>
      <rPr>
        <i/>
        <sz val="10"/>
        <color indexed="8"/>
        <rFont val="Calibri"/>
        <family val="2"/>
      </rPr>
      <t xml:space="preserve"> </t>
    </r>
  </si>
  <si>
    <r>
      <rPr>
        <b/>
        <i/>
        <sz val="10"/>
        <color indexed="8"/>
        <rFont val="Calibri"/>
        <family val="2"/>
      </rPr>
      <t>2.11.29.73.P-194</t>
    </r>
    <r>
      <rPr>
        <i/>
        <sz val="10"/>
        <color indexed="8"/>
        <rFont val="Calibri"/>
        <family val="2"/>
      </rPr>
      <t xml:space="preserve">                                              Incrementar el número de convenios  en ejecución para consecución  y/o suministro de material  de propagacion de los productos agropecuarios considerados  dentro de los proyectos de seguridad alimentaria.</t>
    </r>
  </si>
  <si>
    <t>Número de convenios en ejecución  para consecución  y/o suministro  de material de propagación.</t>
  </si>
  <si>
    <r>
      <t xml:space="preserve">2.- META OBJETIVO ESPECIFICO:    </t>
    </r>
    <r>
      <rPr>
        <i/>
        <sz val="10"/>
        <color indexed="8"/>
        <rFont val="Calibri"/>
        <family val="2"/>
      </rPr>
      <t xml:space="preserve"> Gestionar la  suscripción  de un (1) convenio</t>
    </r>
    <r>
      <rPr>
        <b/>
        <i/>
        <sz val="10"/>
        <color indexed="8"/>
        <rFont val="Calibri"/>
        <family val="2"/>
      </rPr>
      <t xml:space="preserve">                                             </t>
    </r>
  </si>
  <si>
    <r>
      <rPr>
        <b/>
        <i/>
        <sz val="10"/>
        <color indexed="8"/>
        <rFont val="Calibri"/>
        <family val="2"/>
      </rPr>
      <t>2.11.29.73.P-195</t>
    </r>
    <r>
      <rPr>
        <i/>
        <sz val="10"/>
        <color indexed="8"/>
        <rFont val="Calibri"/>
        <family val="2"/>
      </rPr>
      <t xml:space="preserve">                                              Realizar asistencia técnica  a proyectos de mejora  en centros de abastecimiento  urbano municipales.</t>
    </r>
  </si>
  <si>
    <t>Número de proyetos de mejora en centros de abastecimiento  urbano municipales  que reciben asistencia técnica.</t>
  </si>
  <si>
    <r>
      <t xml:space="preserve">3.- META OBJETIVO ESPECIFICO:    </t>
    </r>
    <r>
      <rPr>
        <i/>
        <sz val="10"/>
        <color indexed="8"/>
        <rFont val="Calibri"/>
        <family val="2"/>
      </rPr>
      <t xml:space="preserve"> Lograr la estructuración  de un (1)  proyecto en centros de abastecimiento  y su respectivo acompañamiento técnico.</t>
    </r>
    <r>
      <rPr>
        <b/>
        <i/>
        <sz val="10"/>
        <color indexed="8"/>
        <rFont val="Calibri"/>
        <family val="2"/>
      </rPr>
      <t xml:space="preserve">                       </t>
    </r>
  </si>
  <si>
    <t>DIMENSION ECONOMICA                    2                            POLITICA VOLVAMOS AL CAMPO                           2.11                 PROGRAMA DESARROLLO RURAL                                           2.11.29                                     SUBPROGRAMA :      COMPETITIVIDAD RURAL    2.11.29.73</t>
  </si>
  <si>
    <t>MEJORAMIENTO DE LA COMPETITIVIDAD  RURAL EN EL DEPARTAMENTO DEL QUINDIO                          #103</t>
  </si>
  <si>
    <r>
      <t xml:space="preserve">META OBJETIVO GENERAL:                   </t>
    </r>
    <r>
      <rPr>
        <i/>
        <sz val="10"/>
        <color indexed="8"/>
        <rFont val="Calibri"/>
        <family val="2"/>
      </rPr>
      <t xml:space="preserve">   Apoyar tres (3) programas para fortalecer  la competitividad del sector rural que permita mejorar procesos de encadenamientos productivos, realizar convenios interinstitucionales  y apoyar programas  financieros dirigidos  a sectores agropecuarios  de importancia estrategica. </t>
    </r>
  </si>
  <si>
    <r>
      <rPr>
        <b/>
        <i/>
        <sz val="10"/>
        <color indexed="8"/>
        <rFont val="Calibri"/>
        <family val="2"/>
      </rPr>
      <t>OBJETIVO</t>
    </r>
    <r>
      <rPr>
        <i/>
        <sz val="10"/>
        <color indexed="8"/>
        <rFont val="Calibri"/>
        <family val="2"/>
      </rPr>
      <t xml:space="preserve"> </t>
    </r>
    <r>
      <rPr>
        <b/>
        <i/>
        <sz val="10"/>
        <color indexed="8"/>
        <rFont val="Calibri"/>
        <family val="2"/>
      </rPr>
      <t xml:space="preserve">GENERAL:     </t>
    </r>
    <r>
      <rPr>
        <i/>
        <sz val="10"/>
        <color indexed="8"/>
        <rFont val="Calibri"/>
        <family val="2"/>
      </rPr>
      <t xml:space="preserve">                  Mejoramiento de la competitividad  del sector rural en el Departamento del Quindío.</t>
    </r>
  </si>
  <si>
    <t xml:space="preserve">2.11.29.73.P-185                           Apoyar y fortalecer procesos de encadenamiento productivo  departamental y regional  enmarcado dentro de las cadenas  productivas reconocidas  por el Ministerio de Agricultura y Desarrollo Rural -MADR- </t>
  </si>
  <si>
    <t>Número de encadenamientos productivos  enmarcado dentro de las cadenas  productivas reconocidas  por el Ministerio de Agricultura y Desarrollo Rural -MADR-  apoyadas y/o fortalecidas</t>
  </si>
  <si>
    <t>1- META OBJETIVO ESPECIFICO:                                                              Apoyar un programa  de encadenamientos productivos  y apoyar  un convenio para seguro de cosecha.</t>
  </si>
  <si>
    <t xml:space="preserve">CPS No. 355-2012                     ALEXANDER                                                      MADRID LONDOÑO </t>
  </si>
  <si>
    <t xml:space="preserve"> OBJETO: Acompañamiento en la divulgación  de los programas,  procesos y proyectos  orientados al  mejoramiento de la competitividad rural del departamento del quindio  a través de la página  web  www.quindiorural.gov.co</t>
  </si>
  <si>
    <t xml:space="preserve">  Realizar el acompañamiento en la divulgación  de los programas,  procesos y proyectos  orientados al  mejoramiento de la competitividad rural del departamento del quindio  a través de la página  web  www.quindiorural.gov.co</t>
  </si>
  <si>
    <t xml:space="preserve">
 Actualización constante y Administración general de la Página Web de la Secretaría de Agricultura, Desarrollo Rural y Medio Ambiente. www.quindiorural.gov.co. y de sus bases de datos y consolidados de información de su gestión.
 Publicar en la Página Web de la Secretaría de Agricultura, Desarrollo Rural y Medio Ambiente la información generada por las direcciones  Desarrollo  Rural y Emprendimiento Rural.
 Divulgar a través de la página Web las publicaciones mensuales de gestión de los contratistas de la SADRA.
 Apoyo logístico  y acompañamiento en los eventos y actividades realizados por la Secretaría de Agricultura, Desarrollo Rural y Medio Ambiente que pretendan divulgar los programas, procesos y proyectos que son misionales.
 Apoyo  y asistencia operativa y técnica en las actividades que tienen que ver con el área de sistemas.
 Acompañamiento y apoyo en la implementación y utilización de Metodologías para la formulación de proyectos para cumplir con las metas del Plan de Desarrollo y los procesos misionales de la secretaría.
</t>
  </si>
  <si>
    <t>CARLOS ALBERTO LONDOÑO MEJIA</t>
  </si>
  <si>
    <t xml:space="preserve">CPS No.  361-2012                                VELKYS MARITZA                          BENITEZ MURCIA                                                    </t>
  </si>
  <si>
    <t>“Apoyo en la implementación de huertas para autoconsumo con hortalizas y verduras de origen japonés y tradicionales, control y seguimiento al  programa de hortalizas en el marco del Convenio JICA en el departamento del Quindío en el marco del emprendimiento rural”.</t>
  </si>
  <si>
    <t>“Realizar el apoyo en la implementación de huertas para autoconsumo con hortalizas y verduras de origen japonés y tradicionales, control y seguimiento al  programa de hortalizas en el marco del Convenio JICA en el departamento del Quindío en el marco del emprendimiento rural”.</t>
  </si>
  <si>
    <t xml:space="preserve">1. Asesorar técnicamente los procesos de contratación pública en la etapa precontractual y contractual derivados del proyecto APLICACIÓN DEL PLAN VIAL DEPARTAMENTAL EN EL DEPARTAMENTO DEL QUINDIO, elaborando la parte técnica de los estudios previos, las invitaciones públicas o sus equivalentes y respondiendo la parte técnica de las observaciones, etc; así como los procesos de contratación pública derivados de convenios y/o proyectos, cofinanciación, Fondos Nacionales e Internacionales.
2. Prestar apoyo al Secretario de Aguas e Infraestructura en la supervisión técnica, administrativa, ambiental y financiera de los contratos y convenios suscritos en el marco del proyecto APLICACIÓN DEL PLAN VIAL DEPARTAMENTAL EN EL DEPARTAMENTO DEL QUINDIO para la Construcción, mejoramiento y rehabilitación de la red vial secundaria para la implementación del plan vial departamental; mantenimiento del buen estado las vías secundarias para la implementación del plan vial departamental; Atención de las emergencias viales en los municipios del departamento; Realización de los estudios, diseños, asesorías, para la ejecución del plan vial departamental; apoyo a los municipios en la construcción, mantenimiento, mejoramiento y rehabilitación de la red vial terciaria y/o urbana; ejecución de las obras complementarias para la conservación de la red vial del departamento del Quindío; así como de los contratos y convenios suscritos para la construcción, mejoramiento, rehabilitación y mantenimiento de la red vial, gestionados a través de proyectos, convenios, cofinanciación, Fondos Nacionales e Internacionales
3. Asistir al Secretario de Aguas e Infraestructura en las visitas que realice al sitio de la obra e informar a este de manera oportuna el incumplimiento por parte del contratista de la obra, de una o varias de sus obligaciones.
4. Colaborar en la vigilancia y control del total e íntegro cumplimiento de la ejecución del objeto del contrato de obra y de las obligaciones asumidas por el contratista, incluyendo la verificación del comprobante de pago mensual de los aportes al Sistema de Seguridad Social y pago de aportes parafiscales que realice el contratista de la obra, de conformidad con las normas que regulan la materia.
5. Apoyar al Supervisor a recibir y aprobar las actas parciales de obra y el acta final presentada por el contratista de la obra en cumplimiento de las obligaciones contractuales.
6. Proyectar el acta de supervisión, terminación y liquidación del contrato de obra, dentro de los términos estipulados para la revisión por parte del Secretario de Infraestructura en su calidad de Supervisor.
7. Acompañar a la Secretaría de Infraestructura en los demás temas relacionados con proyecto APLICACIÓN DEL PLAN VIAL DEPARTAMENTAL EN EL DEPARTAMENTO DEL QUINDIO y en general, apoyar y acompañar técnicamente los asuntos que el Despacho conozca en ejecución de dicho plan
8. Presentar informes de las actividades realizadas para acceder a cada uno de los pagos y en todo caso cuando así lo requiera el funcionario designado para ejercer la supervisión del contrato.
9. Efectuar los pagos mensuales al Sistema de Seguridad Social y aportes parafiscales cuando haya lugar a estos últimos, en la forma establecida por las normas que regulan la materia.
</t>
  </si>
  <si>
    <t>CARDOSO ALZATE. NESTOR HUGO</t>
  </si>
  <si>
    <t>SID 010. PRESTAR SUS SERVICIOS PROFESIONALES COMO INGENIERO CIVIL A LA SECRETARIA DE AGUAS E INFRAESTRUCTURA APOYANDO Y ACOMPAÑANDO TECNICAMENTE LOS PROCESOS DE CONTRATACION Y PRESTANDO APOYO AL SECRETARIO DE INFRAESTRUCTURA EN LA SUPERVISIÓN TÉCNICA, ADMINISTRATIVA, FINANCIERA Y AMBIENTAL; EN PROYECTOS, PROCESOS, CONTRATOS Y CONVENIOS SUSCRITOS EN EL MARCO DEL PROYECTO "APLICACIÓN DEL PLAN VIAL DEPARTAMENTAL EN EL DEPARTAMENTO DEL QUINDIO" Y LOS DERIVADOS DE PROYECTOS, CONVENIOS, COFINANCIACIÓN, FONDOS NACIONALES E INTERNACIONALES.</t>
  </si>
  <si>
    <t>SUPERVISIÓN TÉCNICA, ADMINISTRATIVA, FINANCIERA Y AMBIENTAL; EN PROYECTOS, PROCESOS, CONTRATOS Y CONVENIOS SUSCRITOS EN EL MARCO DEL PROYECTO "APLICACIÓN DEL PLAN VIAL DEPARTAMENTAL EN EL DEPARTAMENTO DEL QUINDIO" Y LOS DERIVADOS DE PROYECTOS, CONVENIOS, COFINANCIACIÓN, FONDOS NACIONALES E INTERNACIONALES.</t>
  </si>
  <si>
    <t xml:space="preserve">1. Asesorar técnicamente los procesos de contratación pública en la etapa precontractual y contractual derivados del proyecto APLICACIÓN DEL PLAN VIAL DEPARTAMENTAL EN EL DEPARTAMENTO DEL QUINDIO, elaborando la parte técnica de los estudios previos, las invitaciones públicas o sus equivalentes y respondiendo la parte técnica de las observaciones, etc; así como los procesos de contratación pública derivados de convenios y/o proyectos, cofinanciación, Fondos Nacionales e Internacionales.
2. Prestar apoyo al Secretario de Aguas e Infraestructura en la supervisión técnica, administrativa, ambiental y financiera de los contratos y convenios suscritos en el marco del proyecto APLICACIÓN DEL PLAN VIAL DEPARTAMENTAL EN EL DEPARTAMENTO DEL QUINDIO para la Construcción, mejoramiento y rehabilitación de la red vial secundaria para la implementación del plan vial departamental; mantenimiento del buen estado las vías secundarias para la implementación del plan vial departamental; Atención de las emergencias viales en los municipios del departamento; apoyo a los municipios en la construcción, mantenimiento, mejoramiento y rehabilitación de la red vial terciaria y/o urbana; ejecución de las obras complementarias para la conservación de la red vial del departamento del Quindío; así como de los contratos y convenios suscritos para la construcción, mejoramiento, rehabilitación y mantenimiento de la red vial, gestionados a través de proyectos, convenios, cofinanciación, Fondos Nacionales e Internacionales
3. Asistir al Secretario de Aguas e Infraestructura en las visitas que realice a los sitios de las obra e informar a este de manera oportuna el incumplimiento por parte de los contratistas, de una o varias de sus obligaciones.
4. Colaborar en la vigilancia y control del total e íntegro cumplimiento de la ejecución del objeto de los contratos de obra y de las obligaciones asumidas por los contratistas, incluyendo la verificación del comprobante de pago mensual de los aportes al Sistema de Seguridad Social y pago de aportes parafiscales que realicen los contratistas, de conformidad con las normas que regulan la materia y la verificación constante de la vigencias de las garantías.
5. Apoyar al Supervisor a recibir y aprobar las actas parciales y el acta final presentadas por los contratistas en cumplimiento de las obligaciones contractuales.
6. Proyectar las actas de supervisión, terminación y liquidación de los contratos, dentro de los términos estipulados para la revisión por parte del Secretario de Infraestructura en su calidad de Supervisor.
7. Acompañar a la Secretaría de Infraestructura en los demás temas relacionados con proyecto APLICACIÓN DEL PLAN VIAL DEPARTAMENTAL EN EL DEPARTAMENTO DEL QUINDIO y en general, apoyar y acompañar técnicamente los asuntos que el Despacho conozca en ejecución de dicho plan
8. Presentar informes de las actividades realizadas para acceder a cada uno de los pagos y en todo caso cuando así lo requiera el funcionario designado para ejercer la supervisión del contrato.
9. Efectuar los pagos mensuales al Sistema de Seguridad Social y aportes parafiscales cuando haya lugar a estos últimos, en la forma establecida por las normas que regulan la materia.
</t>
  </si>
  <si>
    <t>LONDOÑO  LONDOÑO  JOSE  DAIRO</t>
  </si>
  <si>
    <t>SID 003 "PRESTAR SUS SERVICIOS DE APOYO A LA GESTION A LA SECRETARIA DE AGUAS E INFRAESTRUCTURA APOYANDO LOS PROCESOS DE SUPERVISIÓN ADMINISTRATIVA Y AMBIENTAL DE LOS PROYECTOS, PROCESOS, CONTRATOS Y CONVENIOS SUSCRITOS EN EL MARCO DEL PROYECTO "APLICACIÓN DEL PLAN VIAL DEPARTAMENTAL EN EL DEPARTAMENTO DEL QUINDIO" Y LOS DERIVADOS DE PROYECTOS, CONVENIOS, COFINANCIACIÓN, FONDOS NACIONALES E INTERNACIONALES"</t>
  </si>
  <si>
    <t>APOYO A LOS PROCESOS DE SUPERVISIÓN ADMINISTRATIVA Y AMBIENTAL DE LOS PROYECTOS, PROCESOS, CONTRATOS Y CONVENIOS SUSCRITOS EN EL MARCO DEL PROYECTO "APLICACIÓN DEL PLAN VIAL DEPARTAMENTAL EN EL DEPARTAMENTO DEL QUINDIO" Y LOS DERIVADOS DE PROYECTOS, CONVENIOS, COFINANCIACIÓN, FONDOS NACIONALES E INTERNACIONALES.</t>
  </si>
  <si>
    <t xml:space="preserve">1. Brindar apoyo a los procesos de contratación pública en la etapa precontractual y contractual derivados del proyecto APLICACIÓN DEL PLAN VIAL DEPARTAMENTAL EN EL DEPARTAMENTO DEL QUINDIO, así mismo en los procesos de contratación pública derivados de convenios y/o proyectos, cofinanciación, Fondos Nacionales e Internacionales cuando en ellos se requiera de información ambiental.
2. Brindar apoyo al Secretario de Aguas e Infraestructura en la supervisión administrativa y ambiental  de los contratos y convenios suscritos en el marco del proyecto APLICACIÓN DEL PLAN VIAL DEPARTAMENTAL EN EL DEPARTAMENTO DEL QUINDIO y los derivados de convenios y/o proyectos, cofinanciación, Fondos Nacionales e Internacionales cuando en ellos se requiera de información ambiental.
3. Colaborar al Secretario de Aguas e Infraestructura en la realización de visitas a sitios de obras para verificar aspectos y/o impactos ambientales, cuando así lo solicite el supervisor del contrato, e informar oportunamente cualquier incumplimiento o novedad que se percate. 
4. Apoyar a la Secretaria de Aguas e Infraestructura en la Dirección Vial y Social en las políticas de cumplimiento de Gestión Ambiental.
5. Apoyar al Secretario de Aguas e Infraestructura en la realización de visitas a las vías terciarias del Departamento del Quindío, con el fin de evaluar taludes que presenten riesgo a la comunidad, y presentar el respectivo informe
6. Apoyar al Supervisor a recibir y aprobar las actas parciales y el acta final presentadas por los contratistas en cumplimiento de las obligaciones contractuales.
7. Apoyar en la vigilancia y control del total e íntegro cumplimiento de la ejecución del objeto de los contratos de obra y de las obligaciones asumidas por los contratistas, incluyendo la verificación del comprobante de pago mensual de los aportes al Sistema de Seguridad Social y pago de aportes parafiscales que realicen los contratistas, de conformidad con las normas que regulan la materia y la verificación constante de la vigencias de las garantía.
8. Acompañar a la Secretaría de Infraestructura en los demás temas relacionados con proyecto APLICACIÓN DEL PLAN VIAL DEPARTAMENTAL EN EL DEPARTAMENTO DEL QUINDIO y en general, apoyar y acompañar los asuntos que el Despacho conozca en ejecución de dicho plan.
9. Presentar informes de las actividades realizadas para acceder a cada uno de los pagos y en todo caso cuando así lo requiera el funcionario designado para ejercer la supervisión del contrato.
10. Efectuar los pagos mensuales al Sistema de Seguridad Social y aportes parafiscales cuando haya lugar a estos últimos, en la forma establecida por las normas que regulan la materia.
</t>
  </si>
  <si>
    <t>LEONARDO MONTOYA ALVARAN</t>
  </si>
  <si>
    <t>SID 026. "EL CONTRATISTA SE COMPROMETE PARA CON EL DEPARTAMENTO DEL QUINDÍO A PRESTAR SUS SERVICIOS PROFESIONALES DE ABOGADO EN LA SECRETARÍA DE AGUAS E INFRAESTRUCTURA PARA EL ASESORAMIENTO JURIDICO DEL PROYECTO APLICACIÓN DEL PLAN VIAL DEPARTAMENTAL EN EL DEPARTAMENTO DEL QUINDIO"</t>
  </si>
  <si>
    <t>SERVICIOS PROFESIONALES DE ABOGADO EN LA SECRETARÍA DE AGUAS E INFRAESTRUCTURA PARA EL ASESORAMIENTO JURIDICO DEL PROYECTO APLICACIÓN DEL PLAN VIAL DEPARTAMENTAL EN EL DEPARTAMENTO DEL QUINDIO"</t>
  </si>
  <si>
    <t xml:space="preserve">1. Asesorar, apoyar y acompañar los procesos de contratación pública en la etapa precontractual y contractual derivados del proyecto APLICACIÓN DEL PLAN VIAL DEPARTAMENTAL EN EL DEPARTAMENTO DEL QUINDIO, elaborando y revisando los estudios previos, proyectando las invitaciones públicas o sus equivalentes, conformando el Comité Asesor y Evaluador, asistiendo a las audiencias públicas, redactando los contratos, verificando los requisitos de perfeccionamiento y ejecución, y adelantando las demás actuaciones inherentes a los procesos de contratación pública; así como los procesos con recursos del Fondos Nacional de Calamidades  - COLOMBIA HUMANITARIA como apoyo al mejoramiento de las vías
2. Brindar acompañamiento en la etapa de ejecución de los contratos  del proyecto APLICACIÓN DEL PLAN VIAL DEPARTAMENTAL EN EL DEPARTAMENTO DEL QUINDIO, así como los procesos con recursos del Fondos Nacional de Calamidades  - Subcuenta Colombia Humanitario para la atención de emergencias producidas por la Ola Invernal en los años 2010 y 2011 como apoyo al mejoramiento de las vías, analizando jurídicamente las adiciones, modificaciones, prórrogas, aclaraciones y actas parciales y de liquidación de los contratos celebrados
3. Aplicar el Estatuto General de la Contratación Pública y los regímenes especiales cuando sea pertinente, en todos los procesos de contratación pública que se adelanten, al igual que las demás normas vigentes y concordantes que sean procedentes en este tipo de contratación. 
4. Observar los principios de la contratación y la función pública, en especial el de legalidad, moralidad, transparencia, publicidad, libre concurrencia, imparcialidad, responsabilidad, economía, eficiencia y eficacia.
5. Asesorar, apoyar y acompañar a la Secretaría de Aguas e Infraestructura en los demás actuaciones, procesos y temas relacionados con el del proyecto APLICACIÓN DEL PLAN VIAL DEPARTAMENTAL EN EL DEPARTAMENTO DEL QUINDIO
6. Atender las recomendaciones que le haga el Departamento a través del funcionario designado para ejercer la supervisión del contrato
7. Presentar informes de las actividades realizadas para acceder a cada uno de los pagos y en todo caso cuando así lo requiera el funcionario designado para ejercer la supervisión del contrato.
8. Efectuar los pagos mensuales al Sistema de Seguridad Social y aportes parafiscales cuando haya lugar a estos últimos, en la forma establecida por las normas que regulan la materia.
</t>
  </si>
  <si>
    <t>MARULANDA VASCO MARTHA CECILIA</t>
  </si>
  <si>
    <t>SID 027. "PRESTAR SUS SERVICIOS PROFESIONALES COMO INGENIERO CIVIL A LA SECRETARIA DE AGUAS E INFRAESTRUCTURA APOYANDO Y ACOMPAÑANDO TECNICAMENTE LOS PROCESOS DE CONTRATACION Y PRESTANDO APOYO AL SECRETARIO DE INFRAESTRUCTURA EN LA SUPERVISIÓN TÉCNICA, ADMINISTRATIVA, FINANCIERA Y AMBIENTAL; EN PROYECTOS, PROCESOS, CONTRATOS Y CONVENIOS SUSCRITOS EN EL MARCO DEL PROYECTO "APLICACIÓN DEL PLAN VIAL DEPARTAMENTAL EN EL DEPARTAMENTO DEL QUINDIO" Y LOS DERIVADOS DE PROYECTOS, CONVENIOS, COFINANCIACIÓN, FONDOS NACIONALES E INTERNACIONALES".</t>
  </si>
  <si>
    <t xml:space="preserve">1. Asesorar técnicamente los procesos de contratación pública en la etapa precontractual y contractual derivados del proyecto APLICACIÓN DEL PLAN VIAL DEPARTAMENTAL EN EL DEPARTAMENTO DEL QUINDIO, elaborando la parte técnica de los estudios previos, las invitaciones públicas o sus equivalentes y respondiendo la parte técnica de las observaciones, etc; así como los procesos de contratación pública derivados de convenios y/o proyectos, cofinanciación, Fondos Nacionales e Internacionales.
2. Prestar apoyo al Secretario de Aguas e Infraestructura en la supervisión técnica, administrativa, ambiental y financiera de los contratos y convenios suscritos en el marco del proyecto APLICACIÓN DEL PLAN VIAL DEPARTAMENTAL EN EL DEPARTAMENTO DEL QUINDIO para la Construcción, mejoramiento y rehabilitación de la red vial secundaria para la implementación del plan vial departamental; mantenimiento del buen estado las vías secundarias para la implementación del plan vial departamental; Atención de las emergencias viales en los municipios del departamento; apoyo a los municipios en la construcción, mantenimiento, mejoramiento y rehabilitación de la red vial terciaria y/o urbana; ejecución de las obras complementarias para la conservación de la red vial del departamento del Quindío; así como de los contratos y convenios suscritos para la construcción, mejoramiento, rehabilitación y mantenimiento de la red vial, gestionados a través de proyectos, convenios, cofinanciación, Fondos Nacionales e Internacionales.
3. Asistir al Secretario de Aguas e Infraestructura en las visitas que realice a los sitios de las obra e informar a este de manera oportuna el incumplimiento por parte de los contratistas, de una o varias de sus obligaciones.
4. Colaborar en la vigilancia y control del total e íntegro cumplimiento de la ejecución del objeto de los contratos de obra y de las obligaciones asumidas por los contratistas, incluyendo la verificación del comprobante de pago mensual de los aportes al Sistema de Seguridad Social y pago de aportes parafiscales que realicen los contratistas, de conformidad con las normas que regulan la materia y la verificación constante de la vigencias de las garantías.
5. Apoyar al Supervisor a recibir y aprobar las actas parciales y el acta final presentadas por los contratistas en cumplimiento de las obligaciones contractuales.
6. Proyectar las actas de supervisión, terminación y liquidación de los contratos, dentro de los términos estipulados para la revisión por parte del Secretario de Infraestructura en su calidad de Supervisor.
7. Acompañar a la Secretaría de Infraestructura en los demás temas relacionados con proyecto APLICACIÓN DEL PLAN VIAL DEPARTAMENTAL EN EL DEPARTAMENTO DEL QUINDIO y en general, apoyar y acompañar técnicamente los asuntos que el Despacho conozca en ejecución de dicho plan.
8. Presentar informes de las actividades realizadas para acceder a cada uno de los pagos y en todo caso cuando así lo requiera el funcionario designado para ejercer la supervisión del contrato.
9. Efectuar los pagos mensuales al Sistema de Seguridad Social y aportes parafiscales cuando haya lugar a estos últimos, en la forma establecida por las normas que regulan la materia.
</t>
  </si>
  <si>
    <t>JAIRO  RAMON OROZCO RESTRPO</t>
  </si>
  <si>
    <t>261. Realizar mantenimiento y/o rehabilitación de puentes en el departamento del Quindío.</t>
  </si>
  <si>
    <t>1 (un) puentes mantenidos y/o rehabilitados.</t>
  </si>
  <si>
    <t>262. Apoyar a los municipios en la construcción, mantenimiento, mejoramiento y rehabilitación  de la red vial terciaria y/o urbana.</t>
  </si>
  <si>
    <t>1 (un) municipio apoyado en el proceso de construcción, mantenimiento, mejoramiento y/o rehabilitación de la red vial terciaria y/o urbana.</t>
  </si>
  <si>
    <t>263. Ejecutar obras complementarias para la conservación de la Red Vial del Departamento del Quindío.</t>
  </si>
  <si>
    <t>1 (una) obra complementaria para la conservación Vial del Departamento del Quindío.</t>
  </si>
  <si>
    <t xml:space="preserve">0308-5-4-17 88 102 86                                    POLÍTICA INFRAESTRUCTURA PÚBLICA PARA EL DESARROLLO                   PROGRAMA SERVICIOS PÚBLICOS AL ALCANCE DE TODOS                                                                 SUBPROGRAMA GESTOR PDA - Plan Departamental de Aguas   </t>
  </si>
  <si>
    <t xml:space="preserve">264. Conformar una (1) Unidad para la Gestoría que se encargue de implementar acciones técnicas, administrativas, financieras, legales y ambientales para el desarrollo del Plan Departamental de Aguas del Quindío. </t>
  </si>
  <si>
    <t>1 (una) Unidad para la Gestoría que asuma las funciones de la Gerencia conformada.</t>
  </si>
  <si>
    <t>86.                                  IMPLEMENTACIÓN DE ACCIONES PARA EL DESARROLLO DEL PLAN DEPARTAMENTAL DE AGUAS DEL QUINDÍO</t>
  </si>
  <si>
    <t xml:space="preserve">1. DESARROLLAR LAS ACCIONES NECESARIAS PARA ALCANZAR EL CUMPLIMIENTO DE LOS OBJETIVOS DE LA POLÍTICA DEL SECTOR AGUA POTABLE Y SANEAMIENTO BÁSICO.                                                          2.  UNA UNIDAD PARA LA GESTORÍA.                                                                   3. GARANTIZAR LA ADECUADA IMPLEMENTACIÓN DEL PDA.   </t>
  </si>
  <si>
    <t>SID 014.  EL CONTRATISTA SE COMPROMETE PARA CON EL DEPARTAMENTO DEL QUINDIO A PRESTAR SUS SERVICIOS PROFESIONALES EN LA COORDINACION Y ASESORÍA DE LA UNIDAD ADMINISTRATIVA Y FINANCIERA DENTRO DEL PDA QUINDIO EN TODAS LAS ACTUACIONES REFERENTES A EL MANEJO DE LOS RECURSOS PROVENIENTES DEL PLAN DEPARTAMENTAL DE AGUAS DEL QUINDÍO Y CONTROL DE LAS ACTIVIDADES QUE ENMARCAN LAS ACTUACIONES DEL PDA CON EL GRUPO DE UNIDAD ADMINITRATIVA Y FINANCIERA</t>
  </si>
  <si>
    <t>SERVICIOS PROFESIONALES EN LA COORDINACION Y ASESORÍA DE LA UNIDAD ADMINISTRATIVA Y FINANCIERA DENTRO DEL PDA QUINDIO EN TODAS LAS ACTUACIONES REFERENTES A EL MANEJO DE LOS RECURSOS PROVENIENTES DEL PLAN DEPARTAMENTAL DE AGUAS DEL QUINDÍO Y CONTROL DE LAS ACTIVIDADES QUE ENMARCAN LAS ACTUACIONES DEL PDA CON EL GRUPO DE UNIDAD ADMINITRATIVA Y FINANCIERA</t>
  </si>
  <si>
    <t xml:space="preserve">1. Apoyar al Gestor en la coordinación de la suscripción de convenios y/o contratos entre los actores del PDA (Nación, Departamento -Gestor-, Municipios y FIA) de tal manera que se pueda realizar el aseguramiento del traslado, giro y ejecución de los recursos.
2. Apoyar al Gestor en la aprobación de las cuentas y en la coordinación del pago por parte del sistema fiduciario, a los contratistas, proveedores y entrega de subsidios a los prestadores de servicios públicos.
3. Apoyar al Gestor en la planificación y seguimiento a los recursos del PDA de acuerdo con los componentes del Proyecto y la asignación de recursos Plan de usos y fuentes.
4. Apoyar al Gestor elaborando los documentos de soporte para la solicitud de desembolsos de acuerdo con los procedimientos y trámites específicos de cada fuente de financiación.
5. Apoyar al Gestor en el  seguimiento y control sobre desembolsos y coordinar las acciones para que estos se produzcan oportunamente y bajo las condiciones establecidas por las diferentes fuentes de recursos que alimenta el PDA.
6. Apoyar al Gestor en la coordinación de los aspectos financieros del Programa.
7. Apoyar al Gestor realizando análisis de la capacidad de endeudamiento de las entidades territoriales en lo relacionado con el PDA Quindío.
8. Apoyar al Gestor en la supervisión de la elaboración del cierre financiero que respaldará el nuevo plan de inversiones en lo concerniente al PDA Quindío.
9. Apoyar al Gestor en el seguimiento a la ejecución presupuestal del Programa.
10. Apoyar al Gestor en la coordinación de la operación del esquema fiduciario.
11. Apoyar al Gestor en la Planeación financiera del Plan Departamental de Aguas.
12. Apoyar a los municipios y al Departamento en el adecuado registro de los recursos comprometidos y ejecutados en el Programa.
13. Apoyar al Gestor en las actividades de gestión para incluir a los Municipios no involucrados con el PDA Quindío, apoyar en la suscripción y actualización de los convenios de transferencia de subsidios.
14. Apoyar al Gestor en gestionar con los Municipios no involucrados con el PDA Quindío la expedición de los acuerdos de subsidios y contribuciones.
15. Apoyar al Gestor en la conciliación de los subsidios causados, los aportes solidarios recaudados y las transferencias de subsidios.
16. Apoyar al Gestor elaborando los aspectos financieros del Plan Anual Estratégico de Inversiones en lo referente al PDA.
17. Acompañar a la Secretaría de Infraestructura en los demás temas relacionados con el PDA y en general, asistir los asuntos que ese Despacho conozca en ejecución de dicho plan.
18. Atender las recomendaciones que le haga el Departamento a través del funcionario designado para ejercer la supervisión del contrato.
19. Presentar un informe mensual al supervisor del contrato sobre las actividades realizadas en razón del contrato celebrado para acceder a cada uno de los pagos.
20. Efectuar el pago mensual correspondiente al Sistema de Seguridad Social Integral de acuerdo con la normatividad que regula la materia.
</t>
  </si>
  <si>
    <t xml:space="preserve">R-SGP </t>
  </si>
  <si>
    <t>MARIN LOPEZ CLARA INES</t>
  </si>
  <si>
    <t xml:space="preserve">SID 015. "EL CONTRATISTA SE COMPROMETE PARA CON EL DEPARTAMENTO DEL QUINDIO A PRESTAR SUS SERVICIOS PROFESIONALES EN LA COORDINACION, Y ASESORÍA DE LA UNIDAD ASISTENCIA TECNICA DENTRO DEL PDA QUINDIO EN TODAS LAS ACTUACIONES REFERENTES A LA ASISTENCIA TÉCNICA Y OPERATIVA QUE GARANTICE EL SEGUIMIENTO A LOS PROYECTOS CORRESPONDIENTES A AGUA POTABLE, SANEAMIENTO BÁSICO Y ASEO EN LOS MUNICIPIOS PARTICIPANTES DEL PROGRAMA Y  EL CONTROL DE LAS ACTIVIDADES QUE ENMARCAN LAS ACTUACIONES DEL PDA CON EL GRUPO DE UNIDAD ASISTENCIA TECNICA DEL CUAL ESTARÁ A SU CARGO" </t>
  </si>
  <si>
    <t xml:space="preserve">SERVICIOS PROFESIONALES EN LA COORDINACION, Y ASESORÍA DE LA UNIDAD ASISTENCIA TECNICA DENTRO DEL PDA QUINDIO EN TODAS LAS ACTUACIONES REFERENTES A LA ASISTENCIA TÉCNICA Y OPERATIVA QUE GARANTICE EL SEGUIMIENTO A LOS PROYECTOS CORRESPONDIENTES A AGUA POTABLE, SANEAMIENTO BÁSICO Y ASEO EN LOS MUNICIPIOS PARTICIPANTES DEL PROGRAMA Y  EL CONTROL DE LAS ACTIVIDADES QUE ENMARCAN LAS ACTUACIONES DEL PDA CON EL GRUPO DE UNIDAD ASISTENCIA TECNICA DEL CUAL ESTARÁ A SU CARGO" </t>
  </si>
  <si>
    <t xml:space="preserve">1. Apoyar al Gestor en la preparación del plan anual estratégico y de inversiones del PDA y las modificaciones que resulten necesarias.
2. Apoyar al Gestor en la elaboración, revisión, ajuste de los diseños, estudios, presupuestos y demás insumos entregados por la Gobernación y/o presentados por los actores y/o vinculados al PDA y sugerir las medidas conducentes para su actualización, corrección o modificación.
3. Apoyar al Gestor conceptualizando la viabilidad técnica de los proyectos de inversión presentados por parte de los participantes en el PDA. (operador y/o los municipios) con base en el mecanismo para aprobación de proyectos del MVCT.
4. Apoyar Al Gestor preparando y ajustando los proyectos que serán puestos a consideración del Comité Directivo para su respectiva viabilización y aprobación.
5. Apoyar al Gestor en la presentación a cada municipio o grupo de municipios participantes del PDA de la priorización de los proyectos de infraestructura a desarrollarse.
6. Apoyar al Gestor en la presentación y priorización de proyectos ante el Comité Directivo para su aprobación y asignación de recursos.
7. Acompañar a la Secretaría de Infraestructura en los demás temas relacionados con el PDA y en general, asistir los asuntos que ese Despacho conozca en ejecución de dicho plan.
8. Atender las recomendaciones que le haga el Departamento a través del funcionario designado para ejercer la supervisión del contrato.
9. Presentar un informe mensual al supervisor del contrato sobre las actividades realizadas en razón del contrato celebrado para acceder a cada uno de los pagos.
10. Efectuar el pago mensual correspondiente al Sistema de Seguridad Social de acuerdo con la normatividad que regula la materia.
</t>
  </si>
  <si>
    <t>TAMAYO  GOMEZ VIVIANA</t>
  </si>
  <si>
    <t>SID 021. EL CONTRATISTA SE COMPROMETE PARA CON EL DEPARTAMENTO DEL QUINDÍO A PRESTAR SUS SERVICIOS PROFESIONALES DE ABOGADO EN LA SECRETARÍA DE AGUAS E INFRAESTRUCTURA PARA ASESORAR, APOYAR Y ACOMPAÑAR JURÍDICAMENTE EL PLAN DEPARTAMENTAL DE AGUAS DEL QUINDIO,  APOYANDO Y ACOMPAÑANDO LOS PROCESOS DE CONTRATACIÓN PÚBLICA, EJECUCIÓN CONTRACTUAL, ENTRE OTRAS OBLIGACIONES ESPECÍFICAS RELACIONADAS EN EL REFLEJO Y LA DESCRIPCIÓN DE LA NECESIDAD</t>
  </si>
  <si>
    <t>SERVICIOS PROFESIONALES DE ABOGADO EN LA SECRETARÍA DE AGUAS E INFRAESTRUCTURA PARA ASESORAR, APOYAR Y ACOMPAÑAR JURÍDICAMENTE EL PLAN DEPARTAMENTAL DE AGUAS DEL QUINDIO,  APOYANDO Y ACOMPAÑANDO LOS PROCESOS DE CONTRATACIÓN PÚBLICA, EJECUCIÓN CONTRACTUAL, ENTRE OTRAS OBLIGACIONES ESPECÍFICAS RELACIONADAS EN EL REFLEJO Y LA DESCRIPCIÓN DE LA NECESIDAD</t>
  </si>
  <si>
    <t xml:space="preserve">1. Apoyar y acompañar los procesos de contratación pública en la etapa precontractual y contractual derivados del marco del PDA bajo la dirección del Abogado Coordinador, revisando los estudios previos, proyectando las invitaciones públicas o sus equivalentes, conformando el Comité Asesor y Evaluador, asistiendo a las audiencias públicas, redactando los contratos, verificando los requisitos de perfeccionamiento y ejecución, y adelantando las demás actuaciones inherentes a los procesos de contratación pública.
2. Brindar acompañamiento en la etapa de ejecución de los contratos relacionados con el PDA, analizando jurídicamente las adiciones, modificaciones, prórrogas, aclaraciones y actas de los contratos celebrados en razón del PDA.
3. Aplicar el Estatuto General de la Contratación Pública y los regímenes especiales cuando sea pertinente, en todos los procesos de contratación pública que se adelanten en la Secretaría de Aguas e Infraestructura, al igual que las demás normas vigentes y concordantes que sean procedentes en este tipo de contratación. 
4. Observar los principios de la contratación y la función pública, en especial el de legalidad, moralidad, transparencia, publicidad, libre concurrencia, imparcialidad, responsabilidad, economía, eficiencia y eficacia.
5. Colaborar en las actuaciones y procesos que tengan que ver con el Plan Departamental para el Manejo Empresarial de los Servicios de Agua Potable y Saneamiento Básico del Quindío.
6. Apoyar y acompañar a la Secretaría de Infraestructura en los demás temas relacionados con el PDA y en general, asesorar los asuntos que ese Despacho conozca en ejecución de dicho plan.
7. Atender las recomendaciones que le haga el Departamento a través del funcionario designado para ejercer la supervisión del contrato.
8. Presentar un informe mensual al supervisor del contrato sobre las actividades realizadas en razón del contrato celebrado para acceder a cada uno de los pagos.
9. Efectuar el pago mensual correspondiente al Sistema de Seguridad Social Integral de acuerdo con la normatividad que regula la materia.
</t>
  </si>
  <si>
    <t>MORENO ARROYAVE CLAUDIA LORENA</t>
  </si>
  <si>
    <t>SID 022. EL CONTRATISTA SE COMPROMETE PARA CON EL DEPARTAMENTO DEL QUINDÍO A PRESTAR SUS SERVICIOS PROFESIONALES DE ABOGADO EN LA SECRETARÍA DE AGUAS E INFRAESTRUCTURA PARA ASESORAR, APOYAR Y ACOMPAÑAR JURÍDICAMENTE EL PLAN DEPARTAMENTAL DE AGUAS DEL QUINDIO,  APOYANDO Y ACOMPAÑANDO LOS PROCESOS DE CONTRATACIÓN PÚBLICA, EJECUCIÓN CONTRACTUAL, ENTRE OTRAS OBLIGACIONES ESPECÍFICAS RELACIONADAS EN EL REFLEJO Y LA DESCRIPCIÓN DE LA NECESIDAD</t>
  </si>
  <si>
    <t xml:space="preserve">1. Apoyar y acompañar los procesos de contratación pública en la etapa precontractual y contractual derivados del marco del PDA bajo la dirección del Abogado Coordinador, revisando los estudios previos, proyectando las invitaciones públicas o sus equivalentes, conformando el Comité Asesor y Evaluador, asistiendo a las audiencias públicas, redactando los contratos, verificando los requisitos de perfeccionamiento y ejecución, y adelantando las demás actuaciones inherentes a los procesos de contratación pública.
2. Brindar acompañamiento en la etapa de ejecución de los contratos relacionados con el PDA, analizando jurídicamente las adiciones, modificaciones, prórrogas, aclaraciones y actas de los contratos celebrados en razón del PDA.
3. Aplicar el Estatuto General de la Contratación Pública y los regímenes especiales cuando sea pertinente, en todos los procesos de contratación pública que se adelanten en la Secretaría de Aguas e Infraestructura, al igual que las demás normas vigentes y concordantes que sean procedentes en este tipo de contratación. 
4. Observar los principios de la contratación y la función pública, en especial el de legalidad, moralidad, transparencia, publicidad, libre concurrencia, imparcialidad, responsabilidad, economía, eficiencia y eficacia.
5. Colaborar en las actuaciones y procesos que tengan que ver con el Plan Departamental para el Manejo Empresarial de los Servicios de Agua Potable y Saneamiento Básico del Quindío.
6. Apoyar y acompañar a la Secretaría de Aguas e Infraestructura en los demás temas relacionados con el PDA y en general, asesorar los asuntos que ese Despacho conozca en ejecución de dicho plan.
7. Atender las recomendaciones que le haga el Departamento a través del funcionario designado para ejercer la supervisión del contrato.
8. Presentar un informe mensual al supervisor del contrato sobre las actividades realizadas en razón del contrato celebrado para acceder a cada uno de los pagos.
9. Efectuar el pago mensual correspondiente al Sistema de Seguridad Social Integral de acuerdo con la normatividad que regula la materia.
</t>
  </si>
  <si>
    <t>MUÑOZ ALVAREZ CESAR AUGUSTO</t>
  </si>
  <si>
    <t xml:space="preserve">SID 024. EL CONTRATISTA SE COMPROMETE PARA CON EL DEPARTAMENTO DEL QUINDIO A PRESTAR SUS SERVICIOS PROFESIONALES EN LA COORDINACION Y ASESORÍA JURIDICA DENTRO DEL PDA QUINDIO EN TODAS LAS ACTUACIONES CONTRACTUALES Y ADMINISTRATIVAS DE NATURALEZA JURIDICA Y QUE SURGAN DURANTE LA EJECUCION DEL PDA NECESARIAS PARA DAR SEGURIDAD Y RESPALDO JURIDICO A TODAS LAS ACTUACIONES DEL PDA  CON EL GRUPO DE UNIDAD JURIDICA DEL CUAL ESTARÁ A SU CARGO.  </t>
  </si>
  <si>
    <t xml:space="preserve">SERVICIOS PROFESIONALES EN LA COORDINACION Y ASESORÍA JURIDICA DENTRO DEL PDA QUINDIO EN TODAS LAS ACTUACIONES CONTRACTUALES Y ADMINISTRATIVAS DE NATURALEZA JURIDICA Y QUE SURGAN DURANTE LA EJECUCION DEL PDA NECESARIAS PARA DAR SEGURIDAD Y RESPALDO JURIDICO A TODAS LAS ACTUACIONES DEL PDA  CON EL GRUPO DE UNIDAD JURIDICA DEL CUAL ESTARÁ A SU CARGO.  </t>
  </si>
  <si>
    <t xml:space="preserve">1. Asesorar, coordinar y dirigir con el grupo de apoyo jurídico todos los procesos de contratación que se deban adelantar dentro del marco del PDA Quindío. 
2. Participar dentro de las diferentes etapas de contratación en roll de coordinador y director jurídico de los proyectos que se deban contratar dentro del PDA Quindío.
3. Prestar acompañamiento y asesoría jurídica en general en los diferentes asuntos, actuaciones y procesos dentro del marco del PDA.
4. Generar y presentar informes finales que soporten las actividades, componentes y productos obtenidos en desarrollo de las actividades que permitan medir el apoyo al Gestor en el cumplimiento de las funciones a él asignadas con relación a la contratación. Obligaciones de apoyo a la Gestión de servicios que corresponden al Gestor del PDA, enmarcadas en la obtención de los siguientes objetivos para dar cabal cumplimiento a las obligaciones del artículo 12 y 13 del Decreto 3200 de 2008 ante la falta de personal de planta de la Entidad y la necesidad de obtener como resultados generales los siguientes productos dentro del Programa durante el Plazo de ejecución del contrato: 
" Apoyo al Comité Directivo en la realización, proyección de cada uno de los procesos pre-contractuales y contractuales (estos últimos cuando se requiera de asesoría jurídica) de los proyectos viabilizados y presentado por el Gestor ante el respectivo Comité.
" Formulación, seguimiento y apoyo al Gestor en la actividades precontractuales y contractuales (estos últimos cuando se requiera de asesoría jurídica) de los procesos de contratación que se contraten en el marco del PDA. 
" Elaboración de los documentos como invitaciones, pliegos y demás requisitos jurídicos  que se requieran para iniciación de los procesos de contratación, teniendo en cuenta los parámetros establecidos por el Comité Directivo.    
" Llevar a ejecución los parámetros y lineamientos señalados en el Manual Operativo del PDA, en lo que a materia de proceso  precontractual y contractual (estos últimos cuando se requiera de asesoría jurídica) se refiere.  
" Servir de apoyo al gestor en cuanto a la presentación ante el Comité el Comité Directivo los informes semestrales y anuales en materia de contratación. 
" Servir de apoyo al Gestor en cuanto a la presentación ante el Comité Directivo de los informes de Coordinación, supervisión y seguimiento institucional a la contratación de las consultorías para el Fortalecimiento Institucional de las Empresas Prestadoras de Servicios públicos municipales y demás que se contraten en el marco del PDA. 
5. Apoyar y acompañar a la Secretaría de Aguas e Infraestructura en los demás temas relacionados con el PDA, atendiendo las recomendaciones que le haga el Departamento a través del funcionario designado para ejercer la supervisión del contrato.
6. Efectuar el pago mensual correspondiente al Sistema de Seguridad Social Integral de acuerdo con la normatividad que regula la materia.
</t>
  </si>
  <si>
    <t>MARCELA.POLANCO BOTERO.</t>
  </si>
  <si>
    <t xml:space="preserve">SID 029. BRINDAR  APOYO AL GESTOR DEL PLAN DEPARTAMENTAL DE AGUAS Y SANEAMIENTO BÁSICO DEL DEPARTAMENTO QUINDIO EN LO RELACIONADO A LA SENSIBILIZACION DE LOS COMPONENTES DEL PDA A LA COMUNIDAD BENEFICIADA - AUTORIDADES LOCALES - EMPRESAS PRESTADORAS DE SERVICIOS, ASI COMO EN EL DESARROLLO DE LOS DIFERENTES PROGRAMAS Y PROYECTOS EJECUTADOS Y POR EJECUTAR POR EL PDA Y SUS DIFERENTES BENEFICIOS A MEDIANO Y LARGO PLAZO </t>
  </si>
  <si>
    <t xml:space="preserve">APOYO AL GESTOR DEL PLAN DEPARTAMENTAL DE AGUAS Y SANEAMIENTO BÁSICO DEL DEPARTAMENTO QUINDIO EN LO RELACIONADO A LA SENSIBILIZACION DE LOS COMPONENTES DEL PDA A LA COMUNIDAD BENEFICIADA - AUTORIDADES LOCALES - EMPRESAS PRESTADORAS DE SERVICIOS, ASI COMO EN EL DESARROLLO DE LOS DIFERENTES PROGRAMAS Y PROYECTOS EJECUTADOS Y POR EJECUTAR POR EL PDA Y SUS DIFERENTES BENEFICIOS A MEDIANO Y LARGO PLAZO </t>
  </si>
  <si>
    <t xml:space="preserve">1. Apoyar al Gestor en el desarrollo de las acciones necesarias para el fortalecimiento del plan departamental de aguas y saneamiento básico del Departamento del Quindío, frente a la comunidad, las autoridades locales y empresas prestadoras de servicios a través de la estrategia de sensibilización, estimulación y transferencia de información objetivos específicos y generales  de los programas y proyectos del PDA. 
2. Servir de soporte a la gestión del Gestor en cuanto a la intervención directa con la comunidad resaltado a la importancia fundamental del manejo adecuado de los residuos sólidos y la conservación de las fuentes hídricas del departamento del Quindío
3. Brindar sustento a la labor del Gestor del Plan Departamental De Aguas Y Saneamiento Del Departamento del Quindío, en la planeación a través del apoyo de las convocatorias de socialización al interior de las Audiencias públicas en los procesos de rendición de cuentas de los proyectos ejecutados en cuanto a los factores  de beneficios de las personas, familias grupos y del medio social de la comunidad intervenida.
4. Brindar apoyo en la misión del Gestor difundiendo ante la comunidad la comunidad en general la importancia de la prestación de los servicios públicos domiciliarios  de agua y saneamiento básico a nivel departamental, a través del fomento del bienestar del ser  humano, la prevención y atención de dificultades y/o carencias sociales de las personas, grupos y del medio social en el que viven.
5. Fomento y apoyo al Gestor, en el establecimiento de estrategias para la mitigación del impacto social en una comunidad objeto de intervención de una obra del PDA con el fin de mantener lazos de interacción con los actores involucrados.
6. Apoyo a las gestiones del Gestor del  Plan Departamental de Aguas y Saneamiento Básico del Quindío, en la estrategia de una efectiva y amplia difusión de los objetivos fundamentales y constitucionales de los servicios públicos domiciliarios de agua potable y saneamiento básico ante la comunidad del departamento del Quindío con la vinculación de cada una de las empresas prestadoras de servicios públicos.
7. Servir de soporte a la obligación del Gestor en cuanto al fortalecimiento y posicionamiento ante el nivel Departamental y Nacional del PDA del Quindío, a través de la divulgación de los programas y proyectos que se ejecutan con su respectivo impacto social, a través de la intervención directa con la comunidad objetivo.
8. Apoyar y acompañar a la Secretaría de Aguas e Infraestructura en los demás temas relacionados con el PDA, atendiendo las recomendaciones que le haga el Departamento a través del funcionario designado para ejercer la supervisión del contrato.
9. Generar y presentar al Supervisor para acceder a cada pago informes que soporten las actividades, componentes y productos obtenidos en desarrollo de las actividades y que permitan medir el apoyo al Gestor en el cumplimiento de las funciones a él asignadas.
10. Efectuar el pago mensual correspondiente al Sistema de Seguridad Social Integral de acuerdo con la normatividad que regula la materia.
</t>
  </si>
  <si>
    <t>OSORIO FORERO ANDREA</t>
  </si>
  <si>
    <t>SID 030. "EL CONTRATISTA SE COMPROMETE PARA CON EL DEPARTAMENTO DEL QUINDIO A PRESTAR SUS SERVICIOS PROFESIONALES DE INGENIERO EN LA SECRETARIA DE AGUAS E INFRAESTRUCTURA APOYANDO, ASISTIENDO Y ACOMPAÑANDO TECNICAMENTE  LOS PROYECTOS Y OBRAS DEL PLAN DEPARTAMENTAL DE AGUAS DEL DEPARTAMENTO DEL QUINDIO"</t>
  </si>
  <si>
    <t>SERVICIOS PROFESIONALES DE INGENIERO EN LA SECRETARIA DE AGUAS E INFRAESTRUCTURA APOYANDO, ASISTIENDO Y ACOMPAÑANDO TECNICAMENTE  LOS PROYECTOS Y OBRAS DEL PLAN DEPARTAMENTAL DE AGUAS DEL DEPARTAMENTO DEL QUINDIO.</t>
  </si>
  <si>
    <t xml:space="preserve">1. Apoyar, asistir y acompañar técnicamente los proyectos y obras del Plan Departamental De Aguas Del Departamento Del Quindío a través del seguimiento periódico a los proyectos realizando visitas de campo y asistiendo a los comités técnicos de las obras del PDA.   
2. Apoyar al Gestor y al Director de Aguas e Infraestructura en la elaboración de los estudios previos de que trata el articulo 25 numeral 12 de la Ley 80 de 1993 modificado por el articulo 87 de la Ley 1474 y reglamentado por el Decreto 734 de 2012; así como en la elaboración y/o ajuste de los presupuestos de las obras y consultorias a contratarse con recursos del PDA. 
3.  Apoyar al Gestor en la preparación del plan anual estratégico y de inversiones del PDA y las modificaciones que resulten necesarias.
4. Apoyar al Gestor en la elaboración, revisión, ajuste de los estudios y diseños, presupuestos y demás insumos a presentarse ante el Ministerio de Vivienda, Ciudad y Territorio; así como la revisión de los estudios y diseños, presupuestos y demás insumos presentados por los actores y/o vinculados al PDA sugiriendo las medidas conducentes para sus ajustes,  actualización, corrección o modificación.
5. Apoyar al Gestor preparando y ajustando los proyectos que serán puestos a consideración del Comité Directivo para su respectiva viabilización y aprobación.
6. Apoyar a la Unidad de Asistencia Técnica del PDA en la proyección y/o elaboración de informes requeridos por el Ministerio, Comité Directivo y Gestor.
7. Acompañar a la Secretaría de Infraestructura en los demás temas relacionados con el PDA y en general, asistir los asuntos que ese Despacho conozca en ejecución de dicho plan.
8. Atender las recomendaciones que le haga el Departamento a través del funcionario designado para ejercer la supervisión del contrato.
9. Presentar un informe mensual al supervisor del contrato sobre las actividades realizadas en razón del contrato celebrado para acceder a cada uno de los pagos.
10. Efectuar el pago mensual correspondiente al Sistema de Seguridad Social de acuerdo con la normatividad que regula la materia.
</t>
  </si>
  <si>
    <t>LONDOÑO MARTINEZ JHON ALEXANDER</t>
  </si>
  <si>
    <t>SID 032. EL CONTRATISTA SE COMPROMETE PARA CON EL DEPARTAMENTO DEL QUINDÍO A PRESTAR SUS SERVICIOS PROFESIONALES EN LA SECRETARIA DE AGUAS E INFRAESTRUCTURA BRINDANDO APOYO Y ACOMPAÑAMIENTO A LOS MUNICIPIOS Y A LAS EMPRESAS PRESTADORAS DE SERVICIOS PÚBLICOS PARA EL REPORTE DE INFORMACIÓN Y CARGUE DE DATOS AL SISTEMA ÚNICO DE INFORMACIÓN - SUI, CON EL PROPÓSITO DE ARTICULAR A LOS MUNICIPIOS, LAS EMPRESAS PRESTADORAS DE SERVICIOS PÚBLICO Y AL GESTOR EN EL DESARROLLO DEL COMPONENTE DEL PDA ASEGURAMIENTO DE LA PRESTACIÓN DEL SERVICIO DE AGUA POTABLE Y SANEAMIENTO - DESARROLLO INSTITUCIONAL</t>
  </si>
  <si>
    <t>SERVICIOS PROFESIONALES EN LA SECRETARIA DE AGUAS E INFRAESTRUCTURA BRINDANDO APOYO Y ACOMPAÑAMIENTO A LOS MUNICIPIOS Y A LAS EMPRESAS PRESTADORAS DE SERVICIOS PÚBLICOS PARA EL REPORTE DE INFORMACIÓN Y CARGUE DE DATOS AL SISTEMA ÚNICO DE INFORMACIÓN - SUI, CON EL PROPÓSITO DE ARTICULAR A LOS MUNICIPIOS, LAS EMPRESAS PRESTADORAS DE SERVICIOS PÚBLICO Y AL GESTOR EN EL DESARROLLO DEL COMPONENTE DEL PDA ASEGURAMIENTO DE LA PRESTACIÓN DEL SERVICIO DE AGUA POTABLE Y SANEAMIENTO - DESARROLLO INSTITUCIONAL</t>
  </si>
  <si>
    <t>1) Apoyar el desarrollo del componente del PDA "Aseguramiento de la prestación del servicio de agua potable y saneamiento" contenido dentro del desarrollo institucional" realizando actividades que propendan por la articulación de los Municipios, las empresas prestadoras de servicios público y el Gestor.
2) Brindar apoyo y acompañamiento a los municipios en el seguimiento del estado de reporte al SUI de las Empresas de servicios públicos de agua potable y saneamiento básico, que presten servicios en su jurisdicción, con el fin de generar alertas tempranas frente a las posibles debilidades que se puedan presentar en la prestación de sus servicios. 
3) Apoyar al Gestor en la verificación, seguimiento y control  a los Municipios del cumplimiento de dichas obligaciones, para lo cual deberá consultar periódicamente la plataforma del sistema único de información dejando evidencia de ello y comunicando a los Municipios y al Gestor.  
4) Realizar el cargue y certificación de información al SUI en lo que tiene que ver con el Titulo 17 "Gestor de Planes Departamentales de Agua Potable y Saneamiento Básico" conforme al Anxo Resolución SSPD-20101300048765 del 14 de diciembre de 2010 evidenciado la información certificada a través de la plataforma SUI.
5) Apoyar al Gestor en el desarrollo de las acciones necesarias para alcanzar el cumplimiento de los objetivos de la política del sector de agua potable y saneamiento básico, en el marco del PDA 
6) Apoyar y acompañar a la Secretaría de Aguas e Infraestructura en los demás temas relacionados con el PDA, atendiendo las recomendaciones que le haga el Departamento a través del funcionario designado para ejercer la supervisión del contrato.
7)  Generar y presentar informes al supervisor para cada pago, los cuales deben soportar las actividades, componentes y productos obtenidos en desarrollo de las actividades y que permitan medir el apoyo al Gestor en el cumplimiento de las funciones a él asignadas 
8) Efectuar el pago mensual correspondiente al Sistema de Seguridad Social Integral de acuerdo con la normatividad que regula la materia
Las anteriores obligaciones como apoyo a la Gestión de servicios que corresponden al Gestor del PDA, están enmarcadas en la obtención de los siguientes objetivos para dar cabal cumplimiento a las obligaciones del articulo 12 y 13 del Decreto 3200 de 2008 ante la falta de personal de planta de la Entidad y la necesidad de obtener como resultados generales los siguientes productos dentro del Programa durante el Plazo de ejecución del contrato: i) Socialización de Herramientas que permitan a los municipios obtener la certificación anualmente. ii) Planear estrategias a los municipios que permitan facilidad en los cargues de información al SUI y la certificación de los mismos iii) Cargue de información al SUI en lo que tiene que ver con el Titulo 17 "Gestor de Planes Departamentales de Agua Potable y Saneamiento Básico" conforme al Anxo Resolución SSPD-20101300048765 del 14 de diciembre de 2010 vi) verificación, seguimiento y control  a los Municipios del cumplimiento de dichas obligaciones v) Recopilación de informes finales que soporten las actividades, componentes y productos obtenidos en desarrollo de las actividades y que permitan medir el apoyo al Gestor en el cumplimiento de las funciones a él asignadas.</t>
  </si>
  <si>
    <t>SUAREZ IZQUIERDO JUAN CARLOS</t>
  </si>
  <si>
    <t>SID 031. BRINDAR ASESORÍA CONTABLE Y FINANCIERA AL GESTOR DEL PLAN DEPARTAMENTAL DE AGUAS DEL DEPARTAMENTO DEL QUINDÍO EN LOS ASUNTOS RELACIONADOS CON EL MANEJO DE LOS RECURSOS DE DICHO PLAN.</t>
  </si>
  <si>
    <t>ASESORÍA CONTABLE Y FINANCIERA AL GESTOR DEL PLAN DEPARTAMENTAL DE AGUAS DEL DEPARTAMENTO DEL QUINDÍO EN LOS ASUNTOS RELACIONADOS CON EL MANEJO DE LOS RECURSOS DE DICHO PLAN.</t>
  </si>
  <si>
    <t xml:space="preserve">1. Brindar asesoria contable y financiera al Gestor del Plan Departamental de Aguas del Departamento del Quindío en los asuntos relacionados con el manejo de los recursos de dicho Plan.
2. Apoyar al Gestor del Plan Departamental de Aguas del Departamento del Quindío en la Gestión de pagos ante el FIA de los diferentes contratos en ejecución en el marco del PDA.
3. Apoyar al Gestor del Plan Departamental de Aguas del Departamento del Quindío en la revisión de los estados de cuenta del PDA enviados por el FIA para efectos de conciliación por parte el Gestor
4. Apoyar al Gestor del Plan Departamental de Aguas del Departamento del Quindío en el Registro de ingresos y egresos de los recursos del PDA, para su debido control contable.
5. Apoyar al Gestor del Plan Departamental de Aguas del Departamento del Quindío en el seguimiento a los recursos del PDA conforme al documento Conpes de la DNP; así como en la asignación de recursos de acuerdo al plan de usos y sus fuentes.
6. Apoyar al Gestor del Plan Departamental de Aguas del Departamento del Quindío en el suministro de la información requerida por el Ministerio de Ambiente Vivienda y Desarrollo Territorial, Viceministerio de Aguas, y órganos de control. 
7. Elaborar y presentar informes de las actuaciones financieras y contables del PDA, del estado de avance del PDA, de rendición de cuentas ante la Gobernadora del Departamento, el Supervisor del contrato, el Comité Directivo del PDA y demás instituciones que así lo requieran.
8. Apoyar al Gestor del Plan Departamental de Aguas del Departamento del Quindío en la elaboración del cierre financiero que respaldará el nuevo plan de inversiones en lo concerniente al PDA Quindío.
9. Apoyar y acompañar a la Secretaría de Aguas e Infraestructura del Departamento en todas las actuaciones referentes al manejo de los recursos del Plan Departamental de Aguas y en los demás temas relacionados con el PDA y asistir los asuntos que ese Despacho conozca en ejecución de dicho plan.
10. Participar en las reuniones y/o comités del Plan Departamental de Aguas, cuando sea convocado.
11. Atender las recomendaciones que le haga el Departamento a través del funcionario designado para ejercer la supervisión del contrato.
</t>
  </si>
  <si>
    <t>SOTO  MARTINEZ ESMERALDA</t>
  </si>
  <si>
    <t>SID 033. EL CONTRATISTA SE COMPROMETE CON EL DEPARTAMENTO DEL QUINDÍO A PRESTAR SUS SERVICIOS PROFESIONALES EN LA SECRETARIA DE INFRAESTRUCTURA PARA ASESORAR, APOYAR Y ACOMPAÑAR TÉCNICAMENTE EL PROYECTO PLAN DEPARTAMENTAL DE AGUAS PDA PARA EL CABAL CUMPLIMIENTO DE LOS REQUISITOS TÉCNICOS NORMATIVOS APLICABLES AL TEMA DE RESIDUOS SOLIDOS Y ASEO, ENTRE OTRAS OBLIGACIONES ESPECÍFICAS RELACIONADAS EN EL REFLEJO Y LA DESCRIPCIÓN DE LA NECESIDAD.</t>
  </si>
  <si>
    <t>SERVICIOS PROFESIONALES EN LA SECRETARIA DE INFRAESTRUCTURA PARA ASESORAR, APOYAR Y ACOMPAÑAR TÉCNICAMENTE EL PROYECTO PLAN DEPARTAMENTAL DE AGUAS PDA PARA EL CABAL CUMPLIMIENTO DE LOS REQUISITOS TÉCNICOS NORMATIVOS APLICABLES AL TEMA DE RESIDUOS SOLIDOS Y ASEO, ENTRE OTRAS OBLIGACIONES ESPECÍFICAS RELACIONADAS EN EL REFLEJO Y LA DESCRIPCIÓN DE LA NECESIDAD.</t>
  </si>
  <si>
    <t xml:space="preserve">1. Apoyar al Gestor en el desarrollo de las acciones necesarias para alcanzar el cumplimiento de los objetivos de la política del sector de saneamiento básico, específicamente el tema de la prestación del Servicio Público Domiciliario de Aseo SPDA, en el marco del PDA.
2. Apoyo al Gestor en la verificación del cumplimiento de la normatividad de residuos sólidos e intervenciones que se lleven a cabo en el marco del PDA, específicamente en el tema de saneamiento básico y en lo que tiene que ver con aseo.
3. Apoyar al Gestor en el seguimiento al manejo de residuos sólidos en el tema de saneamiento básico, de acuerdo con los permisos otorgados por la Corporación a cada uno de los municipios vinculados al PDA.
4. Apoyar las actividades a desarrollarse dentro del Componente de Aseo y en relación a los Planes de Gestión Integral de Residuos Solidos de los Municipios y que hacen parte del Plan Departamental de Aguas PDA.
5. Recopilar y organizar un archivo con la documentación pertinente relacionada con las normas y documentos de residuos sólidos de los componentes que hacen parte del Servicio Público Domiciliario de Aseo SPDA dentro del Plan Departamental de Aguas PDA, específicamente para el manejo de Residuos Sólidos Municipales RSM.
6. Apoyar la elaboración técnica de los estudios previos y proyectos de pliegos de condiciones de los procesos de contratación que se adelanten dentro dei Proyecto del Plan Departamental de Aguas.
7. Participar en los comités de evaluación de ios procesos de contratación con recursos del Plan Departamental de Aguas, cuando se le designe.
8. Colaborar en las actuaciones y actividades que tengan que ver con la implementación del Plan Departamental para el Manejo Empresarial de los Servicios de Saneamiento Básico del Quindío y en especial de Aseo.
9. Apoyo en la formulación y acompañamiento del plan director de Gestión Ambiental por parte del Gestor en el que se articulen los objetivos del PDA con las directrices ambientales de la CRQ (PGIRS, PAT), en el marco de la prestación de servicios de saneamiento básico.
10. Apoyo en la formulación, priorización y ejecución de proyectos para cumplir cabalmente con la normatividad en materia de residuos sólidos y servicios relacionados con el Saneamiento Básico y Ambiental, a partir de las necesidades identificadas previamente, en el documento de caracterización ambiental.
11. Acompañar a la Secretaría de Aguas e Infraestructura en los demás temas relacionados con el PDA y en general, asistir los asuntos que ese despacho conozca en ejecución de dicho plan.
12. Atender las recomendaciones que la entidad le haga a través del funcionario designado para ejercer la supervisión con el fin de lograr una adecuada ejecución del objeto contractual y sus obligaciones.
13. Presentar informes de las actividades realizadas para acceder a cada uno de los pagos y en todo caso cuando así lo requiera el funcionario designado para ejercer la supervisión del contrato.
14. Efectuar los pagos mensuales al Sistema de Seguridad Social y aportes paraflscales cuando haya lugar a estos últimos, en la forma establecida por las normas que regulan la materia.
</t>
  </si>
  <si>
    <t>ALARCON MARIN HERIBERTO</t>
  </si>
  <si>
    <t xml:space="preserve">0308-5-4-17 88 103 87                                    POLÍTICA INFRAESTRUCTURA PÚBLICA PARA EL DESARROLLO                   PROGRAMA SERVICIOS PÚBLICOS AL ALCANCE DE TODOS                                                                 SUBPROGRAMA AGUA POTABLE    </t>
  </si>
  <si>
    <t>265. Disminuir el IRCA[1]&lt; = 2%.</t>
  </si>
  <si>
    <t>&lt; = 2%                               % IRCA.</t>
  </si>
  <si>
    <t>87.                                 CONSTRUCCIÓN Y MEJORAMIENTO DE LA INFRAESTRUCTURA DE AGUA POTABLE DEL DEPARTAMENTO DEL QUINDÍO</t>
  </si>
  <si>
    <t xml:space="preserve">1. AUMENTO DE LA COBERTURA URBANA Y RURAL DEL SERVICIO DE AGUA POTABLE EN EL DEPARTAMENTO.                     2. DISMINUIR EL IRCA MENOR O IGUAL AL 2%  - GESTIONAR EL AUMENTO DE LA PROPORCION DE LA POBLACION URBANA CON ACCESO A METODOS DE ABASTECIMIENTO DE AGUA ADECUADOS EN  UN 99,4% - GESTIONAR EL AUMENTO DE LA PROPORCION DE LA POBLACION URBANA CON ACCESO A METODOS DE ABASTECIMIENTO DE AGUA ADECUADOS EN  UN 81,6%. </t>
  </si>
  <si>
    <t xml:space="preserve">SID 001. EL DEPARTAMENTO DEL QUINDIO Y ESAQUIN S.A.  E.S.P. EN EL MARCO DEL PDA AUNAN ESFUERZOS ECONOMICOS, TECNICOS Y FINANCIEROS PARA EJECUTAR LOS ESTUDIOS Y DISEÑOS DE PROYECTOS ESPECIFICOS APROBADOS A LOS MUNICIPIOS VINCULADOS AL PDA EN EL PLAN ANUAL GENERAL ESTRATEGICO DE INVERSIÓN PARA LA VIGENCIA 2012 </t>
  </si>
  <si>
    <t xml:space="preserve">ESTE REGISTRO  REEMPLAZA EL RP  NO.  1288 DE 2012, POR LA ARMONIZACION DEL POAI  2012-2015, SEGUN ORDENANZA NO. 018/2012.  </t>
  </si>
  <si>
    <t xml:space="preserve">1. MODELACION HIDRAULICA PARA LA SECTORIZACION Y LOCALIZACION DE MACROMEDIDORES DE LAS REDES DE ACUEDUCTO DEL CASCO URBANO MUNICIPIO DE BUENAVISTA
2. ESTUDIO Y DISEÑO OPTIMIZACION REDES DE ALCANTARILLADO Y SISTEMA DE TRATAMIENTO DE AGUAS RESIDUALES CENTRO POBLADO RIO VERDE MUNICIPIO DE BUENAVISTA
3. MODELACION HIDRAULICA PARA LA SECTORIZACION Y LOCALIZACION DE MACROMEDIDORES DE LAS REDES DE ACUEDUCTO DEL CASCO URBANO MUNICIPIO DE CIRCASIA
4. ESTUDIOS Y DISEÑOS OPTIMIZACION SISTEMA DE ACUEDUCTO EL ROBLE MUNICIPIO DE CIRCASIA
5. MODELACION HIDRAULICA PARA LA SECTORIZACION Y LOCALIZACION DE MACROMEDIDORES DE LAS REDES DE ACUEDUCTO DEL CASCO URBANO MUNICIPIO DE FILANDIA
6. MODELACION HIDRAULICA PARA LA SECTORIZACION Y LOCALIZACION DE MACROMEDIDORES DE LAS REDES DE ACUEDUCTO DEL CASCO URBANO MUNICIPIO DE GENOVA
7. MODELACION HIDRAULICA PARA LA SECTORIZACION Y LOCALIZACION DE MACROMEDIDORES DE LAS REDES DE ACUEDUCTO DEL CASCO URBANO MUNICIPIO DE LA TEBAIDA
8. MODELACION HIDRAULICA PARA LA SECTORIZACION Y LOCALIZACION DE MACROMEDIDORES DE LAS REDES DE ACUEDUCTO DEL CASCO URBANO MUNICIPIO DE MONTENEGRO
9. MODELACION HIDRAULICA PARA LA SECTORIZACION Y LOCALIZACION DE MACROMEDIDORES DE LAS REDES DE ACUEDUCTO DEL CASCO URBANO MUNICIPO DE QUIMBAYA
10. MODELACION HIDRAULICA PARA LA SECTORIZACION Y LOCALIZACION DE MACROMEDIDORES DE LAS REDES DE ACUEDUCTO DEL CASCO URBANO MUNICIPIO DE SALENTO
11. MODELACION HIDRAULICA PARA LA SECTORIZACION Y LOCALIZACION DE MACROMEDIDORES DE LAS REDES DE ACUEDUCTO DEL CASCO URBANO
12. ESTUDIOS Y DISEÑOS OPTIMIZACION PLANTA DE TRATAMIENTO Y TANQUE DE ALMACENAMIENTO DE AGUA POTABLE. MUNICIPIO DE BUENAVISTA
13. ESTUDIOS Y DISEÑOS OPTIMIZACION PLANTA DE TRATAMIENTO  DE AGUA POTABLE MUNICIPIO DE LA TEBAIDA.
14. ESTUDIOS Y DISEÑOS OPTIMIZACION PLANTA DE TRATAMIENTO  DE AGUA POTABLE MUNICIPIO DE PIJAO.
15. REDISEÑO PLANTA DE TRATAMIENTO DE AGUAS RESIDUALES EL PESCADOR MUNICIPIO DE CALARCA
16. REDISEÑO PLANTA DE TRATAMIENTO DE AGUAS RESIDUALES MUNICIPIO DE FILANDIA
17. REDISEÑO PLANTA DE TRATAMIENTO DE AGUAS RESIDUALES MUNICIPIO DE GENOVA
18. REDISEÑO PLANTA DE TRATAMIENTO DE AGUAS RESIDUALES MUNICIPIO DE PIJAO.
19. REDISEÑO PLANTA DE TRATAMIENTO DE AGUAS RESIDUALES MUNICIPIO DE BUENAVISTA
20. REDISEÑO PLANTA DE TRATAMIENTO DE AGUAS RESIDUALES MUNICIPIO DE MONTENEGRO
21. REDISEÑO PLANTA DE TRATAMIENTO DE AGUAS RESIDUALES MUNICIPIO DE CIRCASIA
22. REDISEÑO PLANTA DE TRATAMIENTO DE AGUAS RESIDUALES MUNICIPIO DE QUIMBAYA
23. INTEVENTORIA ESTUDIOS Y DISEÑOS
</t>
  </si>
  <si>
    <t>EMPRESA SANITARIA DEL QUINDIO  S.A. E.S.P. ESAQUIN S.A E.S.P.</t>
  </si>
  <si>
    <t xml:space="preserve">266. Gestionar el aumento de la proporción de la población urbana con acceso a métodos de abastecimiento de agua adecuados. </t>
  </si>
  <si>
    <t>0,97% de Cobertura Urbana.</t>
  </si>
  <si>
    <t xml:space="preserve">R-AUDIENCIAS PÚBLICAS </t>
  </si>
  <si>
    <t>267. Gestionar el aumento de la proporción de la población rural con acceso a métodos de abastecimiento de agua adecuados.</t>
  </si>
  <si>
    <t>0,32% de Cobertura  Rural.</t>
  </si>
  <si>
    <t xml:space="preserve">SID 005. EL DEPARTAMENTO DEL QUINDIO Y ESAQUIN S.A. E.S.P. EN EL MARCO DEL PDA AUNAN ESFUERZOS ECONOMICOS, TECNICOS Y FINANCIEROS PARA EJECUTAR LOS PROYECTOS ESPECIFICOS QUE A CONTINUACION SE IDENTIFICAN: OPTIMIZACIÓN BOCATOMA, DESARENADOR Y ADUCCIÓN LA CASCADA MUNICIPIO DE PIJAO, CONSTRUCCIÓN LÍNEA DE CONDUCCIÓN ACUEDUCTO BOQUIA MUNICIPIO DE SALENTO, OPTIMIZACIÓN BOCATOMA, DESARENADOR Y ADUCCIONES QUEBRADAS CRUZ GORDA Y COROZAL MUNICIPIO DE SALENTO, CONSTRUCCIÓN LÍNEA DE CONDUCCIÓN VEREDA LA MONTAÑA 1 ETAPA MUNICIPIO DE QUIMBAYA, OPTIMIZACIÓN PLANTA DE TRATAMIENTO DE AGUA POTABLE MUNICIPIO MONTENEGRO, CONSTRUCCIÓN LÍNEA DE CONDUCCIÓN ACUEDUCTO CORREGIMIENTO LA INDIA MUNICIPIO DE FILANDIA, AMPLIACIÓN Y COBERTURA REDES DE ACUEDUCTO Y ALCANTARILLADO URBANIZACIÓN LA LADRILLERA MUNICIPIO DE PIJAO Y OPTIMIZACIÓN Y AMPLIACIÓN PLANTA DE TRATAMIENTO DE AGUAS RESIDUALES MUNICIPIO DE SALENTO, INCLUIDAS LAS INTERVENTORÍAS A ESTAS OBRAS </t>
  </si>
  <si>
    <t xml:space="preserve">OPTIMIZACIÓN BOCATOMA, DESARENADOR Y ADUCCIÓN LA CASCADA MUNICIPIO DE PIJAO, CONSTRUCCIÓN LÍNEA DE CONDUCCIÓN ACUEDUCTO BOQUIA MUNICIPIO DE SALENTO, OPTIMIZACIÓN BOCATOMA, DESARENADOR Y ADUCCIONES QUEBRADAS CRUZ GORDA Y COROZAL MUNICIPIO DE SALENTO, CONSTRUCCIÓN LÍNEA DE CONDUCCIÓN VEREDA LA MONTAÑA 1 ETAPA MUNICIPIO DE QUIMBAYA, OPTIMIZACIÓN PLANTA DE TRATAMIENTO DE AGUA POTABLE MUNICIPIO MONTENEGRO, CONSTRUCCIÓN LÍNEA DE CONDUCCIÓN ACUEDUCTO CORREGIMIENTO LA INDIA MUNICIPIO DE FILANDIA, AMPLIACIÓN Y COBERTURA REDES DE ACUEDUCTO Y ALCANTARILLADO URBANIZACIÓN LA LADRILLERA MUNICIPIO DE PIJAO Y OPTIMIZACIÓN Y AMPLIACIÓN PLANTA DE TRATAMIENTO DE AGUAS RESIDUALES MUNICIPIO DE SALENTO, INCLUIDAS LAS INTERVENTORÍAS A ESTAS OBRAS </t>
  </si>
  <si>
    <t>a) Autorizar las órdenes de pago para ser enviadas al FIA respecto de los contratos de obra y consultoría que se celebren en virtud del presente convenio b) gestionar a través del Director de aguas y saneamiento básico o quien haga sus veces la documentación requerida por el FIA para los respectivos pagos respecto de los contratos de obra y consultoría que se celebren en virtud del presente convenio c) Supervisar a través del Director de aguas y saneamiento básico o quien haga sus veces la documentación en orden requerida para los respectivos pagos y que la misma se encuentre completa y acorde con la ejecución de los contratos d) Servir de puente de inquietud frente a FIA de todos los tramites y asuntos que se deban de realizar por parte de ESAQUIN S.A ESP a través del director de aguas y saneamiento básico o quien haga sus veces teniendo en cuenta que todos los tramites e inquietudes ante el FIA solo pueden realizarse a través del gestor quien es el ordenador del gasto e) Vigilar  el cumplimiento por parte de ESAQUIN S.A. E.S.P, Del objeto del presente convenio.; f) A  realizar a través  del Director de Aguas  y saneamiento básico de la Secretaria  Infraestructura Departamental  el control y seguimiento de la ejecución del presente Convenio.; g). Vigilar que los recursos comprometidos por el Departamento  en este Convenio se ejecuten exclusivamente por ESAQUIN S.A. E.S.P. en la totalidad de los proyectos objeto de este convenio de acuerdo con el detalle de cada presupuesto para cada contratación; h). A exigir de ESAQUIN S.A. E.S.P. la presentación de todos los documentos soportes de la ejecución de cada proyecto con el fin de que el Departamento pueda recopilar la información que debe obrar para efectos de la  supervisión y la ejecución de las obras priorizadas en la vigencia 2012  y se verifique el avance y cumplimiento del objeto convenido; i).  A realizar conjuntamente con ESAQUIN S.A. E.S.P. la liquidación del presente Convenio una vez se verifique el cumplimiento del objeto convenido. B.- OBLIGACIONES DE ESAQUIN S.A. E.S.P.  ESAQUIN S.A. E.S.P. se compromete a través de este Convenio a) aportar al presente convenio  los soportes técnicos de todos los proyectos específicos a ejecutar y contratar, incluida la interventoría; b) Contratar la ejecución de las obras  por cada proyecto incluida la interventoría; c) Presentar ante el Departamento los parámetros técnicos y de toda índole a exigir en las respectivas contrataciones antes de realizar las convocatorias, para que sean revisadas y ajustadas por la Dirección de aguas y saneamiento Básico  de la Secretaría de Infraestructura;  d) elegir para cada proyecto específico a realizar el contratista más idóneo atendiendo la especificidad de cada proyecto; e) por cada proyecto deberá presentar un informe financiero de su ejecución donde se soporte la inversión respectiva; f) disponer de personal idóneo para revisar cada  contrato antes de dar el recibido a satisfacción; g) Hacer las recomendaciones técnicas pertinentes a los contratistas buscando la finalidad de obtener productos  con calidad, h) A designar la interventoría técnica  de seguimiento a la ejecución de los proyectos; i) A mantener indemne al Departamento de cualquier tipo de riesgo y responsabilidad en desarrollo del objeto convenido, para lo cual deberá ejecutar el proyecto atendiendo la normatividad vigente, siendo de absoluta responsabilidad de ESAQUIN S.A. E.S.P cualquier riesgo y responsabilidad que se llegue a generar de tipo contractual y extracontractual y el cumplimiento de normas de calidad, seguridad industrial, pago de aportes al sistema de seguridad social, parafiscales, señalización de obras y demás cumplimientos de normas aplicables a la ingeniería, dejando indemne al Departamento frente a cualesquiera reclamaciones, responsabilidad civil contractual o extracontractual, acciones o demanda de cualquier naturaleza derivadas de daños y/o perjuicios causados a cualquier persona o entidad que surjan como consecuencia directa o indirecta de actos, hechos u omisiones de ESAQUIN S.A. E.S.P o de alguno de los contratistas o subcontratistas que hayan participado en los proyectos específicos objeto de ejecución a través de este convenio. j) A disponer de un archivo exclusivo, donde se recopile toda la información de ejecución de este convenio, el cual deberá permanecer actualizado y disponible para las visitas de seguimiento que realice el supervisor del convenio por parte del Departamento; k) A presentar al supervisor designado por el Departamento los informes mensuales sobre avance del objeto del Convenio, así como el informe final, los cuales deberán ser analizados y aprobados por el supervisor del Departamento y por el supervisor  designados por ESAQUIN S.A. (E.S.P); l) Atender las recomendaciones que el supervisor del Convenio designado por el Departamento para el presente Convenio, realice; m) Presentar a consideración y aprobación del Departamento cualquier modificación al proyecto inicial contratado, con anterioridad a su ejecución n) en relación con los imprevistos los contratistas de las obras deberán soportar técnicamente haber hecho uso de los mismos durante la ejecución de las obras para que sean valorados por el supervisor del convenio por parte del Departamento, la no atención a lo dispuesto en el presente literal, dará lugar a que los contratistas de las obras deban reintegrar el porcentaje de imprevistos indicados en los presupuestos de obra  por considerarse que este ítem tiene una destinación especifica que no puede convertirse en utilidad. En cuyo caso se deberán liberar en el acta de liquidación del convenio a favor del Departamento ñ) A liquidar conjuntamente con el Departamento el presente Convenio dentro del plazo convencional señalado o en su defecto el plazo legal.</t>
  </si>
  <si>
    <t xml:space="preserve">0308-5-4-17 88 104 88                                    POLÍTICA INFRAESTRUCTURA PÚBLICA PARA EL DESARROLLO                   PROGRAMA SERVICIOS PÚBLICOS AL ALCANCE DE TODOS                                                                 SUBPROGRAMA OBJETIVOS DE CALIDAD PARA EL SANEAMIENTO BÁSICO     </t>
  </si>
  <si>
    <t>268. Gestionar el aumento del porcentaje en cobertura del tratamiento de aguas residuales domésticas.</t>
  </si>
  <si>
    <t>0,14%  de Aguas Tratadas.</t>
  </si>
  <si>
    <t>88.                            CONSTRUCCIÓN Y MEJORAMIENTO DE LA INFRAESTRUCTURA SANITARIA DEL DEPARTAMENTO DEL QUINDÍO</t>
  </si>
  <si>
    <t xml:space="preserve">1. MEJORAR LA CALIDAD DEL SERVICIO DE SANEAMIENTO BÁSICO, AUMENTANDO LA COBERTURA EN ALCANTARILLADO Y ASEO.             2. 40% DE AGUAS TRATADAS;  97,6% DE COBERTURA URBANA Y 70,9% DE COBERTURA RURAL.                                          3. GESTIONAR EL AUMENTO DEL PORCENTAJE EN COBERTURA DEL TRATAMIENTO DE AGUAS RESIDUALES DOMÉSTICAS.                                                                                    4. PROPORCIÓN DE LA POBLACIÓN URBANA Y RURAL CON ACCESO A MÉTODOS DE SANEAMIENTO ADECUADO.        </t>
  </si>
  <si>
    <t xml:space="preserve">SID 006. EL  DEPARTAMENTO  DEL  QUINDIO  Y  ESAQUIN  S.A.  E.S.P. AUNAN ESFUERZOS ECONOMICOS, TECNICOS Y FINANCIEROS PARA EJECUTAR LOS PROYECTOS DE OBRA  PUBLICA CONSTRUCCION DE SISTEMAS DE TRATAMIENTO DE AGUAS RESIDUALES DOMICILIARIAS (POZOS SEPTICOS) EN EL SECTOR RURAL DE LOS MUNICIPIOS DEL DEPARTAMENTO DEL QUINDIO, </t>
  </si>
  <si>
    <t xml:space="preserve">EJECUTAR LOS PROYECTOS DE OBRA  PUBLICA CONSTRUCCION DE SISTEMAS DE TRATAMIENTO DE AGUAS RESIDUALES DOMICILIARIAS (POZOS SEPTICOS) EN EL SECTOR RURAL DE LOS MUNICIPIOS DEL DEPARTAMENTO DEL QUINDIO, </t>
  </si>
  <si>
    <t xml:space="preserve">OBLIGACIONES DEL DEPARTAMENTO: EL DEPARTAMENTO SE COMPROMETE A: a) Transferir a ESAQUIN S.A. con destino al convenio, la suma de la manera descrita en la forma de pago de los recursos. b) Vigilar el cumplimiento por parte de ESAQUIN S.A. del objeto de este convenio; c)  Realizar a través  del Secretario de Infraestructura Departamental el control y seguimiento de la ejecución del Convenio el cual no incluye la interventoría técnica de las obras para ejecución de los proyectos objeto de este Convenio las que estarán a cargo de ESAQUIN S.A. E.S.P.; c) Vigilar que los recursos comprometidos por el Departamento   en este Convenio se ejecuten totalmente en los proyectos objeto de este convenio de acuerdo con los ítems de obra, con el fin de recibir a entera satisfacción del Departamento las obras en condiciones de estabilidad y calidad; d) Exigir de ESAQUIN S.A. E.S.P. la presentación de todos los documentos soportes de la ejecución del proyecto con el fin de que el Departamento pueda recopilar la información que debe obrar para efectos de la Interventoría de este convenio y se  verifique el avance y cumplimiento del objeto convenido; e) A realizar conjuntamente con ESAQUIN S.A. E.S.P. la liquidación del presente Convenio una vez se verifique el cumplimiento  del  objeto  convenido.
OBLIGACIONES DE ESAQUIN S.A. E.S.P. ESAQUIN S.A. E.S.P. se compromete a través de este Convenio a: a) Destinar los recursos transferidos por el Departamento exclusivamente a la ejecución  de  las  actividades  objeto  del  Convenio.  b) Contratar  las  obras necesarias para la ejecución del Convenio, cumpliendo con las especificaciones técnicas  para la construcción de pozos sépticos, de acuerdo con las normas de contratación que rigen a ESAQUIN SA  ESP como empresa de servicios públicos domiciliarios. c) Presentar mensualmente al Departamento un informe detallado sobre el avance de las obras, copias de los contratos, soportes de pagos efectuados a cargo del Convenio, extractos bancarios, entre otros. d) Instalar en un lugar visible una valla informativa de la obra incluyendo el logotipo del Departamento. e) Ejecutar el objeto conveniente en el término y forma estipulada realizando los aportes a los que se haya comprometido. f) Designar la interventoría técnica de las obras objeto de este convenio, también disponer de un ingeniero de planta como Supervisor de los asuntos pertinentes al Convenio, las obras y la interventoría; g) Obtener con las entidades pertinentes o con los particulares los permisos, licencias, servidumbres o cualquier tipo de autorización que sea  necesaria de acuerdo con la normatividad vigente para poder adelantar cada una de las obras objeto del presente convenio; h) Mantener indemne al Departamento de cualquier tipo de riesgo y responsabilidad en desarrollo  del  objeto  convenido,  para  lo  cual  deberá  ejecutar  el  proyecto atendiendo la normatividad vigente, siendo de absoluta responsabilidad de ESAQUIN S.A. (E.S.P) cualquier riesgo y responsabilidad que se llegue a generar de tipo contractual y extracontractual y el cumplimiento de normas de calidad, seguridad industrial, pago de aportes al sistema de seguridad social, parafiscales, y  demás  cumplimiento  de  normas  aplicables  a  la ingeniería, dejando indemne al Departamento  frente  a  cualquier reclamación, responsabilidad civil contractual o extracontractual, acciones o demandas de cualquier naturaleza derivadas de daños y/o perjuicios causados a cualquier persona o entidad que surjan como consecuencia directa o indirecta de actos, hechos u omisiones de ESAQUIN S.A. (E.S.P) o de alguno de los contratistas o subcontratistas que hayan ejecutado obras  referentes  al  presente  convenio  con  cargo  a  los  proyectos  objeto  de ejecución a través de este convenio. i) Disponer de un archivo exclusivo, donde se recopile toda la información de ejecución de este convenio, el cual deberá permanecer actualizado y disponible para las visitas de seguimiento que realice el supervisor del convenio por parte del Departamento; j) Velar porque las obras en desarrollo del presente Convenio cumplan con las condiciones técnicas legales que sean pertinentes; k) Presentar al Supervisor designado por el Departamento los informes mensuales sobre avance del objeto del Convenio, así como el informe final, los cuales deberán ser analizados y aprobados por el Supervisor y por los interventores designados por ESAQUIN S.A. (E.S.P); l) Atender las recomendaciones que realice el Supervisor del Convenio designado por el Departamento para el presente Convenio; m) Presentar a consideración y aprobación del Departamento cualquier modificación al  proyecto inicial  contratado,  con anterioridad a la ejecución de la respectiva modificación; n) Liquidar conjuntamente con el Departamento el presente Convenio dentro del plazo convencional señalado o en su defecto el plazo legal.
</t>
  </si>
  <si>
    <t xml:space="preserve">RO </t>
  </si>
  <si>
    <t>269. Gestionar el aumento  de la cobertura de la población urbana con acceso a métodos de saneamiento adecuado.</t>
  </si>
  <si>
    <t>0,95% de Cobertura Urbana.</t>
  </si>
  <si>
    <t>270. Gestionar el aumento de la cobertura  de la población rural con acceso a métodos de saneamiento adecuado.</t>
  </si>
  <si>
    <t>0,18% de Cobertura  Rural.</t>
  </si>
  <si>
    <t xml:space="preserve">R-COFINANCIACIÓN CONVENIOS </t>
  </si>
  <si>
    <t xml:space="preserve">271. Apoyar la implementación y desarrollo de los PEGIRS en los municipios del departamento.  </t>
  </si>
  <si>
    <t>0 (cero) Número de municipios apoyados.</t>
  </si>
  <si>
    <t>1. modelación hidráulica para la sectorización y localización de macromedidores de las redes de acueducto del casco urbano municipio de Buenavista. 2. Estudio y diseño optimización redes de alcantarillado y sistema de tratamiento de aguas residuales centro poblado río verde municipio de Buenavista. 3. Modelación hidráulica para la sectorización y localización de macromedidores de las redes de acueducto del casco urbano municipio de circasia. 4. Estudios y diseños optimización sistema de acueducto el roble municipio de circasia. 5. Modelación hidráulica para la sectorización y localización de macromedidores de las redes de acueducto del casco urbano municipio de filandia. 6. Modelación hidráulica para la sectorización y localización de macromedidores de las redes de acueducto del casco urbano municipio de Génova. 7. Modelación hidráulica para la sectorización y localización de macromedidores de las redes de acueducto del casco urbano municipio de la tebaida. 8. Modelación hidráulica para la sectorización y localización de macromedidores de las redes de acueducto del casco urbano municipio de montenegro. 9. Modelación hidráulica para la sectorización y localización de macromedidores de las redes de acueducto del casco urbano municipio de quimbaya. 10. Modelación hidráulica para la sectorización y localización de macromedidores de las redes de acueducto del casco urbano municipio de salento. 11. Modelación hidráulica para la sectorización y localización de macromedidores de las redes de acueducto del casco urbano. 12. Estudios y diseños optimización planta de tratamiento y tanque de almacenamiento de agua potable. Municipio de Buenavista. 13. Estudios y diseños optimización planta de tratamiento  de agua potable municipio de la tebaida. 14. estudios y diseños optimización planta de tratamiento  de agua potable municipio de Pijao. 15. rediseño planta de tratamiento de aguas residuales el pescador municipio de calarca. 16. Rediseño planta de tratamiento de aguas residuales municipio de filandia. 17. Rediseño planta de tratamiento de aguas residuales municipio de Génova. 18. Rediseño planta de tratamiento de aguas residuales municipio de Pijao. 19. rediseño planta de tratamiento de aguas residuales municipio de Buenavista. 20. Rediseño planta de tratamiento de aguas residuales municipio de montenegro. 21. Rediseño planta de tratamiento de aguas residuales municipio de circasia. 22. Rediseño planta de tratamiento de aguas residuales municipio de quimbaya. 23. Interventoría estudios y diseños.</t>
  </si>
  <si>
    <t xml:space="preserve">272. Apoyar la recolección de residuos en las zonas rurales turísticas de los municipios del departamento. </t>
  </si>
  <si>
    <t xml:space="preserve">273. Fomentar los sistemas de aprovechamiento de residuos sólidos en los municipios del departamento. </t>
  </si>
  <si>
    <t>11 municipios con promoción de sistemas de aprovechamiento.</t>
  </si>
  <si>
    <t xml:space="preserve">0308-5-4-17 88 106 89                                    POLÍTICA INFRAESTRUCTURA PÚBLICA PARA EL DESARROLLO                   PROGRAMA SERVICIOS PÚBLICOS AL ALCANCE DE TODOS                                                                 SUBPROGRAMA TRANSFORMACIÓN EMPRESARIAL      </t>
  </si>
  <si>
    <t xml:space="preserve">275. Fortalecer institucionalmente Empresas Prestadoras de servicios públicos domiciliarios. </t>
  </si>
  <si>
    <t>1 (una) Empresa Prestadora de servicios públicos domiciliarios fortalecida Institucionalmente.</t>
  </si>
  <si>
    <t>89.                                   FORTALECIMIENTO DE LAS EMPRESAS DE SERVICIOS PÚBLICOS DOMICILIARIOS DEL DEPARTAMENTO DEL QUINDÍO</t>
  </si>
  <si>
    <t xml:space="preserve">1. FORTALECER INSTITUCIONALMENTE LAS EMPRESAS PRESTADORAS DE SERVICIOS PÚBLICOS DOMICILIARIOS.                                     2. NÚMERO DE EMPRESAS PRESTADORAS DE SERVICIOS PÚBLICOS DOMICILIARIOS FORTALECIDAS INSTITUCIONALMENTE.                                        3. MEJORAR LA CALIDAD DE VIDA DE CADA UNO DE LOS HABITANTES DEL DEPARTAMENTO DEL QUINDIO.                                                       4. NÚMERO DE MUNICIPIOS (11) DEL DEPARTAMENTO DEL QUINDÍO CON EMPRESAS FORTALECIDAS. 5. MEJORAR LOS SERVICIOS PUBLICOS DOMICILIARIOS DE ACUEDUCTO, ALCANTARILLADO Y ASEO EN CADA UNO  DE LOS MUNICIPIOS DEL DEPARTAMENTO DEL QUINDIO.                                           6. AUMENTAR LA CALIDAD DE VIDA DE LOS CIUDADANOS DEL DEPARTAMENTO DEL QUINDIO EN LOS SERVICIOS PUBLICOS DOMICILIARIOS.     </t>
  </si>
  <si>
    <t xml:space="preserve">0308-5-4-17 88 107 90                                    POLÍTICA INFRAESTRUCTURA PÚBLICA PARA EL DESARROLLO                   PROGRAMA SERVICIOS PÚBLICOS AL ALCANCE DE TODOS                                                                 SUBPROGRAMA TRANSFORMACIÓN EMPRESARIAL      </t>
  </si>
  <si>
    <t xml:space="preserve">276.  Realizar consultoría para los estudios y diseños del embalse multipropósito y obras complementarias. </t>
  </si>
  <si>
    <t>1 (una) Consultoria Realizada.</t>
  </si>
  <si>
    <t>90.                             APORTES AL EMBALSE MULTIPROPÓSITO DEL QUINDÍO</t>
  </si>
  <si>
    <t xml:space="preserve">1. LIDERAR LA INICIATIVA DE LA COSTRUCCION DE UNA REPRESA  HIDRICA, CON RECURSOS DEL DEPARTAMENTO Y DE LA NACION, PARA GARANTIZAR EL ABASTECIMIENTO DE AGUA POTABLE A UN ALTO PORCENTAJE DE LA POBLACION QUINDIANA, A TRAVÉS DE LA REALIAZACIÓN DE  APORTE PARA UN EMBALSE MULTIPROPOSITO.                                                             2. GESTIONAR CON EL GOBIERNO NACIONAL LOS RECURSOS NECESARIOS PARA LA CONSTRUCCIÓN DEL EMBALSE MULTIPROPÓSITO. </t>
  </si>
  <si>
    <t>277. Gestionar la consecución de recursos del orden nacional</t>
  </si>
  <si>
    <t>Gestión Realizada.</t>
  </si>
  <si>
    <t xml:space="preserve">0308-5-4-17 92 109 91                                             POLÍTICA INFRAESTRUCTURA PÚBLICA PARA EL DESARROLLO              PROGRAMA INFRAESTRUCTURA PÚBLICA PARA EL DESARROLLO                SUBPROGRAMA INFRAESTRUCTURA FÍSICA DE LAS INSTITUCIONES EDUCATIVAS MANTENIDA Y REHABILITADA </t>
  </si>
  <si>
    <t>282. Mejorar y rehabilitar la infraestructura de edificaciones educativas del Departamento del Quindío.</t>
  </si>
  <si>
    <t>4 (cuatro) edificaciones educativas mejoradas y rehabilitadas.</t>
  </si>
  <si>
    <t xml:space="preserve">91.                            MEJORAMIENTO DE LA INFRAESTRUCTURA FÍSICA DE LAS INSTITUCIONES EDUCATIVAS DEL DEPARTAMENTO DEL QUINDÍO             </t>
  </si>
  <si>
    <t>1. DISMINUIR LA AFECTACIÓN DE LA COBERTURA EDUCATICA MEDIANTE EL  MEJORAMIENTO DE LA INFRAESTRUCTURA FISICA DE LAS IE Y ESPACIOS CULTURALES DEL DEPARTAMENTO DEL QUINDIO.                                     2. ADECUACIÓN Y MEJORAMIENTO DE INSTITUCIONES EDUCATIVAS Y ESPACIOS CULTURALES EN SU INFRAESTRUCTURA FISICA.                                                    3. MEJORAR LAS CONDICIONES DE FORMACIÓN A LA POBLACIÓN ESTUDIANTIL DEL QUINDIO.                                                 4. OFRECER ESPACIOS FÍSICOS ADECUADOS.                                        5. GARANTIZAR LA PERMANENCIA DE LA POBLACIÓN ESTUDIANTIL EN EL QUINDIO.</t>
  </si>
  <si>
    <t>SID 013. PRESTACIÓN DE SERVICIOS PROFESIONALES PARA: EL APOYO TÉCNICO Y ADMINISTRATIVO DEL PROYECTO MEJORAMIENTO DE LA INFRAESTRUCTURA FÍSICA DE LAS INSTITUCIONES EDUCATIVAS DEL  DEPARTAMENTO DEL QUINDÍO</t>
  </si>
  <si>
    <t>SERVICIOS PROFESIONALES PARA: EL APOYO TÉCNICO Y ADMINISTRATIVO DEL PROYECTO MEJORAMIENTO DE LA INFRAESTRUCTURA FÍSICA DE LAS INSTITUCIONES EDUCATIVAS DEL  DEPARTAMENTO DEL QUINDÍO</t>
  </si>
  <si>
    <t xml:space="preserve">1. Proyectar los estudios previos y especificaciones técnicas de las obras que se desarrollen dentro del proyecto asignado.
2. Realizar actividades de apoyo carácter técnico y administrativo a las obras que se desarrollen dentro del proyecto "MEJORAMIENTO DE LA INFRAESTRUCTURA FISICA DE LAS INSTITUCIONES EDUCATIVAS DEL  DEPARTAMENTO DEL QUINDÍO".
3. Realizar visitas a las obras que se desarrollen bajo el proyecto mencionado que se asigne a la secretaria de infraestructura y rendir sus respectivos informes.
4. Acompañar técnicamente en el desarrollo de los presupuestos de obra relacionados con las obras de infraestructura de las Instituciones educativas en el departamento.
5. Acompañar en la vigilancia y control de los convenios interadministrativos suscritos por el departamento del Quindío con cargo al proyecto.
6. Proyectar la documentación técnica relacionada con la supervisión de los contratos y convenios que se desarrollen dentro del proyecto.
7. Realizar las visitas de obra necesarias con el fin de verificar avance de los trabajos; como acompañamiento al secretario de infraestructura
8. Acompañar en la presentación de informes de control y seguimiento de las obras desarrolladas dentro del proyecto.
9. Realizar los pagos de seguridad social de acuerdo con la ley.
10. Presentar informes mensuales sobre el cumplimiento del objeto contractual.
</t>
  </si>
  <si>
    <t>R-EPD</t>
  </si>
  <si>
    <t>MESA MARTINEZ PAULO CESAR</t>
  </si>
  <si>
    <t>SID 020. PRESTACIÓN DE SERVICIOS PROFESIONALES PARA: EL APOYO TECNICO Y ADMINISTRATIVO DEL PROYECTO MEJORAMIENTO DE LA INFRAESTRUCTURA FÍSICA DE LAS INSTITUCIONES EDUCATIVAS DEL DEPARTAMENTO DEL QUINDÍO</t>
  </si>
  <si>
    <t>APOYO TECNICO Y ADMINISTRATIVO DEL PROYECTO MEJORAMIENTO DE LA INFRAESTRUCTURA FÍSICA DE LAS INSTITUCIONES EDUCATIVAS DEL DEPARTAMENTO DEL QUINDÍO</t>
  </si>
  <si>
    <t>1. Proyectar los estudios previos y especificaciones técnicas de las obras que se desarrollen dentro del proyecto asignado.
2. Realizar actividades de apoyo carácter técnico y administrativo a las obras que se desarrollen dentro del proyecto "MEJORAMIENTO DE LA INFRAESTRUCTURA FISICA DE LAS INSTITUCIONES EDUCATIVAS DEL DEPARTAMENTO DEL QUINDIO".
3. Realizar visitas a las obras que se desarrollen bajo el proyecto mencionado que se asigne a la secretaria de infraestructura y rendir sus respectivos informes.
4. Acompañar técnicamente en el desarrollo de los presupuestos de obra y en la elaboración de diseños relacionados con las obras deportivas en el departamento.
5. Acompañar en la vigilancia y control de los convenios interadministrativos suscritos por el departamento del Quindío con cargo al proyecto.
6. Proyectar la documentación técnica relacionada con la supervisión de los contratos y convenios que se desarrollen dentro del proyecto.
7. Realizar las visitas de obra necesarias con el fin de verificar avance de los trabajos; como acompañamiento al secretario de infraestructura.
8. Acompañar en la presentación de informes de control y seguimiento de las obras desarrolladas dentro del proyecto.
9. Realizar los pagos de seguridad social de acuerdo con la ley.
10. Presentar informes mensuales sobre el cumplimiento del objeto contractual.</t>
  </si>
  <si>
    <t>BETANCOURT BETANCOURT JOHN JAIRO</t>
  </si>
  <si>
    <t xml:space="preserve">0308-5-4-17 92 109 92                                            POLÍTICA INFRAESTRUCTURA PÚBLICA PARA EL DESARROLLO              PROGRAMA INFRAESTRUCTURA PÚBLICA PARA EL DESARROLLO                SUBPROGRAMA INFRAESTRUCTURA FÍSICA DE LAS INSTITUCIONES EDUCATIVAS MANTENIDA Y REHABILITADA </t>
  </si>
  <si>
    <t>283. Construir sedes educativas</t>
  </si>
  <si>
    <t>1 (una) sede educativa construida</t>
  </si>
  <si>
    <t xml:space="preserve">92.                         CONSTRUIR LA INSTITUCIÓN EDUCATIVA SAN JOSÉ EN LA VEREDA FACHADAS DEL MUNICIPIO DE FILANDIA                        </t>
  </si>
  <si>
    <t xml:space="preserve">1. MEJORAMIENTO DE LA INFRAESTRUCTURA FÍSICA DE LA INSTITUCIÓN EDUCATIVA SAN  JOSÉ VEREDA FACHADAS, A TRAVÉS DE LA CONSTRUCCIÓN  DE LA NUEVA SEDE, PARA INCREMENTAR LA COBERTURA EN EL SECTOR RURAL DEL MUNICIPIO DE FILANDIA QUINDÍO.                    2.  CONSTRUCCIÓN DE 2,684, 84 M2. </t>
  </si>
  <si>
    <t xml:space="preserve">0308-5-4-17 92 109 93                                            POLÍTICA INFRAESTRUCTURA PÚBLICA PARA EL DESARROLLO              PROGRAMA INFRAESTRUCTURA PÚBLICA PARA EL DESARROLLO                SUBPROGRAMA INFRAESTRUCTURA DE LOS ESCENARIOS DEPORTIVOS Y RECREATIVOS MANTENIDA Y REHABILITADA </t>
  </si>
  <si>
    <t>284.  Incrementar el mejoramiento y rehabilitación de los escenarios deportivos y recreativos del Departamento del Quindío.</t>
  </si>
  <si>
    <t>5 (cinco) escenarios deportivos mejorados y rehabilitados.</t>
  </si>
  <si>
    <t>93. MEJORAMIENTO DE LA INFRAESTRUCTURA FÍSICA DE LOS ESCENARIOS DEPORTIVOS Y RECREATIVOS DEL DEPARTAMENTO DEL QUINDÍO</t>
  </si>
  <si>
    <t xml:space="preserve">1. DISMINUIR LOS ÍNDICES DE INSEGURIDAD PARA LA PRÁCTICA DEL DEPORTE A TRAVÉS DE LA REHABILITACIÓN DE LA INFRAESTRUCTURA FÍSICA DE LOS ESCENARIOS DEPORTIVOS DEL DEPARTAMENTO DEL QUINDÍO.                                              2. MANTENIMIENTO DE ESCENARIOS DEPORTIVOS DEL DEPARTAMENTO.                       3. GARANTIZAR LA PLENA UTILIZACIÓN DE LOS ESCENARIOS DEPORTIVOS. </t>
  </si>
  <si>
    <t>SID 012. PRESTACION DE SERVICIOS PROFESIONALES PARA REALIZAR ACTIVIDADES DE APOYO TECNICO Y ADMINISTRATIVO DEL PROYECTO MEJORAMIENTO DE LA INFRAESTRUCTURA FISICA DE LOS  ESCENARIOS DEPORTIVOS Y RECREATIVOS DEL DEPARTAMENTO DEL QUINDIO</t>
  </si>
  <si>
    <t>SERVICIOS PROFESIONALES PARA REALIZAR ACTIVIDADES DE APOYO TECNICO Y ADMINISTRATIVO DEL PROYECTO MEJORAMIENTO DE LA INFRAESTRUCTURA FISICA DE LOS  ESCENARIOS DEPORTIVOS Y RECREATIVOS DEL DEPARTAMENTO DEL QUINDIO</t>
  </si>
  <si>
    <t>1. Proyectar los estudios previos y especificaciones técnicas de las obras que se desarrollen dentro del proyecto asignado.
2. Realizar actividades de apoyo carácter técnico y administrativo a las obras que se desarrollen dentro del proyecto MEJORAMIENTO DE LA INFRAESTRUCTURA FISICA DE LOS  ESCENARIOS DEPORTIVOS Y RECREATIVOS DEL DEPARTAMENTO DEL QUINDIO".
3. Realizar visitas a las obras que se desarrollen bajo el proyecto mencionado que se asigne a la secretaria de infraestructura y rendir sus respectivos informes.
4. Acompañar técnicamente en el desarrollo de los presupuestos de obra relacionados con las obras deportivas en el departamento.
5. Acompañar en la vigilancia y control de los convenios interadministrativos suscritos por el departamento del Quindío con cargo al proyecto.
6. Proyectar la documentación técnica relacionada con la supervisión de los contratos y convenios que se desarrollen dentro del proyecto.
7. Realizar las visitas de obra necesarias con el fin de verificar avance de los trabajos.
8. Acompañar en la presentación de informes de control y seguimiento de las obras desarrolladas dentro del proyecto.
9. Realizar los pagos de seguridad social de acuerdo con la ley.
10. Presentar informes mensuales sobre el cumplimiento del objeto contractual.</t>
  </si>
  <si>
    <t>GUTIERREZ ARISTIZABAL NATALIA</t>
  </si>
  <si>
    <t>SID 016. PRESTACION DE SERVICIOS PROFESIONALES PARA REALIZAR ACTIVIDADES DE APOYO TECNICO Y ADMINISTRATIVO DEL PROYECTO MEJORAMIENTO DE LA INFRAESTRUCTURA FISICA DE LOS  ESCENARIOS DEPORTIVOS Y RECREATIVOS DEL DEPARTAMENTO DEL QUINDIO</t>
  </si>
  <si>
    <t>1. Proyectar los estudios previos y especificaciones técnicas de las obras que se desarrollen dentro del proyecto asignado.
2. Realizar actividades de apoyo carácter técnico y administrativo a las obras que se desarrollen dentro del proyecto MEJORAMIENTO DE LA INFRAESTRUCTURA FISICA DE LOS  ESCENARIOS DEPORTIVOS Y RECREATIVOS DEL DEPARTAMENTO DEL QUINDIO"
3. Realizar visitas a las obras que se desarrollen bajo el proyecto mencionado que se asigne a la secretaria de aguas e infraestructura y rendir sus respectivos informes.
4. Acompañar técnicamente en el desarrollo de los presupuestos de obra relacionados con las obras deportivas y recreativas en el departamento.
5. Acompañar en la vigilancia y control de los convenios interadministrativos suscritos por el departamento del Quindío con cargo al proyecto.
6. Proyectar la documentación técnica relacionada con la supervisión de los contratos y convenios que se desarrollen dentro del proyecto.
7. Realizar las visitas de obra necesarias con el fin de verificar avance de los trabajos y presentar los correspondientes informes.
8. Acompañar en la presentación de informes de control y seguimiento de las obras desarrolladas dentro del proyecto.
9. Realizar los pagos de seguridad social de acuerdo con la ley.
10. Presentar informes mensuales sobre el cumplimiento del objeto contractual.</t>
  </si>
  <si>
    <t>BAENA  GALLEGO JULIO  CESAR</t>
  </si>
  <si>
    <t xml:space="preserve">SID 023.  "PRESTAR SUS SERVICIOS PROFESIONALES DE ABOGADO EN LA SECRETARÍA DE AGUAS E INFRAESTRUCTURA PARA ASESORAR, APOYAR Y ACOMPAÑAR JURÍDICAMENTE EN TEMAS RELACIONADOS CON LA CONTRATACIÓN PÚBLICA, EJECUCIÓN CONTRACTUAL Y DEMÁS ASUNTOS RELACIONADOS CON EL PROYECTO: "MEJORAMIENTO DE LA INFRAESTRUCTURA FÍSICA DE ESCENARIOS DEPORTIVOS Y RECREATIVOS DEL DEPARTAMENTO DEL QUINDÍO", Y LOS DEMÁS TEMAS DE LA DIRECCIÓN SOCIAL DE LA SECRETARIA." </t>
  </si>
  <si>
    <t xml:space="preserve">SERVICIOS PROFESIONALES DE ABOGADO EN LA SECRETARÍA DE AGUAS E INFRAESTRUCTURA PARA ASESORAR, APOYAR Y ACOMPAÑAR JURÍDICAMENTE EN TEMAS RELACIONADOS CON LA CONTRATACIÓN PÚBLICA, EJECUCIÓN CONTRACTUAL Y DEMÁS ASUNTOS RELACIONADOS CON EL PROYECTO: "MEJORAMIENTO DE LA INFRAESTRUCTURA FÍSICA DE ESCENARIOS DEPORTIVOS Y RECREATIVOS DEL DEPARTAMENTO DEL QUINDÍO", Y LOS DEMÁS TEMAS DE LA DIRECCIÓN SOCIAL DE LA SECRETARIA." </t>
  </si>
  <si>
    <t xml:space="preserve">1. Apoyar a la Secretaría de Aguas e Infraestructura del Departamento en los asuntos relacionados con el tema de contratación correspondiente a la misma Secretaria.  
3. Asesorar los procesos de contratación pública en la etapa precontractual y contractual derivados de la contratación de la Dirección Social de la Secretaria de Aguas e Infraestructura, revisando los estudios previos, proyectando las invitaciones públicas o sus equivalentes, conformando el Comité Asesor y Evaluador, asistiendo a las audiencias públicas, redactando los contratos, verificando los requisitos de perfeccionamiento y ejecución, y adelantando las demás actuaciones inherentes a los procesos de contratación pública.
4. Brindar acompañamiento en la etapa de ejecución de los contratos relacionados con la Dirección Social de la Secretaria de Aguas e Infraestructura, analizando jurídicamente las adiciones, modificaciones, prórrogas, aclaraciones y actas de los contratos celebrados en razón al proyecto "Mejoramiento de la infraestructura física de los escenarios deportivos y recreativos del Departamento del Quindío. 
5. Aplicar el Estatuto General de la Contratación Pública y los regímenes especiales cuando sea pertinente, en todos los procesos de contratación pública que se adelanten en la Secretaría de Aguas e Infraestructura, al igual que las demás normas vigentes y concordantes que sean procedentes en este tipo de contratación. 
6. Observar los principios de la contratación y la función pública, en especial el de legalidad, moralidad, transparencia, publicidad, libre concurrencia, imparcialidad, responsabilidad, economía, eficiencia y eficacia.
7. Colaborar en las actuaciones y procesos que tengan que ver con el desarrollo de las diferentes actividades encaminadas con Plan Departamental de Desarrollo en lo atinente a la Dirección Social de la Secretaria de Aguas e Infraestructura del Departamento del Quindío.
8. Acompañar a la Secretaría de Infraestructura en los demás temas relacionados con la Dirección Social de la Secretaria de Aguas e Infraestructura del Departamento del Quindío. 
9. Atender las recomendaciones que le haga el Departamento a través del funcionario designado para ejercer la supervisión del contrato.
10. Presentar un informe mensual al supervisor del contrato sobre las actividades realizadas en razón del contrato celebrado para acceder a cada uno de los pagos.
11. Efectuar el pago mensual correspondiente al Sistema de Seguridad Social Integral de acuerdo con la normatividad que regula la materia.
</t>
  </si>
  <si>
    <t>GARCIA GARCIA JAIRO</t>
  </si>
  <si>
    <t xml:space="preserve">0308-5-4-17 92 110 94                                            POLÍTICA INFRAESTRUCTURA PÚBLICA PARA EL DESARROLLO              PROGRAMA INFRAESTRUCTURA PÚBLICA PARA EL DESARROLLO                SUBPROGRAMA MANTENIMIENTO Y REHABILITACIÓN DE LA INFRAESTRUCTURA PÚBLICA </t>
  </si>
  <si>
    <t>285. Mejorar y rehabilitar instituciones de salud pública y bienestar social en el Departamento del Quindío.</t>
  </si>
  <si>
    <t>1 (una) institución de salud pública y bienestar social mejorada y rehabilitada.</t>
  </si>
  <si>
    <t>94.                            MEJORAMIENTO DE LA INFRAESTRUCTURA FÍSICA DE LAS INSTITUCIONES DE SALUD PÚBLICA Y BIENESTAR SOCIAL DEL DEPARTAMENTO DEL QUINDÍO</t>
  </si>
  <si>
    <t xml:space="preserve">1. REHABILITACIÓN DE LA INFRAESTRUCTURA FÍSICA DE LAS INSTITUCIONES DE SALUD Y BIENESTAR DEL DEPARTAMENTO DEL QUINDÍO A TRAVÉS DE LAS ADECUACIONES LOCATIVAS Y OPTIMIZACIÓN DE INSTALACIONES SANITARIAS, PARA BRINDAR UN MEJOR SERVICIO A LA POBLACIÓN QUINDIANA.                                     2.  ADECUACIONES LOCATIVAS Y OPTIMIZACIÓN DE INSTALACIONES HIDROSANITARIAS. </t>
  </si>
  <si>
    <t xml:space="preserve">0308-5-4-17 92 110 95                                         POLÍTICA INFRAESTRUCTURA PÚBLICA PARA EL DESARROLLO              PROGRAMA INFRAESTRUCTURA PÚBLICA PARA EL DESARROLLO                SUBPROGRAMA MANTENIMIENTO Y REHABILITACIÓN DE LA INFRAESTRUCTURA PÚBLICA </t>
  </si>
  <si>
    <t>286. Mejorar y rehabilitar instituciones públicas de seguridad y justicia en el Departamento del Quindío.</t>
  </si>
  <si>
    <t>1 (una) institución  pública de seguridad y justicia mejorada y rehabilitada.</t>
  </si>
  <si>
    <t xml:space="preserve">95.                     MEJORAMIENTO DE LAS INSTITUCIONES PÚBLICAS DE SEGURIDAD Y JUSTICIA DEL DEPARTAMENTO                         </t>
  </si>
  <si>
    <t>1. MEJORAR LAS CONDICIONES LABORALES DE FUNCIONARIOS PÚBLICOS, PARA DISMINUIR LOS RIESGOS DE INSALUBRIDAD, A TRAVÉS DE LA ADECUACIÓN DE LAS  EDIFICACIONES PÚBLICAS DEL DEPARTAMENTO DEL QUINDÍO.                                                   2. ADECUAR  EDIFICACIONES PÚBLICAS DE SEGURIDAD Y JUSTICIA  EN EL DEPARTAMENTO DEL QUINDIO</t>
  </si>
  <si>
    <t xml:space="preserve">0308-5-4-17 92 111 97                                         POLÍTICA INFRAESTRUCTURA PÚBLICA PARA EL DESARROLLO              PROGRAMA INFRAESTRUCTURA PÚBLICA PARA EL DESARROLLO                SUBPROGRAMA INFRAESTRUCTURA FÍSICA DE LOS EQUIPAMIENTOS Y/O ESPACIOS PARA EL DESARROLLO TURÍSTICO Y CULTURAL </t>
  </si>
  <si>
    <t>287. Mejorar y habilitar los equipamientos y/o espacios para el desarrollo turístico y cultural en el departamento del Quindío.</t>
  </si>
  <si>
    <t>3 (tres) equipamientos y/o espacios para el desarrollo turístico y cultural, mejorados y rehabilitados.</t>
  </si>
  <si>
    <t>97.                APOYO A LA INFRAESTRUCTURA FÍSICA DE LOS EQUIPAMIENTOS COLECTIVOS Y COMUNITARIO EN EL DEPARTAMENTO DEL QUINDÍO</t>
  </si>
  <si>
    <t xml:space="preserve">1. APOYAR LA INFRAESTRUCTURA FÍSICA DE LOS EQUIPAMIENTOS COLECTIVO Y COMUNITARIO EN EL DEPARTAMENTO DEL QUINDÍO.                                                     2. 3 CONSTRUCCIONES NUEVAS Y 5   MEJORAMIENTOS.                                                       3. MEJORAR Y HABILITAR LOS EQUIPAMIENTOS Y/O ESPACIOS PARA EL DESARROLLO TURÍSTICO Y CULTURAL EN EL DEPARTAMENTO DEL QUINDÍO. </t>
  </si>
  <si>
    <t xml:space="preserve">0308-5-4-17 92 111 98                                         POLÍTICA INFRAESTRUCTURA PÚBLICA PARA EL DESARROLLO              PROGRAMA INFRAESTRUCTURA PÚBLICA PARA EL DESARROLLO                SUBPROGRAMA INFRAESTRUCTURA FÍSICA DE LOS EQUIPAMIENTOS Y/O ESPACIOS PARA EL DESARROLLO TURÍSTICO Y CULTURAL </t>
  </si>
  <si>
    <t>288. Construir y habilitar un equipamiento destinado al turismo.</t>
  </si>
  <si>
    <t>1 (un) equipamiento destinado al turismo cultural, construido y habilitado.</t>
  </si>
  <si>
    <t>98.                             APOYO A LA INFRAESTRUCTURA FÍSICA DE LOS ESPACIOS PARA EL DESARROLLO TURÍSTICO Y CULTURAL EN EL DEPARTAMENTO DEL QUINDÍO</t>
  </si>
  <si>
    <t xml:space="preserve">1. PUESTA EN MARCHA  DEL PARQUE EL TOLRÁ,  A TRAVÉS DEL MEJORAMIENTO DE LA INFRAESTRUCTURA, PARA EL  EL DESARROLLO DEL SECTOR TURÍSTICO EN EL DEPARTAMENTO DEL QUINDÍO.                                                 2.  MEJORAMIENTO DE 457 M2 , 197 M3 Y 214 ML.                              3. MEJORAMIENTO DE LA ESTACIÓN SUPERIOR DEL PARQUE EL TOLRÁ.                             4. REALIZAR OBRAS COMPLEMENTARIAS EN LA ESTACIÓN SUPERIOR DEL PARQUE EL TOLRÁ. </t>
  </si>
  <si>
    <t>289. Apoyo a proyectos estratégicos municipales de impacto regional.</t>
  </si>
  <si>
    <t>cero (0) proyectos estratégicos municipales de impacto regional apoyados.</t>
  </si>
  <si>
    <t xml:space="preserve">0308-5-4-17 92 111 96                                         POLÍTICA INFRAESTRUCTURA PÚBLICA PARA EL DESARROLLO              PROGRAMA INFRAESTRUCTURA PÚBLICA PARA EL DESARROLLO                SUBPROGRAMA INFRAESTRUCTURA FÍSICA DE LOS EQUIPAMIENTOS Y/O ESPACIOS PARA EL DESARROLLO TURÍSTICO Y CULTURAL </t>
  </si>
  <si>
    <t>290. Realizar convenios estratégicos para el Departamento.</t>
  </si>
  <si>
    <t>1 (un) convenio realizado.</t>
  </si>
  <si>
    <t xml:space="preserve">96.                            MEJORAMIENTO PLAZA DEL CAFÉ EN EL MUNICIPIO DE GÉNOVA DEPARTAMENTO DE QUINDÍO                        </t>
  </si>
  <si>
    <t xml:space="preserve">1. PROMOCIONAR EL DESARROLLO TURÍSTICO DEL MUNICIPIO DE GÉNOVA.                             2. MEJORAMIENTO DE 1 PLAZA CAFÉ DEL MUNICIPIO DE GENOVA DEPARTAMENTO DEL QUINDIO.                                     3. REALIZAR OBRAS COMPLEMENTARIAS EN LA PLAZA DEL CAFÉ, ON EL FIN DE INCREMENTAR LA OFERTA TURÍSTICA. </t>
  </si>
  <si>
    <t>0308-5-4-17 92 112 99                                         POLÍTICA INFRAESTRUCTURA PÚBLICA PARA EL DESARROLLO              PROGRAMA INFRAESTRUCTURA PÚBLICA PARA EL DESARROLLO.                                           SUBPROGRAMA ESTUDIOS, DISEÑOS, ASESORÍAS, APOYO LÓGISTICO, TÉCNICO Y ADMINISTRATIVO DE LA INFRAESTRUCTURA PÚBLICA PARA EL DESARROLLO.</t>
  </si>
  <si>
    <t>291. Incrementar la asistencia técnica y logística a estudios, asesorías y diseños de equipamientos de infraestructura pública para el desarrollo social en los municipios</t>
  </si>
  <si>
    <t>3 (tres) estudios, asesorías y diseños de equipamientos asistidos en los municipios.</t>
  </si>
  <si>
    <t>99.                                    ESTUDIOS Y DISEÑOS, ASESORÍAS Y APOYO LÓGISTICO, TÉCNICO Y ADMINISTRATIVO DE LA INFRAESTRUCTURA PÚBLICA PARA EL DESARROLLO DEL DEPARTAMENTO DEL QUINDÍO</t>
  </si>
  <si>
    <t xml:space="preserve">1. APOYAR Y FORTALECER LA PREINVERSIÓN DE LA INFRAESTRUCTURA PÚBLICA PARA EL DESARROLLO.                                        2. REALIZAR ESTUDIOS, DISEÑOS, ASESORÍAS, APOYO LOGÍSTICO, TÉCNICO Y ADMINISTRATIVO DE LA INFRAESTRUCTURA PÚBLICA PARA EL DESARROLLO DE LOS PROYECTOS Y OBRAS DE INVERSIÓN. </t>
  </si>
  <si>
    <t xml:space="preserve">SID 017.  "APOYO A LA SECRETARIA DE AGUAS E INFRAESTRUCTURA EN LA PREINVERSION, GESTIÓN, PLANEACIÓN Y PLANIFICACIÓN ADMINISTRATIVA PARA EL BUEN DESARROLLO DE LAS OBRAS Y PROYECTOS DE INVERSION" </t>
  </si>
  <si>
    <t>APOYO A LA SECRETARIA DE AGUAS E INFRAESTRUCTURA EN LA PREINVERSION, GESTIÓN, PLANEACIÓN Y PLANIFICACIÓN ADMINISTRATIVA PARA EL BUEN DESARROLLO DE LAS OBRAS Y PROYECTOS DE INVERSION</t>
  </si>
  <si>
    <t xml:space="preserve">1. Apoyar a la Secretaria de Aguas e Infraestructura en la preinversión, gestión, planeación, planificación administrativa para el buen desarrollo de las obras y proyectos de inversión
2. Apoyar al Secretario de Aguas e Infraestructura y a los Directores de Área en la elaboración y proyección administrativa de los pre-proyectos y proyectos para ser presentados y viabilizados ante las Entidades del Orden nacional, para dar cumplimiento a las metas y nuevos propósitos del Departamento del Quindío. 
3. Apoyar la elaboración y proyección de conceptos de carácter administrativo que requiera la Secretaria de Aguas e Infraestructura dentro de la ejecución de los diferentes proyectos a cargo del despacho. 
4. Apoyar al Secretario de Aguas e Infraestructura a generar en la Secretaria una cultura de autocontrol y apoyarlo en los procesos de control interno al interior del despacho. 
5. Brindar asesoría profesional a la Secretaria de Aguas e Infraestructura en los temas financieros relacionados con los procesos de contratación que adelante el despacho, como la proyección del requisito habilitante de la capacidad financiera, las respuestas a observaciones de carácter financiero y los demás requerimientos de esta misma índole.
6. Prestar sus servicios profesionales en la verificación, evaluación y calificación financiera de las propuestas presentadas por los oferentes dentro de los procesos de contratación, haciendo parte de los respectivos comités asesores y evaluadores.
7. Apoyar en temas financieros al Secretario de Aguas e Infraestructura y a los Directores de Área en su calidad de supervisores para realizar el seguimiento y control de los contratos y convenios a su cargo con fundamento en la parte final del inciso segundo del artículo 83 de la Ley 1474 de 2011.
8. Atender las recomendaciones que la entidad le haga a través del funcionario designado para ejercer la supervisión, con el fin de lograr una adecuada ejecución del objeto contractual y sus obligaciones. 
9. Presentar informes de las actividades realizadas para acceder a cada uno de los pagos y en todo caso cuando así lo requiera el funcionario designado para ejercer la supervisión del contrato 
10. Efectuar los pagos mensuales al Sistema de Seguridad Social y aportes parafiscales cuando haya lugar a estos últimos, en la forma establecida por las normas que regulan la materia.
</t>
  </si>
  <si>
    <t>ARISTIZABAL MEDINA EDISON</t>
  </si>
  <si>
    <t>SID 018.  "APOYO A LA SECRETARIA DE AGUAS E INFRAESTRUCTURA EN LA PREINVERSION, GESTIÓN, PLANEACIÓN Y PLANIFICACIÓN ADMINISTRATIVA PARA EL BUEN DESARROLLO DE LAS OBRAS Y PROYECTOS DE INVERSION"</t>
  </si>
  <si>
    <t xml:space="preserve">1. Apoyar al Secretario y demás profesionales de la Secretaría de Aguas e infraestructura orientando a que la necesidad a atender se encuentra inmersa en el Plan de Desarrollo,  que cuenta con recursos disponibles y se enmarca según la fuente de financiación.
2. Apoyar el seguimiento a los componentes de cada proyecto afectándolo financieramente por cada necesidad a atender, a través del diligenciamiento de los formatos MECI.
3. Apoyar el seguimiento a la inversión de los proyectos de la Secretaria de Aguas e Infraestructura radicados en el Banco de Programas y Proyectos mediante la elaboración de los informes estandarizados en los formatos MECI. 
4. Suministrar la información financiera por proyectos y/o recursos al Secretario o Directores, dependencias o entidades que lo requirieran.
5. Apoyar la elaboración de traslados, adiciones, créditos, contra créditos y reducciones presupuestales ante la Secretaría de Hacienda, la Secretaría de Planeación Departamental mediante las solicitudes escritas, o ante la Asamblea Departamental a través de la proyección de exposición de motivos y proyectos de Ordenanza.
6. Apoyar a los niveles Directivos de la Secretaria en la determinación de las condiciones mediante las cuales se establecerá el futuro convenio o contrato: (presupuesto oficial, CDP, BPPID, PAC) así como la solicitud de los mismos y apoyar la priorización de obras a realizar y aportes de cada una de las partes.
7. Apoyar al Secretario de Aguas e Infraestructura en la convalidación de la ejecución presupuestal con la Secretaría de Hacienda de forma mensual, de acuerdo a la información suministrada.
8. Apoyar al Secretario de Aguas e Infraestructura a generar en la Secretaria una cultura de autocontrol y apoyarlo en los procesos de control interno al interior del despacho. 
9. Apoyar al Secretario de Aguas e Infraestructura y Directores de la Secretaria en la elaboración de las actas de gestión y de entrega del cargo en cumplimiento de la Ley 951/2005 y demás informes cuando se requieran. 
10. Atender las recomendaciones que la entidad le haga a través del funcionario designado para ejercer la supervisión, con el fin de lograr una adecuada ejecución del objeto contractual y sus obligaciones. 
11. Presentar informes de las actividades realizadas para acceder a cada uno de los pagos y en todo caso cuando así lo requiera el funcionario designado para ejercer la supervisión del contrato 
12. Efectuar los pagos mensuales al Sistema de Seguridad Social y aportes parafiscales cuando haya lugar a estos últimos, en la forma establecida por las normas que regulan la materia.
</t>
  </si>
  <si>
    <t>GARCIA  ALBARRACIN  DIANA  MARIA</t>
  </si>
  <si>
    <t>SID 019. APOYO A LA SECRETARIA DE AGUAS E INFRAESTRUCTURA EN LA PREINVERSION, GESTIÓN, PLANEACIÓN Y PLANIFICACIÓN ADMINISTRATIVA PARA EL BUEN DESARROLLO DE LAS OBRAS Y PROYECTOS DE INVERSION</t>
  </si>
  <si>
    <t xml:space="preserve">1. Apoyar a la Secretaria de Aguas e Infraestructura en temas jurídicos para la preinversión, gestión, planeación y planificación administrativa para el buen desarrollo de las obras y proyectos de inversión
2. Brindar apoyo  profesional a la Secretaria de Aguas e Infraestructura en los diferentes asuntos administrativos que se adelantan a través de la Dirección Jurídica, tales como procesos de contratación, actuaciones administrativas, respuesta a requerimientos de los Organos de Control, entre otros.   
3. Apoyar a la Secretaria de Aguas e Infraestructura en los procesos de control interno al interior del despacho, apoyando la elaboración de planes de mejoramiento, planes de acción y acciones correctivas. 
4. Apoyar la elaboración y proyección de conceptos de carácter jurídico que requiera la Secretaria de Aguas e Infraestructura dentro de la ejecución de los diferentes proyectos a cargo del despacho y participar de las diferentes reuniones de la Secretaria para prestar la asesoria jurídica que se requiera 
5. Apoyar a la Secretaria de Aguas e Infraestructura en la proyección y elaboración de los estudios previos, de conveniencia y oportunidad de que trata el artículo 25 numerales 7 y 12 de la Ley 80 de 1993 y el artículo 2.1.1 del Decreto 734 de 2012, conforme a las necesidades de la Secretaria y a los recursos con que se cuenta para satisfacerla.
6. Apoyar a la Secretaria de Aguas e Infraestructura en la revisión jurídica de las actas de liquidación de los contratos suscritos con cargo a los diferentes proyectos.
7. Prestar sus servicios profesionales en la verificación, evaluación y calificación jurídica de las propuestas presentadas por los oferentes dentro de los procesos de contratación, haciendo parte de los respectivos comités asesores y evaluadores, cuando así lo requiera el supervisor del contrato.
8. Atender las recomendaciones que la entidad le haga a través del funcionario designado para ejercer la supervisión, con el fin de lograr una adecuada ejecución del objeto contractual y sus obligaciones. 
9. Presentar informes de las actividades realizadas para acceder a cada uno de los pagos y en todo caso cuando así lo requiera el funcionario designado para ejercer la supervisión del contrato 
10. Efectuar los pagos mensuales al Sistema de Seguridad Social y aportes parafiscales cuando haya lugar a estos últimos, en la forma establecida por las normas que regulan la materia.
</t>
  </si>
  <si>
    <t>Prestar servicios de salud  para actividades, procedimientos e intervenciones  diagnosticas o terapeuticas de mediana y alta complejidad  debidamente habilitados  por la ESE  y relacionados y definidos en los anexos N. 1 y 2 del Acuerdo N. 029 de 2011 y aquellos  que lo mdifiquen  o adicionen, a la poblacion  pobre y vulnerable no afiliada  al sistema general de seguridad social en salud o que estando  afiliada requiera atencion no cubierta en los contenidos  del regimen subsidiado definidos por el Acuerdo  029 de 2011, poblaciones especiales , indigenas e  indigentes y menores en estado de abandono , debidamente identificados por la autoridad competente, poblacion en situacion de desplazamiento, incluyendo el modelo de atencion  en salud, la organizacion de la red de servicios, el sistema de referencia y contra referencia  en el Quindio, para dar respuesta a las necesidades de la poblacion en condiciones de accesibilidad, continuidad, oportunidad, integralidad y eficiencia  en el uso de los recursos</t>
  </si>
  <si>
    <t>CI 025</t>
  </si>
  <si>
    <r>
      <t xml:space="preserve">La ESE, se compromete  a prestar servicios de salud  de 1er nivel de atencion, a la poblacion pobre  y vulnerable no cubierta, con subsidios  a la demanda, residente habitual  en el area de influencia  del Municipio de </t>
    </r>
    <r>
      <rPr>
        <b/>
        <sz val="12"/>
        <rFont val="Arial"/>
        <family val="2"/>
      </rPr>
      <t>Buenavista</t>
    </r>
    <r>
      <rPr>
        <sz val="12"/>
        <rFont val="Arial"/>
        <family val="2"/>
      </rPr>
      <t>, actividades de promocion, prevencion, diagnostico, tratamiento y rehabilitacion de baja complejidad.  Ademas  las actividades de P y P, acorde  con las normas establecidas por el Ministerio de la Proteccion Social en la Resolucion 412 de 2000. PARAGRAFO.  POBLACION BENEFICIARIA.  Entiendase por Poblacion Beneficiaria  que se descriminan asi:1) La poblacion beneficiaria son las personas  identificadas en los niveles 1 y 2 del SISBEN, no afiliados a los regimenes subsidiados, contributivo ni a los regimens excepcionales y las personas afiliadas al regimen  subsidiado cuando requieran atenciones no incluidas en el POS-S. 2)  Poblacion especial  conformadas por indigenas, indigentes y menores en estado de abandono, debidamente identificados o clasificados por los organismos competentes. 3) La poblacion  definicida en paragrafo  del numeral septimo del articulo 9 de la ley 1146 de 2007. 4) Los menores de edad entre los 0 a 18 años afiliadoas al regimen subsidiado tendran igual cobertura a los del regimen contributivo, por lo tanto su atencion en salud es de competencia de las EPSS.  (Corte Constitucional auto 342 del 15 de diciembre de 2009 y comision de Regulacion en Salud.  Acuerdo 11 de enero de 2012.</t>
    </r>
  </si>
  <si>
    <t>CI 028</t>
  </si>
  <si>
    <r>
      <t xml:space="preserve">La ESE, se compromete  para con el ISSQ, a prestar los servicios de salud  de primer nivel de atencion, dirigidos a la poblacion pobre  y vulnerable no cubierta, con subsidios  a la demanda, residente habitual  en el area de influencia  del Municipio de </t>
    </r>
    <r>
      <rPr>
        <b/>
        <sz val="12"/>
        <rFont val="Arial"/>
        <family val="2"/>
      </rPr>
      <t>Cordoba,</t>
    </r>
    <r>
      <rPr>
        <sz val="12"/>
        <rFont val="Arial"/>
        <family val="2"/>
      </rPr>
      <t xml:space="preserve"> actividades de promocion, prevencion, diagnostico, tratamiento y rehabilitacion de baja complejidad.  Ademas  las actividades de P y P, acorde  con las normas establecidas por el Ministerio de la Proteccion Social en la Resolucion 412 de 2000. PARAGRAFO.  POBLACION BENEFICIARIA.  Entiendase por Poblacion Beneficiaria  que se descriminan asi:1) La poblacion beneficiaria son las personas  identificadas en los niveles 1 y 2 del SISBEN, no afiliados a los regimenes subsidiados, contributivo ni a los regimens excepcionales y las personas afiliadas al regimen  subsidiado cuando requieran atenciones no incluidas en el POS-S. 2)  Poblacion especial  conformadas por indigenas, indigentes y menores en estado de abandono, debidamente identificados o clasificados por los organismos competentes. 3) La poblacion  definicida en paragrafo  del numeral septimo del articulo 9 de la ley 1146 de 2007. 4) Los menores de edad entre los 0 a 18 años afiliadoas al regimen subsidiado tendran igual cobertura a los del regimen contributivo, por lo tanto su atencion en salud es de competencia de las EPSS.  (Corte Constitucional auto 342 del 15 de diciembre de 2009 y comision de Regulacion en Salud.  Acuerdo 11 de enero de 2012.</t>
    </r>
  </si>
  <si>
    <t>CI 029</t>
  </si>
  <si>
    <t>La ESE, se compromete  para con el ISSQ, a prestar los servicios de salud  de primer nivel de atencion, dirigidos a la poblacion pobre  y vulnerable no cubierta, con subsidios  a la demanda, residente habitual  en el area de influencia  del Municipio de Cordoba, actividades de promocion, prevencion, diagnostico, tratamiento y rehabilitacion de baja complejidad.  Ademas  las actividades de P y P, acorde  con las normas establecidas por el Ministerio de la Proteccion Social en la Resolucion 412 de 2000. PARAGRAFO.  POBLACION BENEFICIARIA.  Entiendase por Poblacion Beneficiaria  que se descriminan asi:1) La poblacion beneficiaria son las personas  identificadas en los niveles 1 y 2 del SISBEN, no afiliados a los regimenes subsidiados, contributivo ni a los regimens excepcionales y las personas afiliadas al regimen  subsidiado cuando requieran atenciones no incluidas en el POS-S. 2)  Poblacion especial  conformadas por indigenas, indigentes y menores en estado de abandono, debidamente identificados o clasificados por los organismos competentes. 3) La poblacion  definicida en paragrafo  del numeral septimo del articulo 9 de la ley 1146 de 2007. 4) Los menores de edad entre los 0 a 18 años afiliadoas al regimen subsidiado tendran igual cobertura a los del regimen contributivo, por lo tanto su atencion en salud es de competencia de las EPSS.  (Corte Constitucional auto 342 del 15 de diciembre de 2009 y comision de Regulacion en Salud.  Acuerdo 11 de enero de 2012.</t>
  </si>
  <si>
    <t>CI 031</t>
  </si>
  <si>
    <r>
      <t xml:space="preserve">La ESE, se compromete  para con el ISSQ, a prestar los servicios de salud  de primer nivel de atencion, dirigidos a la poblacion pobre  y vulnerable no cubierta, con subsidios  a la demanda, residente habitual  en el area de influencia  del Municipio de </t>
    </r>
    <r>
      <rPr>
        <b/>
        <sz val="12"/>
        <rFont val="Arial"/>
        <family val="2"/>
      </rPr>
      <t>Circasia,</t>
    </r>
    <r>
      <rPr>
        <sz val="12"/>
        <rFont val="Arial"/>
        <family val="2"/>
      </rPr>
      <t xml:space="preserve"> actividades de promocion, prevencion, diagnostico, tratamiento y rehabilitacion de baja complejidad.  Ademas  las actividades de P y P, acorde  con las normas establecidas por el Ministerio de la Proteccion Social en la Resolucion 412 de 2000. PARAGRAFO.  POBLACION BENEFICIARIA.  Entiendase por Poblacion Beneficiaria  que se descriminan asi:1) La poblacion beneficiaria son las personas  identificadas en los niveles 1 y 2 del SISBEN, no afiliados a los regimenes subsidiados, contributivo ni a los regimens excepcionales y las personas afiliadas al regimen  subsidiado cuando requieran atenciones no incluidas en el POS-S. 2)  Poblacion especial  conformadas por indigenas, indigentes y menores en estado de abandono, debidamente identificados o clasificados por los organismos competentes. 3) La poblacion  definicida en paragrafo  del numeral septimo del articulo 9 de la ley 1146 de 2007. 4) Los menores de edad entre los 0 a 18 años afiliadoas al regimen subsidiado tendran igual cobertura a los del regimen contributivo, por lo tanto su atencion en salud es de competencia de las EPSS.  (Corte Constitucional auto 342 del 15 de diciembre de 2009 y comision de Regulacion en Salud.  Acuerdo 11 de enero de 2012.</t>
    </r>
  </si>
  <si>
    <t>CI 033</t>
  </si>
  <si>
    <r>
      <t xml:space="preserve">La ESE, se compromete  para con el ISSQ, a prestar los servicios de salud  de primer nivel de atencion, dirigidos a la poblacion pobre  y vulnerable no cubierta, con subsidios  a la demanda, residente habitual  en el area de influencia  del Municipio de </t>
    </r>
    <r>
      <rPr>
        <b/>
        <sz val="12"/>
        <rFont val="Arial"/>
        <family val="2"/>
      </rPr>
      <t>Salento,</t>
    </r>
    <r>
      <rPr>
        <sz val="12"/>
        <rFont val="Arial"/>
        <family val="2"/>
      </rPr>
      <t xml:space="preserve"> actividades de promocion, prevencion, diagnostico, tratamiento y rehabilitacion de baja complejidad.  Ademas  las actividades de P y P, acorde  con las normas establecidas por el Ministerio de la Proteccion Social en la Resolucion 412 de 2000. PARAGRAFO.  POBLACION BENEFICIARIA.  Entiendase por Poblacion Beneficiaria  que se descriminan asi:1) La poblacion beneficiaria son las personas  identificadas en los niveles 1 y 2 del SISBEN, no afiliados a los regimenes subsidiados, contributivo ni a los regimens excepcionales y las personas afiliadas al regimen  subsidiado cuando requieran atenciones no incluidas en el POS-S. 2)  Poblacion especial  conformadas por indigenas, indigentes y menores en estado de abandono, debidamente identificados o clasificados por los organismos competentes. 3) La poblacion  definicida en paragrafo  del numeral septimo del articulo 9 de la ley 1146 de 2007. 4) Los menores de edad entre los 0 a 18 años afiliadoas al regimen subsidiado tendran igual cobertura a los del regimen contributivo, por lo tanto su atencion en salud es de competencia de las EPSS.  (Corte Constitucional auto 342 del 15 de diciembre de 2009 y comision de Regulacion en Salud.  Acuerdo 11 de enero de 2012.</t>
    </r>
  </si>
  <si>
    <t>CI 034</t>
  </si>
  <si>
    <r>
      <t xml:space="preserve">La ESE, se compromete  para con el ISSQ, a prestar los servicios de salud  de primer nivel de atencion, dirigidos a la poblacion pobre  y vulnerable no cubierta, con subsidios  a la demanda, residente habitual  en el area de influencia  del Municipio de </t>
    </r>
    <r>
      <rPr>
        <b/>
        <sz val="12"/>
        <rFont val="Arial"/>
        <family val="2"/>
      </rPr>
      <t>Filandia,</t>
    </r>
    <r>
      <rPr>
        <sz val="12"/>
        <rFont val="Arial"/>
        <family val="2"/>
      </rPr>
      <t xml:space="preserve"> actividades de promocion, prevencion, diagnostico, tratamiento y rehabilitacion de baja complejidad.  Ademas  las actividades de P y P, acorde  con las normas establecidas por el Ministerio de la Proteccion Social en la Resolucion 412 de 2000. PARAGRAFO.  POBLACION BENEFICIARIA.  Entiendase por Poblacion Beneficiaria  que se descriminan asi:1) La poblacion beneficiaria son las personas  identificadas en los niveles 1 y 2 del SISBEN, no afiliados a los regimenes subsidiados, contributivo ni a los regimens excepcionales y las personas afiliadas al regimen  subsidiado cuando requieran atenciones no incluidas en el POS-S. 2)  Poblacion especial  conformadas por indigenas, indigentes y menores en estado de abandono, debidamente identificados o clasificados por los organismos competentes. 3) La poblacion  definicida en paragrafo  del numeral septimo del articulo 9 de la ley 1146 de 2007. 4) Los menores de edad entre los 0 a 18 años afiliadoas al regimen subsidiado tendran igual cobertura a los del regimen contributivo, por lo tanto su atencion en salud es de competencia de las EPSS.  (Corte Constitucional auto 342 del 15 de diciembre de 2009 y comision de Regulacion en Salud.  Acuerdo 11 de enero de 2012.</t>
    </r>
  </si>
  <si>
    <t>1,2,6,15,P,53</t>
  </si>
  <si>
    <t>Actualizar y articular los planes de emergencia hospitalaria en las ESE del departamento con los planes locales de emergencia.</t>
  </si>
  <si>
    <t>Numero de ESE con planes de emergencia hospitalaria actualizado y articulado con los planes locales de emergencia.</t>
  </si>
  <si>
    <t>CI 036</t>
  </si>
  <si>
    <t>Contrato de Prestacion de Servicios para realizar el mantenimiento preventivo y/o correctivo de los equipos de refrigeracion del Nivel Departamental que conforman la cadena de frio del Programa Ampliado de Inmunizaciones.</t>
  </si>
  <si>
    <t>Equipos de refrigeracion de vacunas del PAI con el mantenimiento preventivo realizado</t>
  </si>
  <si>
    <t>Se realizo el mantenimiento preventivo a los equipos de PAI</t>
  </si>
  <si>
    <t>Julio 9 de 2012</t>
  </si>
  <si>
    <t>PMC PS074</t>
  </si>
  <si>
    <t xml:space="preserve">Contrato de Prestacion de Servicios para realizar el mantenimiento preventivo de la planta electrica que resplada el flujo de energia a los equipos de cadena de frio del nivel departamental y que tiene las siguientes condiciones tecnicas generador marca PERKINS de 23KVA. </t>
  </si>
  <si>
    <t>planta electrica que respalda el flujo de energia a los refrigeradores del  PAI con el mantenimiento preventivo realizado</t>
  </si>
  <si>
    <t>Se realizo el mantenimiento preventivo a la planta electrica que respalda el flujo de enrgia a los equipos del PAI</t>
  </si>
  <si>
    <t>Julio 13 de 2012</t>
  </si>
  <si>
    <t>PMC PS075</t>
  </si>
  <si>
    <t>Compra de 100 pilas refrigerantes y 5 censores alambricos con las siguientes casteristcas:  Pilas refrigerantes (repuestos) para ternmos King Seely de 0,4 litros, blancas traslucidas y poliuritano  de alto impacto. - Sensore alambrico de termperatura TME que transmite como minimo a 400 MHZ, que el censor realice como minimo con intervalos de transmisiones cada 20, garantizando control de temperatura de los equipos que almacenan  biologicos durante las 24 horas del dia.</t>
  </si>
  <si>
    <t>Disponer de 100 pilas refrigerantes y 5 censores inhalambricos.</t>
  </si>
  <si>
    <t>Se recibieron 100 pilas refrigerantes y 5 censores inhalambricos.</t>
  </si>
  <si>
    <t>CPS 127</t>
  </si>
  <si>
    <t>Prestacion de Servicios de Apoyo a la Gestion de un Auxiliar de Enfermeria certificada en competencia laboral del PAI y por conocimiento del sistema, con el objeto de apoyar los procesos relacionados con el almacenamiento de vacunas e insumos del programa ampliado de inmunizaciones (Solicitud, recepcion,conservacion y distribucion de los biologicos del PAI). inherentes al funcionamiento del ISSQ.</t>
  </si>
  <si>
    <t>Apoyo a los procesos de  Cadena de frio  relacionados con el almacenamiento de vacunas e insumos del PAI</t>
  </si>
  <si>
    <t xml:space="preserve">Se realizaron loas procesos de almacenamiento, recepcion y distribucion del almacenamiento de cadena de frio durante  6 meses </t>
  </si>
  <si>
    <t>Abril 26 de 2012</t>
  </si>
  <si>
    <t>Diciembre 26 de 2012</t>
  </si>
  <si>
    <t>Liliana  Valdes Mejia</t>
  </si>
  <si>
    <t>Seguimiento al cumplimiento de las normas técnicas para atención segura del binomio madre- hijo en las ESE (detección de alteraciones del embarazo, parto, puerperio, interrupción voluntaria del embarazo).</t>
  </si>
  <si>
    <t>CPS 118</t>
  </si>
  <si>
    <t>Prestacion de Servicios  de una enfermera profesional con  experiencia  en el programa ampliado  de inmunizaciones, para realizar  acciones de promocion de la salud, control de la enfermedad y los factores de riesgo que la determina, apoyando las actividades relacionadas con el area de la Salud Infantil , campañas y jornadas de vacunacion (Programa Ampliado de Inmunizaciones) que se  desarrollan en los Municipios del Quindio.</t>
  </si>
  <si>
    <t xml:space="preserve"> Municipios asesordos en la realizacion de las campañas de vacunacion que se realicen durante la vigencia del contrato</t>
  </si>
  <si>
    <t>Abril 20 de 2012</t>
  </si>
  <si>
    <t>Diciembre 20 de 2012</t>
  </si>
  <si>
    <t xml:space="preserve">PROMOCION DE MATERNIDAD SEGURA MEDIANTE ESTRATEGIAS IEC. </t>
  </si>
  <si>
    <t>172</t>
  </si>
  <si>
    <t>Contratar los servicios de una enfermera profesional, con experiencia en Salud Publica y/o promocion y prevencion capacitada  para realizar acciones de promocion de la salud, control de la enfermedad y los factores de riesgo que la determina, apoyando las actividades inherentes al area de la Salud Materna e infantil, permitiendo asi la articulacion de los dos componentes.</t>
  </si>
  <si>
    <t xml:space="preserve">a septiembre 21 del 2012 , se han realiazdo 6 visitas a IPS verificando el cumplimiento  DE LA ESTRATEGIA PARA LA DEMANDA INDUCIDA A LOS SERVICIOS DE CONTROL PRENATAL EN EL AMBIENTE LABORAL. </t>
  </si>
  <si>
    <t>Junio 12 de 2012</t>
  </si>
  <si>
    <t>Septiembre 12 de 2012</t>
  </si>
  <si>
    <t>saludpublica@issq.gov.co</t>
  </si>
  <si>
    <t xml:space="preserve">ASISTIR, ACOMPAÑAR Y REALIZAR SEGUIMIENTO A LAS  IPS DONDE SE ATIENDEN PARTOS EN LA IMPLEMENTACIÓN Y CUMPLIMIENTO A LA ESTRATEGIA DE MME. </t>
  </si>
  <si>
    <t>A septiembre 21 de 2012, se han realizado los respectivos acompañamientos a las  IPS en cuanto a la eliminacion de sifilis congenita</t>
  </si>
  <si>
    <t xml:space="preserve">VISITAS DE VERIFICACIÓN PARA EL CUMPLIMIENTO DE LAS NORMAS TÉCNICAS REFERENTES A LA SALUD MATERNA. </t>
  </si>
  <si>
    <t>A SEPTIEMBRE 21 DE 2012 SE  HA REALIZADO TODO LO PROGRAMADO MÀS TODA LA DEMANDA EXPONTANEA PARA EL CUMPLIMIENTO TOTAL HASTA ESTE PERIODO</t>
  </si>
  <si>
    <t>a septiembre 21 del 2012 se ha cumplido con lo planeado, acompañamiento y seguimiento con el apoyo de epidemilogia en los COVES departamentales, de los cuales se generan planes de mejoramiento.</t>
  </si>
  <si>
    <t>SEGUIMIENTO Y EVALUACION A LOS INDICADORES DE  CUMPLIMIENTO  DE LA RESOLUCION 3384  DE 2000 EN LA CONSULTA DE  INICIO DE PLANIFICACION FAMILIAR  A CARGO DE LAS EAPB.</t>
  </si>
  <si>
    <t>246</t>
  </si>
  <si>
    <t>Prestacion de Servicios Profesionales de promocion de la salud, control de la enfermedad y los factores de riesgo que la determina, apoyando las actividades relacionadas con el area de la salud sexual reproductiva que se desarrollan en los municipios del Dpto del Quindio.</t>
  </si>
  <si>
    <t>MONITOREAR Y EVALUAR TÉCNICAMENTE LAS METAS DE CUMPLIMIENTO DE LA INTERVENCIONES DE PE Y DT EN LA CONSULTA DE INICIO DE PLANIFICACIÓN FAMILIAR.</t>
  </si>
  <si>
    <t xml:space="preserve">A septiembre 21 de 2012, las metas correspondientes al II  trimestre del 2012, han sido evaluadas  en el 100% tanto de las EAPB Subsidiadas como Contributivas,según los lineamientos de la resolucion 3384 de 2000 y a los  tiempos establecidos en el Documento Guia del Sistema de Fortalecimiento de la Gestion. </t>
  </si>
  <si>
    <t>Septiembre 30 de 2012</t>
  </si>
  <si>
    <t>MONITOREAR Y EVALUAR TÉCNICAMENTE LAS METAS DE CUMPLIMIENTO DE LAS INTERVENCIONES DE PE Y DT EN LA TOMA DE LA CITOLOGÍA CERVICO UTERINA.</t>
  </si>
  <si>
    <t>EN EL 100% DE LAS ESE DE MUNICIPIOS, A TRAVES DE LOS PIC, SE DIVULGAN Y PROMUEVEN  POLITICAS, NORMAS, GUIAS DE ATENCION Y MODELOS DE SSR</t>
  </si>
  <si>
    <t xml:space="preserve">Reunión con EPS e IPS Públicas de los Municipios y de Armenia. En exposición, se hace Abogacía y se Fomenta la necesidad de la Promoción de Política de SSR, Normas Técnicas, Guías y Modelos de Atención, en SSR, en las Instituciones de Salud. Capacitación como asistencia Técnica Colectiva sobre Actualización en SSR, con el objetivo de  fortalecer la formación del Recurso Humano involucrado en intervenciones e interventorías de los Planes de Intervenciones Colectivas e individuales de las IPS de los municipios del Quindío. Convocados: Coordinadores del Plan Local de Salud de los Municipios, Facilitadores del PIC en temas de SSR. Asistentes: Representantes de 8/11 municipios: Filandia, Circasia, Q/ya, M/gro, La Tebaida, Calarcá, Pijao, Córdoba.  Con un total de 18 representantes de 13 instituciones, entre IPS, Alcaldías, PIC y Profesionales a cargo de la atención al joven desde Servicio Amigable.  </t>
  </si>
  <si>
    <t>EN EL 100% DE LOS MUNICIPIOS CUENTAN CON REDES SOCIALES CON INCLUSION DE POBLACION VULNERABLES</t>
  </si>
  <si>
    <t>Visitas a Alcaldías a la Coordinación de los Planes Locales para EVALUAR la ejecución del PIC Municipal relacionado a SSR, a través de la aplicación una Lista de chequeo y según la normatividad vigente: Res 425 de 2008
Se visitan 11 municipios, fueron evaluados a través de la aplicación de una Lista de Chequeo al Coordinador del PLS y se encuentra los siguiente, el 88% de los PLS municipales cuentan por lo menos con una (1) Red Social la mayoría de Jóvenes: Calarcá (5); Circasia (1); Pijao (1 LGTB); Córdoba, Buenavista, La Tebaida, Pijao, Montenegro, Génova, Quimbaya  (1). Los demás, no cuentan con Red conformada: Buenavista, Salento.  
Desde los Servicios Amigables, se promueve esta estrategia y se brinda Asistencia Técnica en especial Redes relacionadas con Servicio Amigable</t>
  </si>
  <si>
    <t>PARTICIPACION ACTIVA EN LAS 8 MESAS INTERSECTORIALES MUNICIPALES DE SSR</t>
  </si>
  <si>
    <t xml:space="preserve">ANALISIS:Abril. Coordinar con Educacion.. Reuniones Visitas Celular 3117695609 Primera Visita de acercamiento con Director de Calidad, Doctor Efrain Zaens de Secretaria de Educacion Departamental, para acciones del Programa de Educacion para la Sexualidad y Construccion de Ciudadania. Mayo oficio de solicitud referente de ssr en , se pueda concertar alguna accion.  En Junio se  espera que despues de vacaciones educativas se concerte algunas acciones. En Agosto, se realiza una reunión entre Educación Dptal, ICBF, ISSQ, con el propósito de identificar y concertar acciones intersectoriales, relacionadas con el Mejoramiento de la Salud Sexual y Reproductiva, en el marco del Decreto 2968 de 2010 y del Conpes 147 de 2012. 
En Septiembre con el nuevo Coordinador de SSR José Horacio Echeverry, para coordinar las acciones relacionadas al Programa de Educación para la Sexualidad y Construcción de Ciudadanía – PESCC. 
A través de los PIC municipales, el 45% (5) de estos, coordinan acciones con las instituciones educativas, para apoyo en temas de SSR
</t>
  </si>
  <si>
    <t>100% DE IPS TIENEN ESTRATEGIAS PARA PROMOVER LA PVV DESDE LOS SSR</t>
  </si>
  <si>
    <t>ANALISIS: Visitas a Alcaldías a la Coordinación de los Planes Locales para EVALUAR la ejecución del PIC Municipal relacionado a SSR, a través de la aplicación una Lista de chequeo y según la normatividad vigente: Res 425 de 2008.
Al visitar los 11 municipios (100% de cumplimiento con esta obligación), son evaluados los PIC a través de la visita a los PLS y la aplicación de una Lista de Chequeo: En 3 (27%) de  municipios de Circasia, Córdoba y Montenegro, cuentan con estrategias para PROMOVER LA APVV desde los servicios de SSR. Los demás municipios no lo incluyen en el PIC. Se hace las debidas sugerencias para mejorar esta acción. Pendiente 1 municipio para la visita.
Al visitar los 11 municipios (100% de cumplimiento con esta obligación), son evaluados los PIC a través de la visita a los PLS y la aplicación de una Lista de Chequeo: En 3 (27%) de  municipios de Circasia, Córdoba y Montenegro, cuentan con estrategias para PROMOVER LA APVV desde los servicios de SSR. Los demás municipios no lo incluyen en el PIC. Se hace las debidas sugerencias para mejorar esta acción. Pendiente 1 municipio para la visita.</t>
  </si>
  <si>
    <t xml:space="preserve">EL 100% DE MUNICIPIOS DESARROLLAN ESTRATEGIAS APROPIADAS IEC PARA PROMOVER LA PF Y CITOLOGIA UTERINA  </t>
  </si>
  <si>
    <t xml:space="preserve">ESTRATEGIAS PARA LA IDENTIFICACIÓN DE POBLACIÓN VULNERABLE Y CANALIZACIÓN HACIA LOS SERVICIOS DE TAMIZAJE, DETECCIÓN Y TRATAMIENTO DE LOS RIESGOS Y DAÑOS EN SSR, COORDINADAMENTE EPS Y ARP </t>
  </si>
  <si>
    <t xml:space="preserve">ANALISIS: Visitas a Alcaldías a la Coordinación de los Planes Locales para EVALUAR la ejecución del PIC Municipal relacionado con SSR, través de la aplicación una Lista de chequeo y según la normatividad vigente: Res 425 de 2008
A la visita de los 11  municipios (100% de cumplimiento) la evaluación arroja la siguiente resultados: en 7 (64%) de  municipios cuentan con estrategias para PROMOVER LA PLANIFICACION FAMILIAR Y LA TOMA DE LA CITOLOGIA UTERINA: Circasia, Pijao, Córdoba, La Tebaida, Filandia, Quimbaya, Montenegro,  Los demás municipios no lo incluyen en el PIC. </t>
  </si>
  <si>
    <t xml:space="preserve">EL 100% DE ESE DE LOS MUNICIPIOS APLICAN UN MODELO DE SSAJ CON APLICATIVO FUNCIONANDO  </t>
  </si>
  <si>
    <t>SERVICIOS AMIGABLES ATENDIENDO A ADOLESCENTES Y JÓVENES EN SSR</t>
  </si>
  <si>
    <t xml:space="preserve">ANALISIS: Capacitación como Asistencia Técnica Colectiva con una duración de 4 horas exclusivas para este tema de SSAJ y se socializa el aplicativo para el manejo de indicadores. Participan 8/11 municipios
Se visitan las IPS Publicas, previa programación en coordinación con equipo 412, con el fin de EVALUAR LA IMPLEMENTACION DEL SERVICIO AMIGABLE, a través de la aplicación una Lista de chequeo, de acuerdo al Modelo Seleccionado y según la normatividad vigente que lo solicita: Res 425 de 2008
A la visita de las 11 ESE (100% de cumplimiento), de los 11 municipios evaluados, se encuentra que 4 (36%) están en un adecuado proceso de implementación: Circasia, Calarcá, La Tebaida y Pijao; 4 (36%) están en deficiente proceso de implementación: Córdoba, Filandia, Montenegro y Quimbaya y 3  (27%) se encuentran en muy deficiente proceso de implementación: Génova, Buenavista y Salento; esto  a pesar de que a todos se les ha brindado desde el 2010, asesoría técnica para su implementación. Es de resaltar que en el municipio de Circasia, es un Servicio Amigable, es un PROGRAMA BANDERA y esta en la agenda pública del Señor Alcalde y del Gerente de la ESE Hospital San Vicente de Paul. En todos los Municipios HAY VOLUNTAD POLITICA e INSTITUCIONAL, para este proceso; en cada ESE se levantará correctivos y acciones para dar continuidad en este proceso además, dando respuesta al Conpes 147 de 2012, plasmados en un el Plan de Mejoramiento, que debe quedar pendiente para seguimiento en el ultimo trimestre del año. Resaltar la frecuente movilización de los profesionales ha dificultado esta implementación.    
 </t>
  </si>
  <si>
    <t>EL 100% DE EPS HACEN SEGUIMIENTO AL DESARROLLO DEL MGP SEGÚN LA COMPETENCIA</t>
  </si>
  <si>
    <t>RIVERA ORTIZ JHONATAN</t>
  </si>
  <si>
    <t xml:space="preserve">0308-5-4-17 92 113 101                                         POLÍTICA INFRAESTRUCTURA PÚBLICA PARA EL DESARROLLO              PROGRAMA INFRAESTRUCTURA PÚBLICA PARA EL DESARROLLO.                                           SUBPROGRAMA SANEAMIENTO BÁSICO </t>
  </si>
  <si>
    <t>292. Apoyar la construcción de redes de saneamiento básico y agua potable para vivienda nueva y/o ampliación de cobertura.</t>
  </si>
  <si>
    <t>1 (un) apoyo para la construcción de redes de saneamiento básico y agua potable.</t>
  </si>
  <si>
    <t>101.                        MEJORAMIENTO DE LA INFRAESTRUCTURA SANITARIA Y DE AGUA POTABLE EN EL DEPARTAMENTO DEL QUINDÍO</t>
  </si>
  <si>
    <t xml:space="preserve">1. MEJORAMIENTO DE LOS SISTEMAS DE ACUEDUCTO EN EL DEPARTAMENTO DEL QUINDIO.                                           2. CONSTRUCCIÓN DE SISTEMAS DE CONDUCCIÓN Y REDES DE ACUEDUCTO DE AGUA POTABLE EN EL DEPARTAMENTO DEL QUINDÍO.                                              3. OPTIMIZACIÓN Y CONSTRUCCIÓN DE SISTEMAS DE ACUEDUCTO EN EL DEPARTAMENTO DEL QUINDÍO.                                              4. ASIGNACIÓN DE RECURSOS PARA MANTENIMIENTO Y CONSTRUCCIÓN DE SISTEMAS DE ACUEDUCTO EN EL  DEPARTAMENTO DEL QUINDÍO. </t>
  </si>
  <si>
    <t xml:space="preserve">TOTAL </t>
  </si>
  <si>
    <t xml:space="preserve">INFORME TRIMESTRE JULIO-SEPTIEMBRE DE 2012 </t>
  </si>
  <si>
    <t xml:space="preserve">Fecha Octubre 23 de 2012  </t>
  </si>
  <si>
    <t xml:space="preserve">Nombre y Firma del Secretario: DIEGO FERNANDO RESTREPO VALENCIA </t>
  </si>
  <si>
    <t>Proyectó/Elaboró:</t>
  </si>
  <si>
    <t xml:space="preserve">Diana María García Albarracín </t>
  </si>
  <si>
    <t>CONTRATOS - CONVENIOS - RESOLUCIONES</t>
  </si>
  <si>
    <t>IDENTIFICACION DE META</t>
  </si>
  <si>
    <t>NÚMERO DE PROYECTO</t>
  </si>
  <si>
    <t>AVANCE %</t>
  </si>
  <si>
    <t>VALOR EJECUTADO</t>
  </si>
  <si>
    <t># DE CONTRATO 
# RESOLUCION 
Ó # CONVENIO</t>
  </si>
  <si>
    <t>OBJETO CONTRACTUAL</t>
  </si>
  <si>
    <t>ACTIVIDADES CUANTIFICADAS</t>
  </si>
  <si>
    <t>DIRECTOR
FUNCIONARIO
RESPONSABLE</t>
  </si>
  <si>
    <t>E-MAIL RESPONSABLE</t>
  </si>
  <si>
    <t>ESPERADO 2012</t>
  </si>
  <si>
    <t>Apoyar la promoción de afiliación al régimen subsidiado en los municipios del departamento.</t>
  </si>
  <si>
    <t>1,2,6,11,147,1</t>
  </si>
  <si>
    <t>RESOLUCION  129 DE 31 DE ENERO DE 2012</t>
  </si>
  <si>
    <t>Asignar a las entidades territoriales municipales  los recursos generados por el recaudo de lo dispuesto en Ley 1393  de 2010 y 1438 de 2011,  registrados  en el presupuesto  del  Instituto Seccional de Salud del Quindío, hoy Secretaria de Salud  departamental, para cofinanciar la continuidad de la población afiliada al régimen subsidiado, según la matriz de cofianciacion  publicada  por el  Ministerio  del Protección Social  y Salud  para el período de contratación  1º de enero de 2012  a 31 de diciembre   de 2012, por un valor total de  once mil ochocientos cuatro millones doscientos dos mil   cuatrocientos ochenta y seis pesos ($ 11.804.202.486) M/Cte, de los cuales corresponde al trimestrre julio-agosto y septiembre la suma de  $ 2.951.050.621.50</t>
  </si>
  <si>
    <t>Continuar con la cofinaciacion de la  afiliacion al  regimen subsidiado en salud del  Departamento  según la  matriz  del Ministerio de Salud y Seguridad Social. Equivalentes a un 9.8% del total de afilaida al regimen subsidiado  del Quindio.  Pobalcion.</t>
  </si>
  <si>
    <t xml:space="preserve">Cofinanciacion  de afiliacion al regimen subsidiado  en salud del Departemento  mediante la asignacion de recursos denominados de esfuerzo propio  departametal para 24.671 afiliados de los doce municipios del  Quindio </t>
  </si>
  <si>
    <t>$ 2.951.050</t>
  </si>
  <si>
    <t>Rentas Cedidas</t>
  </si>
  <si>
    <t>Asegurar la interventoría a los contratos de aseguramiento en todos los municipios.</t>
  </si>
  <si>
    <t>Garantizar la contratación de servicios de salud en todos los municipios para la población no asegurada y víctimas del conflicto armado.</t>
  </si>
  <si>
    <t>PROYECTO DE INVERSIÓN SOCIAL EN PRESTACIÓN DE SERVICIOS DE SALUD PARA EL QUINDÍO</t>
  </si>
  <si>
    <t>1,2,6,11,148,1</t>
  </si>
  <si>
    <t>CPS 176</t>
  </si>
  <si>
    <t>La prestacion de Servicios de salud de mediana y alta complejidad en diferentes especialidades de la medicina, servicios estos no ofertados o con oferta insuficiente  en la red de hospitales del Dpto, dirigidos  a la poblacion pobre del Dpto, en lo cubierto con subsidios a la demanda, de acuerdo a la propuesta presentada y contenida en la siguiente tabla de servicios. (Ver carpeta) del Contrato</t>
  </si>
  <si>
    <t>Prestacion de Servicios</t>
  </si>
  <si>
    <t>Ordenes de Procedimientos 
prestacion de servicios
auditoria de servicios
pago de cuentas</t>
  </si>
  <si>
    <t>SD</t>
  </si>
  <si>
    <t>-  S.G.P. -  RC</t>
  </si>
  <si>
    <t>CPS 177</t>
  </si>
  <si>
    <t>La prestacion de Servicios de salud de mediana y alta complejidad en diferentes especialidades de la medicina, servicios estos no ofertados o con oferta insuficiente  en la red publica de hospitales del Dpto, dirigidos  a la poblacion pobre del Dpto, en lo cubierto con subsidios a la demanda, de acuerdo a la propuesta presentada y contenida en la siguiente tabla de servicios. (Ver carpeta) del Contrato</t>
  </si>
  <si>
    <t>CPS 178</t>
  </si>
  <si>
    <t>Prestacion de servicios de salud de medicina y alta complejidad indiferentes especialidades de la medicina, servicios estos no ofertados o con oferta insuficientes en la red puyblica de hospitales del Departamento, dirigidos a la poblacion pobre del Departamento en lo no cubierto con subsidios a la demanda, de acuerdo a la propuesta presentada y contenida en la tabla. (Ver contrato).</t>
  </si>
  <si>
    <t>CPS 181</t>
  </si>
  <si>
    <t>El objeto del presente contrato es la prestacion de servicios de salud de mediana y alta complejidad en diferentes especialidades de la medicina, servicios estos no ofertados o con oferta insuficientes en la red publica de hospitales del departamento, dirigidos a la poblacion pobre del departamento en lo no cubierto con subsidios a la demanda, de acuerdo a la propuesta presentada y contenida ( ver tabla de servicios)</t>
  </si>
  <si>
    <t>CPS 204</t>
  </si>
  <si>
    <t>Prestacion de Servicios de apoyo a la gestion de un Radio Operador del  sistema de comunicaciones del Centro Regulador de Urgencias y Emergencias CRUE a los usuarios de la red prestadora de servicios de salud del Quindio y fuera del mismo departamento, cuando asi  se requiera.</t>
  </si>
  <si>
    <t>Garantizar la auditoría de contratos de prestación de servicios en todos los municipios</t>
  </si>
  <si>
    <t>PMC PS001</t>
  </si>
  <si>
    <t>Prestar atencion de salud para procedimientos de mamografias de mediana y alta complejidad, para los usuarios del ISSQ, que requieran dicha atencion, asi como la valoracion inicial, los controles y procedimientos que requieran los usuarios del ISSQ</t>
  </si>
  <si>
    <t>Resolver las  atenciones electivas  ambulatorias</t>
  </si>
  <si>
    <t>PMCPS002</t>
  </si>
  <si>
    <t>Prestar atencion de salud para procedimientos de urodinamias y biopsias ecodirigidas de prostata de mediana y alta complejidad, para los usuarios del ISSQ, que requieran de dicha atencion, asi como la valoracion inicial, los controles , los procedimientos que requieran los usuarios del ISSQ</t>
  </si>
  <si>
    <t>PMCPS003</t>
  </si>
  <si>
    <t>Prestar de salud procedimientos de tomografias de  mediana y alta complejidad para los usuarios del ISSQ, que requiran de dicha atencion, asi como la valoracion inicial,  los  controles , procedimientos que requieran los usuarios del ISSQ</t>
  </si>
  <si>
    <t>PMCPS004</t>
  </si>
  <si>
    <t>Prestar atencion de salud para procedimientos de gamagrafias y medicina nuclear de mediana y alta complejidad para los usuarios del ISSQ, que requieran de dicha atencion, asi como la valoracion inicial, los controles y procedimientos que requieran los usuarios del ISSQ.</t>
  </si>
  <si>
    <t>PMC PS005</t>
  </si>
  <si>
    <t>Prestar atencion de salud para procedimientos de resonancias magneticas nucleares  de mediana y alta complejidad para los usuarios del ISSQ, que requieran de dicha atencion, asi como la valoracion inicial, los controles y procedimientos que requieran los usuarios del ISSQ.</t>
  </si>
  <si>
    <t>PMC PS007</t>
  </si>
  <si>
    <t>Prestar atencion de salud para procedimientos de Dermatologia de mediana y alta complejidad para los usuarios del ISSQ, que requieran de dicha atencion, asi como la valoracion inicial, los controles y procedimientos que requieran los usuarios del ISSQ.</t>
  </si>
  <si>
    <t>PMC PS009</t>
  </si>
  <si>
    <t>Prestar atencion de salud para procedimientos de Hemtooncologia y Oncologia  de mediana y alta complejidad para los usuarios del ISSQ, que requieran de dicha atencion, asi como la valoracion inicial, los controles y procedimientos que requieran los usuarios del ISSQ.</t>
  </si>
  <si>
    <t>PMC PS013</t>
  </si>
  <si>
    <t>Prestar atencion de salud para procedimientos de audiologia no invasiva  de mdiana y alta complejidad, para , para los  ususarios del ISSQ, que  requieren de dicha atencion, asi como la valoracion inicial, los controles, procedimientos que requieran los usuarios del ISSQ.</t>
  </si>
  <si>
    <t>PMC PS015</t>
  </si>
  <si>
    <t>Prestar atencion de salud para procedimientos de valoracion suministro y adaptacion y aparatos ortopedicos  de mediana y alta complejidad para los usuarios del ISSQ, que requieran de dicha atencion, asi como la valoracion inicial, los controles y procedimientos que requieran los usuarios del ISSQ.</t>
  </si>
  <si>
    <t>PMC PS016</t>
  </si>
  <si>
    <t>Prestar atencion de salud para procedimientos y examenes de laboratorio  de mediana y alta complejidad para los usuarios del ISSQ, que requieran de dicha atencion, asi como la valoracion inicial, los controles y procedimientos que requieran los usuarios del ISSQ.</t>
  </si>
  <si>
    <t>Incrementar el cumplimiento de requisitos de habilitación en las IPS[1] públicas y privadas del departamento.</t>
  </si>
  <si>
    <t>PMC PS017</t>
  </si>
  <si>
    <t>Prestar atencion para  realizacion de procedimientos para patologicas renales de mediana y alta complejidad , para los usuarios del ISSQ,  que requieran de dicha atencion asi como valoracion inicial, los controles, procedimeintos que requieran los usuarios del ISSQ.</t>
  </si>
  <si>
    <t>Acreditar en calidad las IPS públicas de 2o y 3er nivel del departamento.</t>
  </si>
  <si>
    <r>
      <t>Número de IPS públicas de 2º y 3</t>
    </r>
    <r>
      <rPr>
        <vertAlign val="superscript"/>
        <sz val="12"/>
        <color indexed="8"/>
        <rFont val="Arial"/>
        <family val="2"/>
      </rPr>
      <t>er</t>
    </r>
    <r>
      <rPr>
        <sz val="12"/>
        <color indexed="8"/>
        <rFont val="Arial"/>
        <family val="2"/>
      </rPr>
      <t xml:space="preserve"> nivel acreditadas.</t>
    </r>
  </si>
  <si>
    <t>PMC PS020</t>
  </si>
  <si>
    <t>Prestar atención de salud para procedimientos de espirometria de medianda y alta complejidad para los usuarios del ISSQ, que requieran de dicha atención, así como la valoración inicial, los controles, procedimientos que requieran los usuarios del ISSQ.</t>
  </si>
  <si>
    <t xml:space="preserve">Gestionar la suficiencia de la red pública departamental. </t>
  </si>
  <si>
    <t>PMC PS021</t>
  </si>
  <si>
    <t>Prestar atencion de salud para oftalmologia de mediana y alta complejidad para los usuarios del ISSQ, que requieran de dicha atencion, asi como la valoracion inicial, los controles y procedimientos que requieran los usuarios del ISSQ.</t>
  </si>
  <si>
    <t>Prestar atencion de salud para procedimientos de hemodinamia de mediana y alta complejidad para los usuarios del ISSQ, que requieran de dicha atencion, asi como la valoracion inicial, los controles y procedimientos que requieran los usuarios del ISSQ.</t>
  </si>
  <si>
    <t>PMC PS026</t>
  </si>
  <si>
    <t>Prestar atencion en el suministro y adaptacion de lentes de contactos y anteojos para los usuarios  del ISSQ que requieran los usuarios del ISSQ.</t>
  </si>
  <si>
    <t>PMC PS027</t>
  </si>
  <si>
    <t>Prestar atencion de salud para realizacion de procedimientos de rehabilitacion, desintoxicacion e internacion a los ususarios del ISSQ, que se requieran  los usuarios del ISSQ.</t>
  </si>
  <si>
    <t>PMC PS028</t>
  </si>
  <si>
    <t>Prestar atencion de la realizacion de procedimientos de Dencitometria Osea por Dexa, para los usuarios del ISSQ, que se requieran los usuarios del ISSQ.</t>
  </si>
  <si>
    <t>PMC PS029</t>
  </si>
  <si>
    <t>Prestar atencion de salud para realizacion de procedimientos litrotipcia estracorporea, nefrolitotomia percutanea ureterolitotomia endoscopica, endopielotomia percutanea , ureterorenoscopia flexibe con laser y cateter dobe j, para los  ususarios del ISSQ, que  requieran  los usuarios del ISSQ</t>
  </si>
  <si>
    <t>PMC PS038</t>
  </si>
  <si>
    <t>Prestar atencion  en salud oral para procedimientos de baja , mediana complejidad, por lo cual se hace necesario contratar los servicios medicos especializados para los usuarios  del ISSQ que requiera dicha atencion.</t>
  </si>
  <si>
    <t>PMC PS046</t>
  </si>
  <si>
    <t>Prestar atencion en salud por cirugia vascular periferica, safenectomia varicectomia, puentes femoropopliteos, otros puentes arteriales, por lo cual se hace  necesario contratar los servicios medicos especializados para los usuarios del ISSQ, que requieran dicha atencion.</t>
  </si>
  <si>
    <t>PMC PS050</t>
  </si>
  <si>
    <t>Prestar atencion en salud para cardiologia no invasiva (valoracion  cardiologico, adulto, niños, eco cardiograma adulto , niños , holter ekg , monitoria  TA 24 horas , Til Tesr o mesa basculante, prueba de esfuerzo y otros), por lo cual se hace necesario contratar los servicios medicos especializados para los usuarios del ISSQ, que requieran dicha atencion.</t>
  </si>
  <si>
    <t>PMC PS051</t>
  </si>
  <si>
    <t>Prestar atencion en salud para Audiologia Invasiva (consulta otologo, implante coclear, mastoidectomia, timpanoplastia, protesis y otros), por lo cual se hace necesario contratar los servicios medicos especializados para los usuarios del ISSQ, que requieran dicha atencion.</t>
  </si>
  <si>
    <t>PMC PS057</t>
  </si>
  <si>
    <t>Prestar atencion de salud para el procedimiento de Cirugia Bariatica , para los usuarios del ISSQ que requieran de dicha  atencion, asi como la valoracion inicial, los controles y procedimientos que requieran los usuarios del ISSQ.</t>
  </si>
  <si>
    <t>PMC PS059</t>
  </si>
  <si>
    <t>Prestacion de Servicios de salud para la realizacion de valoraciones y reconstrucciones quriugicas de otologia, como mastoidectomias, timpanoplastias, reconstruccion osea y cierre de fistula  laberinticas, asi como otros procedimientos que  durante el acto medico qururgico pudiere necesitar el especialista para llevar a cabo  el restablecimiento de la salud del usuario OVIDIO GUTIERREZ, de conformidad con las  autorizaciones y especificaciones incluidas en las solicitudes  ordenadas por el medico especialista y autorizadas por el ISSQ, que corresponden a fallos de tutelas.</t>
  </si>
  <si>
    <t>318/08/2012</t>
  </si>
  <si>
    <t>PMC PS060</t>
  </si>
  <si>
    <t>Prestacion de Servicios de Salud para la realizacion de valoraciones y procedimientos  de litropticia extracorporea, nefrolitotomia percutanea, urerolitotomia endoscopica, endopielotomia percutanea, ureterorenoscopia flexible con laser y cateter doble j, de conformidad con las autorizaciones y especificaciones incluidas en las solicitudes ordenadas por el medico especialista y autorizadas por el ISSQ, que corresponden a fallos de tutelas.</t>
  </si>
  <si>
    <t>31/09/2012</t>
  </si>
  <si>
    <t xml:space="preserve">PMC PS061 </t>
  </si>
  <si>
    <t>Prestacion de Servicios de Salud para la realizacion de valoraciones y procedimientos de oftalmologia , de conformidad con las autorizaciones y especificaciones incluidas en las solicitudes ordenadas por el medico especialista y autorizadas por el ISSQ, que corresponden a fallos de tutelas.</t>
  </si>
  <si>
    <t>PMC PS062</t>
  </si>
  <si>
    <t>Prestacion de Servicios de Salud consistentes en atencion a personas con problemas de consumo y adiccion a sustancias psicoactivas a traves de valoracion, tratamiento de rehabilitacion, desintoxicacion en la modalidad de internacion, incluyendo pacientes con patologia dual o pobre respuesta al tratamiento, de conformidad con las autorizaciones y especificaciones incluidas en las solicitudes ordenadas por el medico especialista y autorizadas por el ISSQ., que corresponden a fallos de tutelas.</t>
  </si>
  <si>
    <t>PMC PS063</t>
  </si>
  <si>
    <t>Prestacion de Servicios de Salud consistente en lo concerniente a diagnostico terapeutico en patologia gastrointestinal , de conformidad con las autorizaciones y especificaciones incluidas en las solicitudes ordenadas por el medico especialista y autorizadas por el ISSQ, que corresponden a fallos de tutelas.</t>
  </si>
  <si>
    <t>PMC PS064</t>
  </si>
  <si>
    <t>Prestacion de Servicios de salud en lo concerniente   a atencion quirurgica en salud oral para cirugia maxilofacial y salud oral , de conformidad con las acutorizaciones y especificaciones incluidas en las solicitudes ordenadas por el medico especialista y autorizadas por el ISSQ, que corresponden a fallos de tutelas.</t>
  </si>
  <si>
    <t>CI 001</t>
  </si>
  <si>
    <t>Contrato Interadministrativo de Prestacion de Servicios  de salud para la dispensacion y entrega de medicamentos con calidad, incluyendo insumo y medicamentos inherentes, como pañales, tirillas, jeringas, mallas, al igual que suplementos nutiricionales, bloqueadores solares que hayan sido ordenados por fallo de tutelas, dirigidos a la Poblacion Pobre no cubierta con subsidios a la demanda del Departamento del Quindio y en general a la poblacion de nuestra competencia.</t>
  </si>
  <si>
    <t>CI 002</t>
  </si>
  <si>
    <t>Contrato Interadministrativo  de Prestacion de Servicios de Salud para la dispensacion y entrega de medicamentos  para atencion psiquiatrica con calidad, oportunidad y pertinencia , dirigidos a la Poblacion Pobre no cubierta, con subsidios  a la demanda del Departamento del Quindio.</t>
  </si>
  <si>
    <t>1,2,6,14,P,52</t>
  </si>
  <si>
    <t>Promover la prestación de servicios de salud a todas las poblaciones vulnerables.</t>
  </si>
  <si>
    <t>Número de municipios con listados censales incluyentes de las poblaciones vulnerables.</t>
  </si>
  <si>
    <t>CI 013</t>
  </si>
  <si>
    <t>Prestacion de Servicios  de salud mental, suministro y dispensacion  del medicamento metadona  para los usuarios que son competencia del ente  departamental, de acuerdo con el portafolio de servicios habilitados por la ESE , con calidad , oportunidad y pertinencia , dirigidos a la poblacion porbe no cuebierta  con subsidios a la demanda del Departamento del Quindio.</t>
  </si>
  <si>
    <t>CI 015</t>
  </si>
  <si>
    <t>Prestacion de Servicios de salud para la dispensacion y entrega de medicamentos, insumos medicos (pañales, tirillas, jeringas, mallas), al igual que suplementos nutiriconales , bloqueadores solares que hayan sido ordenados por fallos de tutelas, dirigidos a la Poblacion Pobre no Cubierta  com subsidios a la demanda del Departamento del Quindio y en general a la poblacion de nuestra competencia.</t>
  </si>
  <si>
    <t>CI 016</t>
  </si>
  <si>
    <t>Prestar servicios de salud de mediana complejidad de acuerdo  con el portafolio de servicios habilitados por la ESE, con calidad , oportunidad y pertinencia dirigidos a la Poblacion Pobre no Cubierta con subsidios a la demanda del Departamento del Quindio.</t>
  </si>
  <si>
    <t>CI 019</t>
  </si>
  <si>
    <t xml:space="preserve">Garantizar visitas de I.V.C. a generadores de residuos hospitalarios, prestadores de servicios de agua para consumo humano y generadores de contaminación y factores de riesgo asociados a su actividad. </t>
  </si>
  <si>
    <t>Prestacion de servicios de la realizacion de acciones de produccion de la salud, control de la enfermedad y los factores de riesgo que la determina, apoyando a las actividades relacionadas con el tema de enfermedades cronicas no trasmisibles y discapacidades.</t>
  </si>
  <si>
    <t xml:space="preserve">SEGUIMIENTO  Y EVALUACION PARA LA IMPLEMENTACIÓN DE LA ESTRATEGIA ESPACIOS LIBRES DE HUMO, EN UN 50%  EN IPS PUBLICAS Y UN 14% EN INSTITUCIONES EDUCATIVAS </t>
  </si>
  <si>
    <t>a septiembre 21 se alcanza a lograr el 100% de las actividades planeadas, para este trimestre, se tenia previsto realizar seguimiento a 14instituciones educativas de los 11 departamentos del quindio; logrando superar el numero de instituciopnes programadas (32 instituciones)</t>
  </si>
  <si>
    <t>1,2,9,20,P,66</t>
  </si>
  <si>
    <t>Apoyar la conformación de los Comités Locales de Salud Ocupacional municipales – COLOSOs-</t>
  </si>
  <si>
    <t>Número de municipios apoyados en la conformidad del comité local de salud ocupacional operando.</t>
  </si>
  <si>
    <t xml:space="preserve">SEGUIMIENTO Y EVALUACION A LA PROMOCIÓN Y A LA PRÁCTICA DE LA ACTIVIDAD FÍSICA, EN UN 50%  EN IPS PUBLICAS Y UN 14% EN INSTITUCIONES EDUCATIVAS </t>
  </si>
  <si>
    <t>a septiembre 21 se alcanza a lograr el 100% de las actividades planeadas, para este trimestre, se tenia previsto realizar seguimiento a 14 instituciones educativas de los 11 departamentos del quindio; logrando superar el numero de instituciopnes programadas (32 instituciones)</t>
  </si>
  <si>
    <t>PROMOCION DE CAMPAÑAS DE DIAGNOSTICO PRECOZ DE DIABETES E HIPERTENSION ARTERIAL</t>
  </si>
  <si>
    <t>SEGUIMIENTO A LAS CAMPAÑAS DE DIAGNOSTICO PRECOZ, EN UN 100% EN IPS PUBLICAS, EN UN 33% EN IPS PRIVADAS Y EN UN 89% EAPB</t>
  </si>
  <si>
    <t>para este trimestre no se tenia actividades programadas</t>
  </si>
  <si>
    <t>farmaquindio@issq.gov.co</t>
  </si>
  <si>
    <t>SEGUIMIENTO A LAS IPS PUBLICAS Y PRIVADAS DE BAJA COMPLEJIDAD EN LOS 11 MUNICIPIOS DEL DEPARTAMENTO PARA VERIFICAR QUE ESTEN DESARROLLANDO ACTIVIDADES DE PROMOCION PARA EL DIAGNOSTICO PRECOZ DE DIABETES E HIPERTENSION ARTERIAL</t>
  </si>
  <si>
    <t>SEGUIMIENTO DE LAS ACTIVIDADES DE DIAGNOSTICO PRECOZ, EN UN 100% EN IPS PUBLICAS, EN UN 33% EN IPS PRIVADAS</t>
  </si>
  <si>
    <t xml:space="preserve">Se realizo seguimiento a 4 IPS publicas, verificando cumplimiento de planes de mejoramiento instaurados en el año 2011. se visitaron y se aplicaron listas de chequeo como metodo de seguimiento y evaluacion al programa de Riesgo cardiovascular </t>
  </si>
  <si>
    <t>SEGUIMIENTO A LA APLICACIÓN DE LA GUIA TECNICA DE ALTERACIÓN DE LA AGUDEZA VISUAL  Y LOS VICIOS DE REFERACIÓN A CARGO DEL POS</t>
  </si>
  <si>
    <t>SEGUIMIENTO EN UN 100% A LA APLICACIÓN DE LA GUÍA TÉCNICA DE AGUDEZA VISUAL</t>
  </si>
  <si>
    <t>CPS 154</t>
  </si>
  <si>
    <t>Prestacion de Servicios de una persona que brinde apoyo a las acciones de vigilancia en Salud Publica con enfasis en la vigilancia alimentaria y nuricional.</t>
  </si>
  <si>
    <t>CPS 207</t>
  </si>
  <si>
    <t xml:space="preserve">Prestacion de Servicios de un (1) prodesional en ingenieria sanitaria o Quimico con experiencia en salud ambiental, para apoyar el area de la subdireccion en salud publica </t>
  </si>
  <si>
    <t xml:space="preserve">100%  de  los  PGIR   presentados por los generadores de Residuos Hospitalarios del Departamento del Quindio revisados </t>
  </si>
  <si>
    <t xml:space="preserve">Inspeccion, Vigilancia y control del 100% de losPlanes de Gestion Integral  de Residuos Hospitalrios y Similares presentados para su revision por los generadores </t>
  </si>
  <si>
    <t>4,833,336</t>
  </si>
  <si>
    <r>
      <t>Incrementar el número de E.S.E.</t>
    </r>
    <r>
      <rPr>
        <vertAlign val="superscript"/>
        <sz val="12"/>
        <color indexed="8"/>
        <rFont val="Arial"/>
        <family val="2"/>
      </rPr>
      <t>[1]</t>
    </r>
    <r>
      <rPr>
        <sz val="12"/>
        <color indexed="8"/>
        <rFont val="Arial"/>
        <family val="2"/>
      </rPr>
      <t xml:space="preserve"> municipales con P.I.C</t>
    </r>
    <r>
      <rPr>
        <vertAlign val="superscript"/>
        <sz val="12"/>
        <color indexed="8"/>
        <rFont val="Arial"/>
        <family val="2"/>
      </rPr>
      <t>[2]</t>
    </r>
    <r>
      <rPr>
        <sz val="12"/>
        <color indexed="8"/>
        <rFont val="Arial"/>
        <family val="2"/>
      </rPr>
      <t>. Plan de intervenciones colectivas operando.</t>
    </r>
  </si>
  <si>
    <t>AUMENTAR LAS ACCIONES DE INSPECCION VIGILANCIA Y CONTROL DEL EXPENDIO DE ALIMENTOS EN LA VIA PÚBLICA</t>
  </si>
  <si>
    <t>Prestacion de Servicios de un Tecnico de Saneamiento Ambiental que apoya las actividades de inspeccion y vigilancia en el area de seguridad sanitaria y ambiental en los Municipios del Dpto donde las necesidades del servicio lo requieran.</t>
  </si>
  <si>
    <t>100%  de las actividades programadas de inspeccion y vigilancia en los establecimientos sujeto  en al area sanitaria y ambiental en todos los municipios del Departamenta</t>
  </si>
  <si>
    <t>Agosto 17 de 2012</t>
  </si>
  <si>
    <t>ORLANDO VELASUQEZ FIERRO</t>
  </si>
  <si>
    <t>labdspquindio@issq.gov.co</t>
  </si>
  <si>
    <t>Prestacion de Servicios de apoyo a la gestion, con una persona que acredite formacion academica como tecnologo de alimentos o agroindustrial, con el proposito con el proposito de fortalecer las actividades operativas de vigilancia sanitaria, verificacion, monitoreo y capacitacion en manipulacion de alimentos y bebidas alcoholicas en el Dpto del Quindio, con el fin de que se miniminicen los efectos adversos sobre la poblacion expuesta, se mejoren los flujos de informacion desde el nivel local hasta el nivel nacional ademas se faciliten los analisis de la informacion de los eventos de interes en salud publica para la oportuna toma de decisiones.</t>
  </si>
  <si>
    <t>Agosto 17 de 2013</t>
  </si>
  <si>
    <t>Septiembre 30 de 2013</t>
  </si>
  <si>
    <t>Celebrar un contrato de prestacion de servicios  de apoyo a la gestion , con agroindustrial, con el proposito  fortalecer las actividades operativas  de vigilancia sanitaria, verificacion, monitoreo y capacitacion en manipulacion de alimentos  y bebidas alcoholicas en el Dpto del Quindio, con el fin de que se miniminicen  los efectos adversos sobre la poblacion expuesta, se mejoren los flujos de informacion, desde el nivel local hasta el nivel nacional, ademas se faciliten los analisis de la informacion  de los eventos de interes en Salud Publica para la oportuna toma de decisiones.</t>
  </si>
  <si>
    <t>Agosto 17 de 2014</t>
  </si>
  <si>
    <t>Septiembre 30 de 2014</t>
  </si>
  <si>
    <t>FORTALECER LA GESTION Y SEGUIMIENTO A LAS ACCIONES DEL SISTEMA DE VIGILANCIA EN SALUD PUBLICA</t>
  </si>
  <si>
    <t>196</t>
  </si>
  <si>
    <t>Contratar un profesional en el area de salud para promover y adelantar acciones de mejoramiento y fortalecimientoen Salud Publica en los municipios del Departamento del Quindio y medir coberturas de vacunacion en terreno, de acuerdo a los lineamientos de evaluacion de coberturas, oportunidad y esquema completo de vacunacion</t>
  </si>
  <si>
    <t>12 Municipios del Departamento del QWUindìo con Monitoreo de coberturas de vacunaciòn realizado</t>
  </si>
  <si>
    <t>12 Municipios Intervenidos</t>
  </si>
  <si>
    <t>5,000,000</t>
  </si>
  <si>
    <t>4 de julio de 2012</t>
  </si>
  <si>
    <t>4 de septiembre de 2012</t>
  </si>
  <si>
    <t>249</t>
  </si>
  <si>
    <t>Prestacion de Servicios de un Tecnico con experiencia en el manejo de Sofware Sivigila, para realizar actividades de recpecion de informacion de los Municipios, base de datos y generacion de reportes para el analisis de la informacion en salud y busqueda de activos institucional.</t>
  </si>
  <si>
    <t>Notificaciòn oportuna semanal ,  retroalimentaciòn  de la informacion de interès en Saluid pùblica</t>
  </si>
  <si>
    <t>4 semanas epidemiològicas</t>
  </si>
  <si>
    <t>1,200,000</t>
  </si>
  <si>
    <t>31  de agosto de 2012</t>
  </si>
  <si>
    <t>30 de septiembre de 2012</t>
  </si>
  <si>
    <t>257</t>
  </si>
  <si>
    <t>Contratar un prodesional en el area de la salud con especializacion en Epidemiologia, para realizar seguimiento y el analisis de la información a los eventos de notificación obligatoria y fortalecer las capacidades basicas para la detección, notificación, comunicación, información y control de situaciones en salud pùblica de importancia Internacional- ESPII-, segun aplicacion del Reglamento Sanitario Internacional/ 2005 y realizar perfiles epidemiologicos de poblaciòn vulnerable: Etnisas, indigenas, discapacitados y adulto mayor</t>
  </si>
  <si>
    <t>Perfil epidemiològico de poblaciòn vulnerable</t>
  </si>
  <si>
    <t>1 Perfil</t>
  </si>
  <si>
    <t>2,500,000</t>
  </si>
  <si>
    <t>3 de septiembre de 2012</t>
  </si>
  <si>
    <t>30 de septiembre de 2006</t>
  </si>
  <si>
    <t>250</t>
  </si>
  <si>
    <t>Contratar los servicios de una bacteriologa con experiencia para realizar las acciones y actividades que tengan que ver con los vectores de interes en Salud Publica, en el area de entomologia del Laboratorio Dptal de Salud Publica, capacitada por el Instituto Nacional de Salud</t>
  </si>
  <si>
    <t>Correccion de indices aedicos levantados enlos municipios del departamento, clasificaciòn taxonomica  de los vectores de interes en salud publica.</t>
  </si>
  <si>
    <t>Indices aedicos corregidos, numero de muestras de vectores clasificadas</t>
  </si>
  <si>
    <t>1,750,000</t>
  </si>
  <si>
    <t>248</t>
  </si>
  <si>
    <t>Contratar los servicios de un medico con especializacion en patologia, capacitado por el Instituto Nacional de Salud para desarrollar las acciones y actividades de manejo del programa de calidad de citologia de cuello uterino, del laboratorio Departamental de Salud Publica.</t>
  </si>
  <si>
    <t xml:space="preserve">Seguimiento  y evaluación  del programa de calidad de citologia de cuello  uterino del departamento  </t>
  </si>
  <si>
    <t>Lectura de laminas de cito histopatologia de cuello uterino supervisadas, visitas de asistencia tecnica reaqlizadas.</t>
  </si>
  <si>
    <t>3,200,000</t>
  </si>
  <si>
    <t>2,240,000</t>
  </si>
  <si>
    <t>244</t>
  </si>
  <si>
    <t>Contratar la Prestacion de Sericios de un Profesional Universitario en quimica, para el manejo de equipos y montaje de tecnicas de alimentos y aguas, en el area de fisicoquimico de atencion al medio ambiente del Laboratorio Dptal de Salud Publica.</t>
  </si>
  <si>
    <t>Realizar analisis fisico quimicos como soporte a la vigilancia y el control de los alimentos y aguas de riesgo para el consumo y a las bebidas alcoholicas</t>
  </si>
  <si>
    <t>Muestras de agua y alimentos fisico quimicamente analizadas, reportes de muestras efectuados, muestras de  bebidas alcoholicas analizadas y reportadas</t>
  </si>
  <si>
    <t>242</t>
  </si>
  <si>
    <t>Contratar  los servicios  de una bacteriologa con experiencia para realizar las acciones y actividades respecto  a las enfermedades de interes en salud publica en el area de virologia del Laboratorio Dptal de Salud Publica.</t>
  </si>
  <si>
    <t>Vigilancia por el laboratoiro de enfermedades de interes en salud publica, supervision al diagnostico de los laboratorios clinicos a las enfermedades de interes en salud  pública, capacitacion a los laboratorios de la red</t>
  </si>
  <si>
    <t>numero de muestras realizadas para la vigilancia, laboratorios supervisados y capacitados</t>
  </si>
  <si>
    <t>261</t>
  </si>
  <si>
    <t>Contratar los servicios de un Profesional en Bacteriologia con experiencia y capacitacion en el manejo de equipos montajes de tecnicas de alimentos de agua en el area de microbiologia de atencion en el medio ambiente en el Laboratorio Dptal del Quindio.</t>
  </si>
  <si>
    <t xml:space="preserve">Realizar analisis microbiologicos como soporte a la vigilancia y el control de los alimentos y aguas de riesgo para el consumo </t>
  </si>
  <si>
    <t>Muestras de agua y alimentos fisico quimicamente analizadas, reportes de muestras efectuados</t>
  </si>
  <si>
    <t>1,416,950</t>
  </si>
  <si>
    <t>227</t>
  </si>
  <si>
    <t>3,250,150</t>
  </si>
  <si>
    <t>2,500,750</t>
  </si>
  <si>
    <t>221</t>
  </si>
  <si>
    <t>Contratar la prestacion de servicios de un Profesional Universitario en Quimica para el manejo de equipos y montaje de tecnicas de alimentos y aguas en el area de fisico quimico de atencion al medio ambiente, del laboratorio departamental de salud publica.</t>
  </si>
  <si>
    <t>3,666,700</t>
  </si>
  <si>
    <t>2,916,700</t>
  </si>
  <si>
    <t>A.N. LAB</t>
  </si>
  <si>
    <t>264</t>
  </si>
  <si>
    <t>Prestacion de servicios de apoyo a la gestion para el cumplimiento de actividades asistenciales para la digitacion,  y transcripcion de los resultados de los analisis de las muestras, que se realizan en el Laboratorio y las actividades inherentes al cargo que se realiza en el Laboratorio Dptal de Salud Publica.</t>
  </si>
  <si>
    <t>Transcribir todos los resultados de los Analisis realizados en el laboratorio</t>
  </si>
  <si>
    <t>Reportes realizados</t>
  </si>
  <si>
    <t>S.G.P.SP</t>
  </si>
  <si>
    <t>231</t>
  </si>
  <si>
    <t>Prestacion de Servicios de apoyo a la gestion, para el transporte  de muestras de alimentos desde los municipios hasta  el Laboratorio Dptal  de Salud Publica del Quindio.</t>
  </si>
  <si>
    <t>Recibir muestras tomadas y transportadas de los municipios en el laboratorios para su respectivo analisis</t>
  </si>
  <si>
    <t>Numero de muestras recibidas</t>
  </si>
  <si>
    <t>247</t>
  </si>
  <si>
    <t>Prestacion de servicios de apoyo a la gestion para transporte de muestras de alimentos desde los municipios hasta el Laboratorio Dptal DE Salud Publica del Quindio..</t>
  </si>
  <si>
    <t>258</t>
  </si>
  <si>
    <t>Celebrar un contrato  de prestacion de servicios de aoyo a la gestion  para el transporte de muestras de alimentos y aguas de consumo humano y de recreacion, desde los municipios  hasta el Laboratorio de Salud Publica del Quindio y desde el Laboratorio de Salud Publica del Quindio, hasta los municipios.</t>
  </si>
  <si>
    <t>CPS 131</t>
  </si>
  <si>
    <t>Procesos de investigaciones administrativas que se derivan de las actividades de inspeccion, vigilancia y control  en salud publica, y apoyo  juridico ejecutadas</t>
  </si>
  <si>
    <t>JORGE BERNAL</t>
  </si>
  <si>
    <t>CPS 213</t>
  </si>
  <si>
    <t>CPS 03-14</t>
  </si>
  <si>
    <t>Septiemb re 24 de 2012</t>
  </si>
  <si>
    <t>CPS 022</t>
  </si>
  <si>
    <t>Contratar los servicios de una profesional del area de la salud con experiencia en procesos de calidad y gestion publica para realizar apoyo a la supervision de los convenios suscritos con las ESES municipales para la ejecucion del PIC departamental y acompañamiento a las unidades municipales de salud en el seguimiento a los mismos, siendo el enlace entre los profesionales de la Subdireccion de Salud Publica y los actores de salud del nivel departamental.</t>
  </si>
  <si>
    <t>Apyo a la supervision de los  convenios suscritos con las ESES municipales para la ejecucion del PIC departamental y acompañamiento a las unidades municipales de salud en el seguimiento a los mismos</t>
  </si>
  <si>
    <t>11 unidades municipales  de salud aopyadas para la ejecucion y seguiminto al PIC</t>
  </si>
  <si>
    <t>CPS 194</t>
  </si>
  <si>
    <t>CPS 255</t>
  </si>
  <si>
    <t>CPS 212</t>
  </si>
  <si>
    <t>Prestacion de Servicios de una Profesional en Trabajo Social , con especializacion en Administracion  de Salud , para brindar apoyo al grupo tecnico institucional, conformado por medio de la resolucion  376 del 5 de Junio de 2008, para adelantar acciones de seguimiento  y evaluacion  a las EAPB subsidiadas  y contributivas, secretarias de salud descentralizadas e IPS Publicas en la ejecucion del sistema de fortalecimiento  de la gestion , frente a las  intervenciones de proteccion especifica y deteccion temprana de la resolucion  412 de 2000.</t>
  </si>
  <si>
    <r>
      <t xml:space="preserve">La ESE, se compromete  para con el ISSQ, a prestar los servicios de salud  de primer nivel de atencion, dirigidos a la poblacion pobre  y vulnerable no cubierta, con subsidios  a la demanda, residente habitual  en el area de influencia  del Municipio de </t>
    </r>
    <r>
      <rPr>
        <b/>
        <sz val="12"/>
        <rFont val="Arial"/>
        <family val="2"/>
      </rPr>
      <t>Quimbaya</t>
    </r>
    <r>
      <rPr>
        <sz val="12"/>
        <rFont val="Arial"/>
        <family val="2"/>
      </rPr>
      <t>, actividades de promocion, prevencion, diagnostico, tratamiento y rehabilitacion de baja complejidad.  Ademas  las actividades de P y P, acorde  con las normas establecidas por el Ministerio de la Proteccion Social en la Resolucion 412 de 2000. PARAGRAFO.  POBLACION BENEFICIARIA.  Entiendase por Poblacion Beneficiaria  que se descriminan asi:1) La poblacion beneficiaria son las personas  identificadas en los niveles 1 y 2 del SISBEN, no afiliados a los regimenes subsidiados, contributivo ni a los regimens excepcionales y las personas afiliadas al regimen  subsidiado cuando requieran atenciones no incluidas en el POS-S. 2)  Poblacion especial  conformadas por indigenas, indigentes y menores en estado de abandono, debidamente identificados o clasificados por los organismos competentes. 3) La poblacion  definicida en paragrafo  del numeral septimo del articulo 9 de la ley 1146 de 2007. 4) Los menores de edad entre los 0 a 18 años afiliadoas al regimen subsidiado tendran igual cobertura a los del regimen contributivo, por lo tanto su atencion en salud es de competencia de las EPSS.  (Corte Constitucional auto 342 del 15 de diciembre de 2009 y comision de Regulacion en Salud.  Acuerdo 11 de enero de 2012.</t>
    </r>
  </si>
  <si>
    <t>CI 037</t>
  </si>
  <si>
    <t>la ESE se compromete para con el ISSQ a prestar los servicios de salud de primer nivel de atencion dirigidos a la poblacion pobre y vulnerable no cubierta con subsidios a la demanda, residente habitual en el area de influecia del municipio de Genova, actividades de promociom. prevencion, diagnostico, tratamiento y rehabilitacion de baja complejidad. Ademas de las actividades P y P, acorde con las normas establecidas por el Ministerio de la proteccion Social en la resolucion 412 de 2000.</t>
  </si>
  <si>
    <t>CI 038</t>
  </si>
  <si>
    <t>La ESE, se compromete para con el ISSQ a prestar los servicios de salud de primer nivel de atencion dirigidos a la poblacion pobre y vulnerable no cubierta con subsidios a la demanda, residente habitual en el area de influencia del municipio de Montenegro,actividades de promocion, prevencion, diagnostico,tratamiento y rehabilitacion de baja complejidad. Ademas la actividades de P y P, acorde con las normas establecidas por el Ministerio de la proteccion social en la resolucion 412 de 2000.</t>
  </si>
  <si>
    <t>CI 039</t>
  </si>
  <si>
    <t>Garantizarla prestacion de servicios de asistencia social y atencio psiquiatricaintegral a las personas que por autoridad judicial competente sean declaradas juridicamente inimputables por trastorno mental de acuerdo con las autorizaciones de internacion que expida el representante del Ministerio de Salud y Proteccion Social</t>
  </si>
  <si>
    <t>CI 040</t>
  </si>
  <si>
    <t>La E.S.E se compromete para con el ISSQ a prestar los servicios de salud de primer nivel de atencion dirigidos a la poblacion pobre y vulnerable no cubierta con subsidios a la demanda, residente habitual en el area de influencia del Municipio de la Tebaida, actividades de promocion, prevencion, diagnostico, tratamiento y rehabilitacion de baja complejidad. Ademas la actividades P y P, acorde con las normas establecidas por el Ministerio de la Proteccion Social en la resolucion 412 de 2000.</t>
  </si>
  <si>
    <t>CPS003</t>
  </si>
  <si>
    <t>Contratar los servicios de profesionales de derecho para que brinden apoyo en las siguientes actividades inherentes a la administracion y funcionamiento  del Instituto: a) Contratacion en la elaboracion y proyeccion  de los contratos con apoyo en las fases precontractual y postcontractual, realizar de manera oportuna la publicacion en los sistemas del SECOP, pagina web (portal unico de contratacion), Camara de Comercio, carteleras principales de la entidad y de conformidad con los terminos  establecidos en la normatividad vigente y procesos que se adelante en la Oficina  Juridica. b)  Investigaciones en materia de Salud Publica. c) Atencion de acciones  constitucionales en primera y segunda instancia. d) Apoyo en la sustancion de  procesos disciplinarios, investigaciones administrativas y asuntos  relacionados con derecho laboral administrativo en el area de Talento Humano y defensa institucional .</t>
  </si>
  <si>
    <t>Fortalecimiento Institucional</t>
  </si>
  <si>
    <t>1.  Elaboracion y proyeccion de contratos.     2.  Apoyo en la sustanciacion procesos disciplinarios.   3.  Defensa Institucional</t>
  </si>
  <si>
    <t>Enero 19 de 2012</t>
  </si>
  <si>
    <t>Febrero 29 de 2012</t>
  </si>
  <si>
    <t>CPS090</t>
  </si>
  <si>
    <t>Prestacion de Servicios  de apoyo  en la gestion , en las siguientes actividades inherentes a la contratacion  estatal que se  desarrolla en el ISSQ. A) realizar  de manera oportuna  la publicacion en los sistemas del SECOP pagina we (portal Unico de Contratacion) , Camara de Comercio , carteleras principales de la entidad y de conformidad con los  terminos establecidos en la normatividad vigente y procesos que se adelante en la  Oficina Juridica. b) Rendicion de Cuentas e informes  relacionados con la contratacion  estatal a los organos de control (Procuraduria, Contraloria, Fiscalia y Otros),  C) Organizacion de los expedientes  contractuales , cumpliendo  con la ley de archivo y la normatividad reglamentaria.</t>
  </si>
  <si>
    <t>1. Apoyo a la gestión en las actividades inherentes a la contratacion estatal.  2.  Publicación en los sistemas SECOP, página WEB, portal unico de contratción 3.  Informes relacionados con la contratacion a los organos de control.</t>
  </si>
  <si>
    <t>Marzo 23 de 2012</t>
  </si>
  <si>
    <t>Mayo 31 de 2012</t>
  </si>
  <si>
    <t>CPS166</t>
  </si>
  <si>
    <t>Junio 1 de 2012</t>
  </si>
  <si>
    <t>Julio 1 de 2012</t>
  </si>
  <si>
    <t>CPS078</t>
  </si>
  <si>
    <t>Contratar  los servicios  de profesionales del derecho, para que brinde apoyo  en las siguientes actividades inherentes a la administracion  y funionamiento del Instituto a). Contratacion  en la elaboracion y proyeccion de los  contratos , con apoyo en las  fases precontractual y postcontractual , realizar  de manera oportuna la publicacion en los sistemas del SECOP, paginas web (Portal Unico  de Contratacion), Camara de Comercio, carteleras  principales de la entidad y de  conformidad con los  terminos establecidos en la normatividad vigente y procesos que se  qdelante en la Oficina Juridica b) Investigaciones  en materia de Salud Publica. c) Atencion de acciones constitucionales en primera y segunda instancia d) Apoyo en la  sustanciacion de procesos disciplinarios, investigaciones adminbistrativas y asuntos  relacionados con Derecho Laboral Administrativo  en el area  de Talento Humano y defensa  institucional.</t>
  </si>
  <si>
    <t>Marzo 21 de 2012</t>
  </si>
  <si>
    <t>Mayo 23 de 2012</t>
  </si>
  <si>
    <t>Contratar los servicios de profesionales del derecho para que brinde  apoyo en las  siguientes actividades inherentes a la administracion y funcionamiento del ISSQ. a)  Estudio, analisis y proyeccion de respuestas a las acciones constitucionales en primera y segunda instancia en prestacion de servicios de salud, derechos de peticion y acciones populares. b) Apoyo en los procesos de contratacion en las fases precontractuales, contractual y poscontractual. c) Apoyo en los procesos de investigaciones en materia de salud publica. d) Apoyo en la sustanciacion de procesos disciplinarios, investigaciones administrativas y asuntos relacionados con derecho laboral administrativo en el area de Talento Humano y defensa institucional.</t>
  </si>
  <si>
    <t>1.  Apoyo en estudio y analisis y proyeccion de respuestas a las acciones constitucionales en 1 y 2 instacia en prestacion  de servicio de salud.  2.  Apoyo en los procesos de contratacion y defensa institucional</t>
  </si>
  <si>
    <t>Febrero 20 de 2012</t>
  </si>
  <si>
    <t>CPS046</t>
  </si>
  <si>
    <t>Contratar los servicios  de un profesional  del derecho , para que brinde apoyo en las siguientes actividades inherentes a la administracion y funcionamiento del Instituto Seccional de Salud del Quindio. a) Estudio , analisis y proyeccion de la respuesta a las acciones constitucionales en primera  y segunda instancia en prestacion de servicios de salud, derechos de peticion y acciones populares  b) apouo en los procesos de contratacion, en las fases precontractuales y poscontractual c)  apoyo en los procesos de investigaciones en materia de Salud Publica d) apoyo en la sustanciacion del procesos disciplinarios, investifaciones administrativas y asuntos  relacionados con derecho laboral administrativo, en el area de Talento Humano y defensa institucional.</t>
  </si>
  <si>
    <t>Mayo 29 de 2012</t>
  </si>
  <si>
    <t>CPS163</t>
  </si>
  <si>
    <t>Contratar los servicios de un profesional del derecho para que brinde apoyo  en las siguientes actividades inherentes a la administracion y funcionamiento del ISSQ,  en el estudio, analisis y proyeccion a las acciones constitucionales en primera y segunda instancia en prestacion de servicios de salud, tramite urgente en respuesta a los incidentes de desacato de los despachos judiciales en prestacion de servicios de salud, informes a los organismos de control sobre acciones de tutelas, fallos e incidentes de desacatos.</t>
  </si>
  <si>
    <t>Julio 29 de 2012</t>
  </si>
  <si>
    <t>CPS131</t>
  </si>
  <si>
    <t>Prestacion de Servicios de un abogado para apoyar y sustanciar los procesos de investigaciones administrativas que se derivan de las actividades de inspeccion, vigilancia y control  en salud publica, y apoyo  juridico en los asuntos relacionados con estas competencias.</t>
  </si>
  <si>
    <t>1.  Apoyar y sustanciar los procesos de tipo juridico en el area de saneamiento ambiental y vigilancia en salud.  2.  proyectar los actos administrativos necesarios para el cumplimiento de las actividades relacionadas con salud publica.  3.  proyectar las respuestas y realizar seguimiento e impugancion de las acciones constitucionales.</t>
  </si>
  <si>
    <t>Mayo 8 de 2012</t>
  </si>
  <si>
    <t>Agosto 10 de 2012</t>
  </si>
  <si>
    <t>CPS157</t>
  </si>
  <si>
    <t>Contratar los servicios de un estudiante  de una facultad de derecho  legalmente reconocida , para que brinde apoyo , se requiere de una persona en este caso, un estudiante de derecho que asista con el apoyo  en la defensa  institucional , ante los despachos  judiciales en el monitoreo  permanente de las demandas que cursan en contra de la entidad , en sus diferentes etapas procesales  con informacion oporuna y eficaz y el apoyo en la proyeccion de la contestacion  de las demandas . recursos e impugnaciones.</t>
  </si>
  <si>
    <t>1. Apoyo en la defensa instiucional ante los despachos judiciales en el monitoreo permanente de las demandas que cursan en contra de la entidad.  2.  apoyo en el analisis y proyeccion de la contestacion de las demandas.  3.  apoyo en el estudio y analisis de recursos en impuganaciones, constitucion de pruebas.</t>
  </si>
  <si>
    <t>Julio 28 de 2012</t>
  </si>
  <si>
    <t>CPS158</t>
  </si>
  <si>
    <t>Celebracion de contrato de prestacion de servicios de apoyo a la gestion para el cumplimiento de actividades asistenciales en procesos juridicos.</t>
  </si>
  <si>
    <t xml:space="preserve">1.  Apoyo en la recepcion y proyeccion de respuestas a las acciones de tutelas en servicios de salud.  2.  Organización de la informacion codificacion e implementacion de la base de datos.  3.  Apoyo en la elaboracion de informacion solicitada por organismos de control </t>
  </si>
  <si>
    <t>Mayo 28 de 2012</t>
  </si>
  <si>
    <t>1,2,6,15,P,54</t>
  </si>
  <si>
    <t>Preparar a través de simulacros de atención la respuesta de la red pública ante la presencia de desastres y emergencias.</t>
  </si>
  <si>
    <t>Numero de ESE[1] que realizan simulacros de atención de emergencias al año.</t>
  </si>
  <si>
    <t>FORTALECIMIENTO INSTITUCIONAL</t>
  </si>
  <si>
    <t>CRUE</t>
  </si>
  <si>
    <t>CPS 001</t>
  </si>
  <si>
    <t>Contratar los servicios de un medico para el cumplimiento de las actividades en la regulación del sistema de referencia y contra referencia que permita prestar adecuadamente a los usuarios de salud según el nivel de atención y grado de complejidad de los prestadores de servicios de salud en situaciones de Urgencias, Emergencias y Desastres.</t>
  </si>
  <si>
    <t>Regulacion de emergencias</t>
  </si>
  <si>
    <t>ANGELA MARIA BURITICA T</t>
  </si>
  <si>
    <t>CPS 008</t>
  </si>
  <si>
    <t>Prestación de servicios de Apoyo a la Gestión con un Radio Operador del sistema de comunicaciones del Centro Regulador de Urgencias y Emergencias CRUE a los usuarios de la red prestadora de servicios de salud del Quindío y fuera del mismo departamento cuando así se requiera.</t>
  </si>
  <si>
    <t>CPS 011</t>
  </si>
  <si>
    <t>CPS 013</t>
  </si>
  <si>
    <t>CPS 020</t>
  </si>
  <si>
    <t>CPS 021</t>
  </si>
  <si>
    <t>CPS 037</t>
  </si>
  <si>
    <t>CPS 038</t>
  </si>
  <si>
    <t>CPS 060</t>
  </si>
  <si>
    <t>CPS 071</t>
  </si>
  <si>
    <t>CPS 073</t>
  </si>
  <si>
    <t>CPS 074</t>
  </si>
  <si>
    <t>CPS 088</t>
  </si>
  <si>
    <t>CPS 087</t>
  </si>
  <si>
    <t>CPS 089</t>
  </si>
  <si>
    <t>CPS 093</t>
  </si>
  <si>
    <t>CPS 116</t>
  </si>
  <si>
    <t>CPS 117</t>
  </si>
  <si>
    <t>CPS 120</t>
  </si>
  <si>
    <t>CPS 121</t>
  </si>
  <si>
    <t>CPS 123</t>
  </si>
  <si>
    <t>CPS 124</t>
  </si>
  <si>
    <t>CPS 128</t>
  </si>
  <si>
    <t>CPS 129</t>
  </si>
  <si>
    <t>CPS 150</t>
  </si>
  <si>
    <t>CPS 205</t>
  </si>
  <si>
    <t>Prestacion de Servicios de apoyo a la gestion  de un Radio Operador del sistema de comunicaciones  del Centro Regulador de Urgencias y Emergencias CRUE a los usuarios de la red  prestadora de servicios de salud del Quindio y fuera del mismo departamento cuando asi  se requiera.</t>
  </si>
  <si>
    <t>CPS 215</t>
  </si>
  <si>
    <t>Prestacion de Servicios  de apoyo a la gestion  de un Radio Operador  del sistema de comunicaciones del Centro Regulador de Urgencias y Emergencias CRUE a los usuarios  de la red prestadora de servicios de salud del Quindio y fuera del mismo departamento, cuando asi se requiera.</t>
  </si>
  <si>
    <t>CPS 216</t>
  </si>
  <si>
    <t>Prestacion de Servicios de Apoyo a la gestion  de un Radio Operador  del sistema de comunicaciones del Centro Regulador de Urgencias y Emergencias CRUE a los usuarios  de la red prestadora de servicios de salud del Quindio y fuera del mismo departamento, cuando asi se requiera.</t>
  </si>
  <si>
    <t>CPS 233</t>
  </si>
  <si>
    <t>ContratyarContratar los servicios  de un medico  para el cumplimiento  de las actividades en la regulacion  del sistema de referencia  y contra referencia  que permita prestar  adecuadamente a los usuarios  de salud, según el nivel de atencion y grado de complejidad de los prestadores de  servicios de salud en situaciones de Urgencia y Emergencia y Desastres.</t>
  </si>
  <si>
    <t>CPS 235</t>
  </si>
  <si>
    <t>Contratar los servicios  de un medico  para el cumplimiento  de las actividades en la regulacion del sistema de referencia y contrareferencia  que permita prestar  adecuadamente  a los usuarios de salud según el nivel de atencion y grado de complejidad de los prestadores de servicios de salud en situaciones de Urgencias Emergencias y Desastre.</t>
  </si>
  <si>
    <t>CPS 236</t>
  </si>
  <si>
    <t>Contatar los servicios de un medico  para el cumplimiento de las actividades  en la regulacion del sistema de referencia y contrareferencia  que permita prestar adecuadamente  a los usuarios de salud, según el nivel de atencion y grado de complejidad de los prestadores  de servicios de salud en situaciones de Urgencia, Emergencia y Desastre.</t>
  </si>
  <si>
    <t>CPS 237</t>
  </si>
  <si>
    <t>Contratar los servicios de un medico  para el cumplimiento de las actividades  en la regulacion del sistema de referencia y contrareferencia  que permita prestar adecuadamente  a los usuarios de salud , según el nivel de atencion  y grado de complejidad de los prestadores  de servicio de salud en situaciones de Urgencia, Emergencia y Desastres.</t>
  </si>
  <si>
    <t>CPS 240</t>
  </si>
  <si>
    <t>Contratar los servicios  de un medico   para el cumplimiento  de las actividades  en la regulacion  del sistema de referencia  y contrareferencia  que permita prestar  adecuadamente  a los usuarios  de salud, según  el nivel de atencion y grado de complejidad de los prestadores  de servicios  de salud en situaciones de Urgencia, Emergencia y Desastres.</t>
  </si>
  <si>
    <t>Contrato de arrendamiento y mantenimiento 001</t>
  </si>
  <si>
    <t>Contratar el arrendamiento del espacio para la ubicación de los equipos de radiocomunicaciones y el mantenimiento preventivo y correctivo de los mismos, ubicados en el centro campanario (Alto de la Linea) garantizando la corecta funcionalidad del sistema de radiocomunicaciones de la red publica y la integración con la base Centro Regulador de Urgencias Emergencias y Desastres CRUE para el Departamento del Quindio. Y el predio ubicado en la finca “LA TURQUESA</t>
  </si>
  <si>
    <t>Contrato de arrendamiento y mantenimiento 002</t>
  </si>
  <si>
    <t>Desarrollar la estrategia AIEPI en todos los municipios (morbi-mortalidad).</t>
  </si>
  <si>
    <t>IMPLEMENTACION DEL PLAN TERRITORIAL DE SALUD PUBLICA DEL DEPARTAMENTO DEL QUINDIO.</t>
  </si>
  <si>
    <t>1,2,6,11,150,1</t>
  </si>
  <si>
    <t xml:space="preserve">PMC PS076 </t>
  </si>
  <si>
    <t>Compra de 80 cajas de toalla antisepticas (pañiñes) con las siguientes caracteristicas  toallas antisepticas impregnadas con gluconato de clorhexidina al 1% en empaques individuales y cajas por 1.000 unidades.</t>
  </si>
  <si>
    <t>Disponer de 80 cajas de toalla antisepticas (pañiñes)  toallas antisepticas impregnadas con gluconato de clorhexidina al 1% en empaques individuales y cajas por 1.000 unidades.</t>
  </si>
  <si>
    <t xml:space="preserve">Se recibieron las 80 cajas  de pañines </t>
  </si>
  <si>
    <t>AN</t>
  </si>
  <si>
    <t>Julio 16 de 2012</t>
  </si>
  <si>
    <t>Agosto 30 de 2012</t>
  </si>
  <si>
    <t>vacunacion@issq.gov.co</t>
  </si>
  <si>
    <t>PMC PS072</t>
  </si>
  <si>
    <t>18 EAPB  evaluadas en el cumplimiento de las acciones de Proteccion Especifica y Deteccion Temprana, II trimestre vigencia 2012</t>
  </si>
  <si>
    <t>14 EAPB Contributivas y 4 EAPB  Subsidiadas evaluadas en el cumplimiento de las acciones de proteccion especifica y deteccion temprana correspondientes al II trimestre de la vigencia 2012 .   Seguimiento en el proceso de fortalecimiento de la gestion frente a  estas intervenciones , monitoreando la calidad en la prestacion de las normas tecnicas y guias contempladas en la resolucion 412 de 2000 al 40%  de IPS Publicas del Departamento pendientes de dicho proceso.  Asistencia tecnica o asesorias segun hallazgos identificados en estas IPS.</t>
  </si>
  <si>
    <t>MIRYAN ASTRID GIRALDO LONDOÑO</t>
  </si>
  <si>
    <t>CI 006</t>
  </si>
  <si>
    <t>Plan de intervenciones colectiva ejecutado en el municipio</t>
  </si>
  <si>
    <t>Las establecidas en el Plan de acción</t>
  </si>
  <si>
    <t>Contrato Interadministrativo  de Prestacion de Servicios de saludcon ESE HOSPITAL SAN VICENTE MONTENEGRO para la promocion de la salud y calidad de vida y prevencion de los riesgos , dirigidas a la poblacion en general, residente habitual en el area de influencia  del Municipio de Montenegro con lo definido en el Plan de Intervenciones colectivas (PIC).</t>
  </si>
  <si>
    <t>AN VECTORES FENOMENO DE LA NINA</t>
  </si>
  <si>
    <t>CI 009</t>
  </si>
  <si>
    <t>Contrato Interadministrativo  de Prestacion de Servicios de salud con ESE HOSPITAL PIO X -LA TEBAIDA-para la promocion de la salud y calidad de vida y prevencion de los riesgos , dirigidas a la poblacion en general, residente habitual en el area de influencia  del Municipio de La Tebaida, acorde con lo definido en el Plan de Intervenciones colectivas (PIC).</t>
  </si>
  <si>
    <t>CI 011</t>
  </si>
  <si>
    <t>Contrato Interadministrativo  de Prestacion de Servicios de salud con ESE HOSPITAL SAGRADO CORAZON DE JESUS -QUIMBAYA-para la promocion de la salud y calidad de vida y prevencion de los riesgos , dirigidas a la poblacion en general, residente habitual en el area de influencia  del Municipio de Quimbaya, acorde con lo definido en el Plan de Intervenciones colectivas (PIC).</t>
  </si>
  <si>
    <t>CI 014</t>
  </si>
  <si>
    <t>Contrato Interadministrativo  de Prestacion de Servicios de salud con ESE HOSPITAL SANTA ANA - PIJAO- para la promocion de la salud y calidad de vida y prevencion de los riesgos , dirigidas a la poblacion en general, residente habitual en el area de influencia  del Municipio de Pijao, acorde con lo definido en el Plan de Intervenciones colectivas (PIC).</t>
  </si>
  <si>
    <t>CI 003</t>
  </si>
  <si>
    <t>Contrato Interadministrativo  de Prestacion de Servicios de salud con ESE HOSPITAL SAN VICENTE DE PAUL-GENOVA-para la promocion de la salud y calidad de vida y prevencion de los riesgos , dirigidas a la poblacion en general, residente habitual en el area de influencia  del Municipio de Génova, acorde con lo definido en el Plan de Intervenciones colectivas (PIC).</t>
  </si>
  <si>
    <t>Plan de intervenciones colectivas ejecutado en el municipio</t>
  </si>
  <si>
    <t>CI 004</t>
  </si>
  <si>
    <t>Contrato Interadministrativo  de Prestacion de Servicios de salud con ESE HOSPITAL SAN VICENTE DE PAUL --SALENTO-para la promocion de la salud y calidad de vida y prevencion de los riesgos , dirigidas a la poblacion en general, residente habitual en el area de influencia  del Municipio de Salento, acorde con lo definido en el Plan de Intervenciones colectivas (PIC).</t>
  </si>
  <si>
    <t>CI 005</t>
  </si>
  <si>
    <t>Contrato Interadministrativo  de Prestacion de Servicios de saludcon ESE HOSPITAL  SAN ROQUE -CORDOBA-para la promocion de la salud y calidad de vida y prevencion de los riesgos , dirigidas a la poblacion en general, residente habitual en el area de influencia  del Municipio de Córdoba, acorde con lo definido en el Plan de Intervenciones colectivas (PIC).</t>
  </si>
  <si>
    <t>CI 007</t>
  </si>
  <si>
    <t>Contrato Interadministrativo  de Prestacion de Servicios de salud con ESE HOSPITAL SAN CAMILO- BUENAVISTA para la promocion de la salud y calidad de vida y prevencion de los riesgos , dirigidas a la poblacion en general, residente habitual en el area de influencia  del Municipio de Buenavista, acorde con lo definido en el Plan de Intervenciones colectivas (PIC).</t>
  </si>
  <si>
    <t>CI 008</t>
  </si>
  <si>
    <t>Contrato Interadministrativo  de Prestacion de Servicios de saludcon ESE HOSPITAL SAN VICENTE DE PAUL -FILANDIA- para la promocion de la salud y calidad de vida y prevencion de los riesgos , dirigidas a la poblacion en general, residente habitual en el area de influencia  del Municipio de Filandia, acorde con lo definido en el Plan de Intervenciones colectivas (PIC).</t>
  </si>
  <si>
    <t>CI 010</t>
  </si>
  <si>
    <t>Contrato Interadministrativo  de Prestacion de Servicios de salud con ESE HOSPITAL SAN VICENTE DE PAUL-CIRCASIA-para la promocion de la salud y calidad de vida y prevencion de los riesgos , dirigidas a la poblacion en general, residente habitual en el area de influencia  del Municipio de Circasia, acorde con lo definido en el Plan de Intervenciones colectivas (PIC).</t>
  </si>
  <si>
    <t>CI 012</t>
  </si>
  <si>
    <t>Contratar los servicios de un tecnico en procesamiento de datos para realizar apoyo en el area administrativa y financiera, desarrollando acciones de monitoreo y seguimiento de las ejecuciones de los recursos de salud publica.</t>
  </si>
  <si>
    <t xml:space="preserve">Ejcucion de Procesos de investigaciones administrativas que se derivan de las actividades de inspeccion, vigilancia y control  en salud publica, y apoyo  juridico </t>
  </si>
  <si>
    <t>Las previstas en la ejecucion dl contrato</t>
  </si>
  <si>
    <t>CPS 225</t>
  </si>
  <si>
    <t>Contratar la prestacion de servicios profesionales de iun ingeniero de sistemas para analizar, diseñar, investiogar y aplicar sistemas informaticos en procesos de producción de informaciòn en salud, por medio de innovaciones tecnologicas para contribuir a la implementacion de soluciones de desarrollo en el Instituto Seccional de Salud, Subdireccion publica, asi mismo administrar los recursos informaticos y las bases de datos Sivigila, Sivif, Vespa, Programa Alimentos, Medicamentos, Sistema VEO, Laboratorio Departamental de Salud Publica, asi mismo apoyo a los planes locales y municipios del Departamento</t>
  </si>
  <si>
    <t>Ejcucion de procesamientos de datos para realizar apoyo en el area administrativa y financiera, desarrollando acciones de monitoreo y seguimiento de las ejecuciones de los recursos de salud publica.</t>
  </si>
  <si>
    <t>Las previstas en la ejecucion del contrato</t>
  </si>
  <si>
    <t>MARTHA LUCIA GOMEZ</t>
  </si>
  <si>
    <t>CPS 229</t>
  </si>
  <si>
    <t xml:space="preserve">Contratar la prestación de servicios profesionales de un ingeniero de sistemas para administrar y soportar los sistemas informaticos en procesos de analisis, generación de consultas, extracción de datos y capacitación para los aplicativos de nutrición MULTIVIGI, vacunación PAISOFT y aplicativos especificos y base de datos ( Promoción y prevención Salud Ambiental: Saneamiento basico, Vectores y zoonosis, bebidas alcoholicas, residuos hospitalarios </t>
  </si>
  <si>
    <t>Ejecucion de actividades de ingeniero de sistemas en  analizar, diseñar, investiogar y aplicar sistemas informaticos en procesos de producción de informaciòn en salud, por medio de innovaciones tecnologicas para contribuir a la implementacion de soluciones de desarrollo en el Instituto Seccional de Salud, Subdireccion publica, asi mismo administrar los recursos informaticos y las bases de datos Sivigila, Sivif, Vespa, Programa Alimentos, Medicamentos, Sistema VEO, Laboratorio Departamental de Salud Publica, asi mismo apoyo a los planes locales y municipios del Departamento</t>
  </si>
  <si>
    <t>SGP SP</t>
  </si>
  <si>
    <t>LUZ EMILIA VILLEGAS L.</t>
  </si>
  <si>
    <t>CPS 230</t>
  </si>
  <si>
    <t>Realizacion  de acciones de apoyo administrativo a la gestion de vectores con enfasis en gestion documental y sistematizacion de informacion documental, resultante de las actividades  operativas que se realizan en patologias tropicales, con enfasis en dengue, en los Municipios de competencia  departamental.</t>
  </si>
  <si>
    <t xml:space="preserve">Ejecucion de actividades de ingeniero de sistemas en la administrar y soportar los sistemas informaticos en procesos de analisis, generación de consultas, extracción de datos y capacitación para los aplicativos de nutrición MULTIVIGI, vacunación PAISOFT y aplicativos especificos y base de datos ( Promoción y prevención Salud Ambiental: Saneamiento basico, Vectores y zoonosis, bebidas alcoholicas, residuos hospitalarios </t>
  </si>
  <si>
    <t>CPS 234</t>
  </si>
  <si>
    <t>Realizacion  de acciones  de apoyo administrativo y operativo en el area tecnica de vectores, con enfasis en proceso de organización , orden y actualizacion de inventarios de insumos criticos y equipos de aplicación  de sustancias quimicas, apoyo al grupo oerativo para la realizacion de acciones de barrido post indice en el Municipio de Cordoba, apoyo a la actualizacion del censo de recamaras y establecimientos de alto riesgo en los Municipios del Dpto que asi lo amerite.</t>
  </si>
  <si>
    <t>Ejecucion de actividades de apoyo administrativo a la gestion de vectores con enfasis en gestion documental y sistematizacion de informacion documental</t>
  </si>
  <si>
    <t>CPS 251</t>
  </si>
  <si>
    <t>Contratar los servicios de una personanatural o jurídica con alta experiencia en el servicio de recarga de toner y cartuchos, suministro de tintas y cintas origianles para las diferentes impresoras de la entidad, de conformidad con la ficha técnica que se adjunta.</t>
  </si>
  <si>
    <t>PMC PS030</t>
  </si>
  <si>
    <t xml:space="preserve">Contratar  la Prestacion de Servicios   de Hosting para el alojamiento del Portal  WEB, rediseño  grafico integrado  con la imagen corporativa de la institucion, asi como el mantenimiento del portal actual e implementacion de hasta  cinco (5) modulos adicionales requeridos por el ISSQ, por termino de un (1) año. </t>
  </si>
  <si>
    <t>Servicios ejecutados de recarga de toner y cartuchos, suministro de tintas y cintas origianles para las diferentes impresoras de la entidad, de conformidad con la ficha técnica que se adjunta.</t>
  </si>
  <si>
    <t>31/12/2012 O HASTA AGOTAR EL RECURSO</t>
  </si>
  <si>
    <t>PMC PS032</t>
  </si>
  <si>
    <t>Prestación del Servicio de Internet, dedicado en las instalaciones del ISSQ, por un canal de banda ancha de 4096 kbps, simétrica, con recurso 1;1; el proveedor debe tener conexión propia al N.A.P. Colombia (no subcontratada con terceros), no tener intermediarios en las conexiones nacionales arquitectura de nodos 100 % redundantes y garantizar minímo 2 salidas de conexión hacia una política de descuentos por disponibilidad del servicio.</t>
  </si>
  <si>
    <t xml:space="preserve">Servicios   de Hosting para el alojamiento del Portal  WEB, rediseño  grafico integrado  con la imagen corporativa de la institucion, asi como el mantenimiento del portal actual e implementacion de hasta  cinco (5) modulos adicionales requeridos por el ISSQ, por termino de un (1) año. </t>
  </si>
  <si>
    <t>PMC PS033</t>
  </si>
  <si>
    <t xml:space="preserve">Contratar la Prestacion de Servicios de Seguridad  Privada de Monitoreo y Supervision del Sistema de Alarmas, durante las 24 horas, en las instalaciones del laboratorio Dptal de Salud Publica y el Centro de Acopio PAI, del Instituto Seccional de Salud del Quindio </t>
  </si>
  <si>
    <t xml:space="preserve">Sevicios de internet prestados </t>
  </si>
  <si>
    <t>PMC PS034</t>
  </si>
  <si>
    <t>Prestar el servicio de mensajeria expresa via terrestre  o aerea, en el Municipio de  Armenia y el Departamento del Quindio y en el resto del pais, para la recepcion , envio y entrega a los destinatarios  de correspondencia, muestra de alimentos, medicamentos biologicos, vacunas y demas objetos  susceptibles de  remitirse por el servicio y que requiera el ISSQ.</t>
  </si>
  <si>
    <t xml:space="preserve">Prestacion de Servicios de Seguridad  Privada de Monitoreo y Supervision del Sistema de Alarmas, durante las 24 horas, en las instalaciones del laboratorio Dptal de Salud Publica y el Centro de Acopio PAI, del Instituto Seccional de Salud del Quindio </t>
  </si>
  <si>
    <t>PMC PS035</t>
  </si>
  <si>
    <t>Prestacion de  ervicio de mensajeria expresa via terrestre  o aerea, en el Municipio de  Armenia y el Departamento del Quindio y en el resto del pais, para la recepcion , envio y entrega a los destinatarios  de correspondencia, muestra de alimentos, medicamentos biologicos, vacunas y demas objetos  susceptibles de  remitirse por el servicio y que requiera el ISSQ.</t>
  </si>
  <si>
    <t>SEGUIMIENTO PLAN DE ACCION - VIGENCIA 2012 - EVALUACION (F-DAP-07-SEG)</t>
  </si>
  <si>
    <r>
      <rPr>
        <b/>
        <sz val="10"/>
        <color indexed="8"/>
        <rFont val="Arial"/>
        <family val="2"/>
      </rPr>
      <t xml:space="preserve"> F-PLA-07 SEGUIMIENTO</t>
    </r>
    <r>
      <rPr>
        <sz val="10"/>
        <color indexed="8"/>
        <rFont val="Arial"/>
        <family val="2"/>
      </rPr>
      <t xml:space="preserve"> </t>
    </r>
    <r>
      <rPr>
        <b/>
        <sz val="10"/>
        <color indexed="8"/>
        <rFont val="Arial"/>
        <family val="2"/>
      </rPr>
      <t xml:space="preserve"> PLAN DE ACCIÓN -          VIGENCIA 2011__         Versión 03         05-07-2011 </t>
    </r>
  </si>
  <si>
    <t>DEPENDENCIA: Indeportes</t>
  </si>
  <si>
    <t>5,4,4</t>
  </si>
  <si>
    <t>141- Fomentar y apoyar las escuelas de formación deportiva en los municipios de cobertura con proyección para el aumento de la reserva deportiva del departamento.</t>
  </si>
  <si>
    <t xml:space="preserve">Aumentar el numero de escuelas de formacion deportiva  apoyadas por el Departamento, propiciando  procesos dirigidos  hacia el aumento  de la reserva deportiva en los deportes de proyeccion en los municipios del Quindio </t>
  </si>
  <si>
    <t>APOYO AL RESCATE DEL DEPORTE ASOCIADO ORIENTADO A LATOS LOGROS  EN EL DEPARTAMENTO DEL QUINDIO</t>
  </si>
  <si>
    <t>119,750,652,38</t>
  </si>
  <si>
    <r>
      <t xml:space="preserve">094-Prestar los servicios personales de un Monitor Deportivo para brindar los servicios técnicos y deportivos con el objetivo de desarrollar y fomentar la práctica de la disciplina de futbol de salón en el Municipio de Circasia por medio de procesos integrales de iniciación y formación deportiva con niños(as), adolescentes y jóvenes integrantes del programa Escuelas de Formación Deportiva. </t>
    </r>
    <r>
      <rPr>
        <b/>
        <sz val="8"/>
        <color indexed="8"/>
        <rFont val="Calibri"/>
        <family val="2"/>
      </rPr>
      <t xml:space="preserve">       </t>
    </r>
    <r>
      <rPr>
        <sz val="8"/>
        <color indexed="8"/>
        <rFont val="Calibri"/>
        <family val="2"/>
      </rPr>
      <t xml:space="preserve">    </t>
    </r>
  </si>
  <si>
    <t>Beneficiar a 5800 habitantes del Departamento del Quindio</t>
  </si>
  <si>
    <t>ANALISIS: Seguimiento a Gestantes con vih y recién nacidos de madres con vih en la IPS de Programa Regular de VIH, correspondientes a EPS-S Caprecom, Asmetsalud, Coomeva, Cafesalud, Saludcoop    
Gestión en Aseguramiento y Secretaria de Salud Armenia para caso de gestante con vih de Saludcoop, sin forma de pago. 
Se entrega de KIT de ARV de Urgencia para Sala de Partos del Hospital del Sur, donación de MPS - Se entrega Formula Láctea a EPS Coomeva, para garantizarle alimentación a recién nacido de madre con vih, mientras se resuelve asunto administrativo en la EPS - Se entrega ARV a sala de partos del HSJD donación de MPS y formula láctea.</t>
  </si>
  <si>
    <t>100% DE LAS EPS GARANTIZAN EL TRATAMIENTO A LAS GESTANTES INFECTADAS CON VIH Y AL RECIEN NACIDO</t>
  </si>
  <si>
    <t>ANALISIS: El seguimiento a las EPS, se ha realizado al 100% de las que han presentado casos de Gestantes con VIH y/o con Recien Nacidos, para garantizar el TAR: Cafesalud; Caprecom; Coomeva; Saludcoop., Comfenalco Antioquia. Vihonco, El Prado.   Ademas, se visitan 10 EAPB, fueron evaluados a través de la aplicación de una Lista de Chequeo, especifica: 4/10 EPS se evalúan CON BUENA GESTION Cafesalud-S - Cafesalud-C - Saludcoop-C - Caprecom. 1/10 se evalúa con ACEPTABLE GESTION  - Nueva EPS; 3/10 CON DEFICIENTE Asmetsalud EPS-S, Salud Vida y Sura; 2/10 MUY DEFICIENTE Coomeva y SOS. Se hace las debidas sugencias para presentar un Plan de Mejoramiento oportunamente.</t>
  </si>
  <si>
    <t>100% DE LAS EPS GARANTIZAN LA FORMULA LACTEA A RN DE MADRE  CON VIH</t>
  </si>
  <si>
    <t>El seguimiento a las EPS, se ha realizado al 100% de estas que han presentado casos de Gestantes con VIH y con Recien Nacidos hijos de madre con vih, para garantizar el la formula lactea al recien Nacido: Cafesalud; Caprecom; Coomeva; Saludcoop.  Ademas, se visitan 10 EAPB, fueron evaluados a través de la aplicación de una Lista de Chequeo, especifica: 4/10 EPS se evalúan CON BUENA GESTION Cafesalud-S - Cafesalud-C - Saludcoop-C - Caprecom. 1/10 se evalúa con ACEPTABLE GESTION  - Nueva EPS; 3/10 CON DEFICIENTE Asmetsalud EPS-S, Salud Vida y Sura; 2/10 MUY DEFICIENTE Coomeva y SOS. Se hace las debidas sugencias para presentar un Plan de Mejoramiento oportunamente.</t>
  </si>
  <si>
    <t>salud mentalquindio@issq.gov.co</t>
  </si>
  <si>
    <t>Promover  hábitos higiénicos en salud oral en los ámbitos laborales, escolares y en el hogar en los municipios del departamento.</t>
  </si>
  <si>
    <t xml:space="preserve">100% DE LOS MUNICIPIOS DESARROLLAN ACCIONES INTERSECTORIALES PARA DAR RESPUESTA AL PLAN    </t>
  </si>
  <si>
    <t xml:space="preserve">PLAN DE RESPUESTA LOCAL INTERSECTORIAL EN VIH/SIDA, SEGÚN LAS COMPETENCIAS DE DETECCIÓN Y ATENCIÓN </t>
  </si>
  <si>
    <t xml:space="preserve">ANALISIS: En total se desarollan 6 reuniones intersectoriales a Septiembre; se han desarrollado, con la participacion de un promedio de 40  personas y correspondientes a un promedio de 32 Instituciones del departamento. Se reactivaron los Subcomites de IEC, Bioetica, Sistemas de Información y Redes de apoyo; cada grupo empieza a ajustar el Plan de Accion pertienente para su equipo, de manera que se pueda empezar a gestionar este plan y la Legalizacion del comité ante instancias superiores: ya sea la Asamblea Departamental o el Consejo de Politica Social.  Se  Gestiona la legalizacion del Decreto del Comite Dptal de P y P de ITS VIH/SIDA. Por sugerencia de Juridica del ISSQ, se suspende el porceso para no tener que repetirlo en el momento de cambion a Secretaria de Salud. Se contiua coordinacion con Proyecto Fondo Mundial. PENDIENTE INICIAR PROCESO DE LEGALIZACION, PARA ELLO ESTA REVISADO LOS DOCUMENTOS PERTIENENTES: DECRETO Y REGLAMENTO. CONTINUAR LAS REUNIONES MENUSLAES DEL COMITE DPTAL - PROGRAMAR LA CONMEMORACION DE VIH/SIDA. </t>
  </si>
  <si>
    <t>Mantener la búsqueda activa de sintomáticos respiratorios y de piel y prevención de enfermedades trasmisibles en el departamento.</t>
  </si>
  <si>
    <t>PLAN TERRITORIAL DE SALUD MENTAL ADAPTADO A LOS LINEAMIENTOS NACIONALES Y DEPARTAMENTALES</t>
  </si>
  <si>
    <t>CPS 265</t>
  </si>
  <si>
    <t>Desarrolar acciones en informacion, educacion y comunicación para promover el trato digno y la identificacion oportuna de riesgos e intervencion temprana en violencia intrafamiliar, sexual, de genero y por ciclo vital, asi como en reduccion y mitigacion del riesgo de consumo de sustancias psicoactivas, dirigido a poblacion prioritaria de los municipios del Departamento del Quindio.</t>
  </si>
  <si>
    <t>*Implementacion, desarrollo y fortalecimiento de una estrategia  de Informacion, Educacion y comuniciacion en los Municipios de Armenia, Calñarca, Quimbaya, Montenegro, Circasia , La tebaida, a traves de acciones directas con grupos de niñas, niños, jovens, adultos mayores, mujeres, padres de familia, profesionales de la salud, para detectar oportunamente los factores de riesgo relacionados con el maltrato infantil, el abuso sexual, la violencia intrafamiliar, de genero y el consumo de sustancias psicoactivas.</t>
  </si>
  <si>
    <t>Se encuentran en ejecucion.</t>
  </si>
  <si>
    <t>$8.088.134</t>
  </si>
  <si>
    <t xml:space="preserve">Septiembre 20 de 2012 </t>
  </si>
  <si>
    <t>Diciembre 30 de 2012</t>
  </si>
  <si>
    <t>CPS 175</t>
  </si>
  <si>
    <t>Contratar los servicios profesionales de un psicologo, con el fin de dar respuesta a la problemática de suicidio, violencia intrafamiliar,violencia sexual y de violencia contra la mujer, que se presenta en los municipios del departamento del Quindio, asi como la promocion y funcionamiento interactivo del chat interactivo del ISSQ</t>
  </si>
  <si>
    <t>Promover el desarrollo de acciones de promoción de la salud mental y de prevención de las lesiones violentas evitables en el Departamento del Quindío, como respuesta a la prioridad nacional de salud mental.</t>
  </si>
  <si>
    <t xml:space="preserve">**Fortalecimiento de los servicios amigables para jóvenes y adolescentes existentes en los Municipios del Departamento
**Desarrollo de estrategias de promoción de la salud mental, prevención de los riesgos de las lesiones violentas evitables, la violencia contra la Mujer, detección temprana y canalización hacia los servicios de salud u otros sectores (Ruta de atención), 
**Gestiono la adopción del sistema de vigilancia epidemiológica para intentos de suicidio en las IPS Publicas.  
**Socialización del sistema de vigilancia epidemiológica en violencia intrafamiliar y sexual – SIVIF y el sistema que lo reemplazó. 
**Asesoria a los Comités Municipales de Salud Mental en los Municipios del Departamento. 
**Promocionó el chat interactivo del ISSQ, así como las paginas WEB del orden nacional. 
</t>
  </si>
  <si>
    <t xml:space="preserve">S.G.P. </t>
  </si>
  <si>
    <t>Junio 15 de 2012</t>
  </si>
  <si>
    <t>Octubre 15 de 2012</t>
  </si>
  <si>
    <t>CPS 201</t>
  </si>
  <si>
    <t>Contratar los servicios de un profesional universitario del area social o de la salud, con el fin de desarrollar 12 eventos deportivos que incentiven, enseñen y promuevan  los estilos de vida saludables y el buen uso del tiempo libre en jovenes (12 a 18 años de edad) que se encuentren en las instituciones educativas publicas seleccionadas de los 12 Municipios del Departamento.</t>
  </si>
  <si>
    <t>*Realizar entrega de elementos deportivos a la Institucion educativa ganadora de los eventos deportivos en cada uno de lso Municipios del Departamento y que tenga como destinacion la utilizacion por los estudiantes participantes de diferentes deportes que realice la Institucion.</t>
  </si>
  <si>
    <t>*Entregó articulos deportivos a las Instituciones educativas ganadoras de los eventos deportivos en cada uno de los Municipios del Departamento.</t>
  </si>
  <si>
    <t>Agosto 31 de 2012</t>
  </si>
  <si>
    <t>Realizar acciones de capacitacion y seguimiento al plan de reduccion del consumo de sustancias psicoactivas, asi como al SUICAD del Departamento del Quindio.</t>
  </si>
  <si>
    <t>promueva el desarrollo y estrategias de prevención, la mitigación, la superación y la capacidad de respuesta del consumo de sustancias psicoactivas en el Departamento del Quindío, que de respuesta a la política pública asumida como ordenanza No. 051 el 2 de diciembre de 2010</t>
  </si>
  <si>
    <t>Formulacion de un proyecto de orientación preventiva 2012 frente al consumo de sustancias psicoactivas.                                                 Conformó grupos de gestores y redes de apoyo en 2 Municipios del Departamento.                                 Actualizó el inventario de prestadores de servicios de salud que atienden la problemática del consumo de sustancias psicoactivas.                                        Realizó 2 reuniones con el Comité Interinstitucional para la reducción del consumo de sustancias psicoactivas de drogas.  realizó seguimiento a los proyectos formulados por las Instituciones del Departamento, para su cofinanciación a nivel nacional.</t>
  </si>
  <si>
    <t>Julio 6 de 2012</t>
  </si>
  <si>
    <t>Apoyar la implementación de la estrategia de espacios públicos y de trabajo libres de humo de tabaco en los municipios del Quindío.</t>
  </si>
  <si>
    <t>CPS 192</t>
  </si>
  <si>
    <t>Contrato de prestación de servicios de un auxiliar de laboratorio que desempeñe las actividades inherentes al cargo en el area de Micobacterias, control de calidad y microbiologia clinica del Laboratorio Departamental de Salud Publica</t>
  </si>
  <si>
    <t>100% de actividades competencia de la auxiliar de laboratorio ejecutadas en las áreas de Micobacterias, control de calidad y microbiologia clinica del Laboratorio Departamental de Salud Publica</t>
  </si>
  <si>
    <t>Las establecidas en la celebracion del contrato</t>
  </si>
  <si>
    <t>IMPLEMENTACION DEL PLAN ESTRATÉGICO COLOMBIA LIBRE DE TUBERCULOSIS 2006-2016</t>
  </si>
  <si>
    <t>CPS 210</t>
  </si>
  <si>
    <t>Prestacion  de Servicios  de apoyo a la gestion  de una Auxiliar de Enfermeria  con experiencia y conocimientos en las acciones de canalizacion, informacion y educacion , en busqueda de sintomaticos respiratorios de piel y el sistema nervioso periferico.</t>
  </si>
  <si>
    <t>Canalizacion, informacion y educacion  y busqueda de sintomaticos respiratorios de piel y el sistema nervioso periferico, en la población asignada.</t>
  </si>
  <si>
    <t>IMPLEMENTACION DEL PLAN ESTRATÉGICO COLOMBIA LIBRE DE TUBERCULOSIS 2006-2017</t>
  </si>
  <si>
    <t>CPS 211</t>
  </si>
  <si>
    <t>Prestacion de Servicios de apoyo a la gestion de una Auxiliar de Enfermeria  , con experiencia y conocimientos en las acciones  de canalizacion, informacion y educacion en busqueda de sintomaticos respiratorios de piel y el sistema nervioso periferico.</t>
  </si>
  <si>
    <t>IMPLEMENTACION DEL PLAN ESTRATÉGICO COLOMBIA LIBRE DE TUBERCULOSIS 2006-2018</t>
  </si>
  <si>
    <t>CPS 228</t>
  </si>
  <si>
    <t>Contratar los servicios de un profesional en enfermeria para desempeñar las actividades del area de Salud Publica , con el programa de tuberculosis y lepra.</t>
  </si>
  <si>
    <t>Enfermera gestionando el programa de tuberculosis y lepra.</t>
  </si>
  <si>
    <t>IMPLEMENTACION DEL PLAN ESTRATÉGICO COLOMBIA LIBRE DE TUBERCULOSIS 2006-2019</t>
  </si>
  <si>
    <t>CPS 241</t>
  </si>
  <si>
    <t>Celebrar un contrato de prestacion de servicios de apoyo a la gestion de una Auxiliar de enfermeria y conocimientos en las acciones de canalizacion, informacion y educacion, en busqueda de sintomaticos respiratorios de piel y el sistema nervioso periferico.</t>
  </si>
  <si>
    <t>Apoyo a la implementación de programas municipales de fomento y protección de patrones alimentarios adecuados en la primera infancia.</t>
  </si>
  <si>
    <t>IMPLEMENTACION DEL PLAN ESTRATÉGICO COLOMBIA LIBRE DE TUBERCULOSIS 2006-2020</t>
  </si>
  <si>
    <t>CPS 243</t>
  </si>
  <si>
    <t>Contratar los servicios de una Bacteriologa con experiencia para desempeñar las actividades  en el area de Microbaterias y area de Control de Calidad de tuberculosi y lepra en el Laboratorio Dptal de Salud Publica, al igual que realizar las acciones necesarias a los laboratorios de la red departamental.</t>
  </si>
  <si>
    <t>IMPLEMENTACION DEL PLAN ESTRATÉGICO COLOMBIA LIBRE DE TUBERCULOSIS 2006-2021</t>
  </si>
  <si>
    <t>CPS 259</t>
  </si>
  <si>
    <t>Prestacion de Servicios de una Auxiliar de Enfermeria con experiencia y conocimiento en las acciones de canalizacion, informacion y educacion en bisca de sistomaticos respiratorios, de piel y el sistema nervioso periferico.</t>
  </si>
  <si>
    <t>IMPLEMENTACION DEL PLAN ESTRATÉGICO COLOMBIA LIBRE DE TUBERCULOSIS 2006-2022</t>
  </si>
  <si>
    <t>CPS 260</t>
  </si>
  <si>
    <t>Contratar los servicios de un Auxiliar de Laboratorio que desempeñe las actividades inherentes al cargo en el area de microbacterias, control de calidad del Laboratorio Dptal de Salud Publica.</t>
  </si>
  <si>
    <t xml:space="preserve">Conformar y hacer operativo el Consejo Territorial Departamental de Zoonosis. </t>
  </si>
  <si>
    <t>111</t>
  </si>
  <si>
    <t>Prestacion de Servicios Profesionales  con un medico para desarrollar  las acciones de socializacion y difusion de guias, normas tecnicas , protocolos de atencion  de las enfermedades de transmision  vectorial  (dengue, malaria, leishmanasis encefalitis  equina venezolana , enfermedad de chagas  y fiebre  amarilla), de atencion, ejecutar  acciones que  complementen  las actividades de prevencion  en estas patologias, fortalecer  las actividades de vigilancia  en salud de  competencia departamental , enfocadas a las enfermedades de transmision  vectorial  y apoyar en otros eventos  de interes en Salud Publica con base en situaciones epidemiologicas.</t>
  </si>
  <si>
    <t xml:space="preserve">Socializaciòn de guìas, protocolos y esquemas de tratamiento de lpatologìas transmitidas por vectores a personal de slaud(Mèdicos y enfermeras) de las institucionles deprestaciòn de servici8os de salud de los municipios del Deapartamento, con ènfasis en los municipios de mayor riesgo epidemiològico para estos eventos. </t>
  </si>
  <si>
    <t>Cinco (5) Instituciones de prestaciòn de servicos de slaud (IPS),  con personal asistencial (Mèdicos y enfermeras) con socializaciòn de guìas, protocolos y esquemas de tratamiento de patologìas de transmisiòn vectorial</t>
  </si>
  <si>
    <t>REALIZAR ACCIONES DE CONTROL INTEGRAL EN  CRIADEROS DE Aedes aegypti CON PARTICIPACIÓN COMUNITARIA</t>
  </si>
  <si>
    <t>094</t>
  </si>
  <si>
    <t xml:space="preserve">Realizar planes de trabajo operativo de inspeccion sanitaria , vigilancia periodica y de control integral (excepto control quimico de adultos) de vector de patologia tropicales con enfasis en aedes eagiptyi vector del dengue en los Municipios de mayor riesgo (Montenegro, Quimbaya, Calarca y La Tebaida), cuando se requiere de los restantes municipios  con base en situaciones epidemiologicas y/o vectoriales justificadas. </t>
  </si>
  <si>
    <t xml:space="preserve">ejecuciòn de actividades operativas de inspecciòn sanitaria , vigilancia y control integral de  vectores, en municipios de mayor riesgo para transmisiòn de dengue, con el fin de intervenir los factoes de riesago en busqueda de disminuìr la ocurrencia de brotes epidèmicos </t>
  </si>
  <si>
    <t xml:space="preserve">indices aèdicos trimestrales, larvitrampas monitoreadas, censos de establecimientos de riesgo levantados, censo de  recàmaras de aguas lluvias actualizados, reuniones de socilalizaciòn, seguimientos de casos de dengue. </t>
  </si>
  <si>
    <t>2012/marzo/27</t>
  </si>
  <si>
    <t>res412quindio@issq.gov.co</t>
  </si>
  <si>
    <t>092</t>
  </si>
  <si>
    <t>2012/marzo/26</t>
  </si>
  <si>
    <t>105</t>
  </si>
  <si>
    <t>2012/abril/3</t>
  </si>
  <si>
    <t>054</t>
  </si>
  <si>
    <t>2012/marzo/7</t>
  </si>
  <si>
    <t>055</t>
  </si>
  <si>
    <t>2012/marzo/5</t>
  </si>
  <si>
    <t>057</t>
  </si>
  <si>
    <t>2012/marzo/ 12</t>
  </si>
  <si>
    <t>Aumentar la visita de I.V.C.  en los establecimientos farmacéuticos del departamento.</t>
  </si>
  <si>
    <t>059</t>
  </si>
  <si>
    <t>2012/marzo7</t>
  </si>
  <si>
    <t>076</t>
  </si>
  <si>
    <t>2012/marzo/20</t>
  </si>
  <si>
    <t>099</t>
  </si>
  <si>
    <t>Aumentar las visita de I.V.C. en los establecimientos del departamento que manejan sustancias potencialmente tóxicas.</t>
  </si>
  <si>
    <t>053</t>
  </si>
  <si>
    <t>Prestación de Servicios de un profesional administrador ambiental para la planificación de las acciones operativas de los grupos de vectores, procesos de gestion intersectorial a nivel municipal, seguimiento y desarrollo de acciones de control integral y selectivo (excepto intevencion quimica de adultos), estrategia de gestion integrada (EGI Dengue), formulacion de planes integrales de control de roedores plaga de interes en salud publica.</t>
  </si>
  <si>
    <t>Acciones de apoyo, gestiòn e interlocuciòn  ante entidades territoriales, sector educativo y entidades de prestaciòn de servicios pùblicos, a fin de adelantar actividades de intervenciòn de factores de riesgo para la proliferaciòn  de vectores transmisores de patologìas de interès en Salud Pùblica, con ènfasis en los municipios de mayor riesgo epidemiològico para dengue (La Tebaida, montenegro, Quimbaya y Calarcà )</t>
  </si>
  <si>
    <t xml:space="preserve">Reuniones de gestiòn, programaciones de actividades, informaciòn sistematizada y analizada de los ìndices aedicos, larvitrampas y censos de establecimientos y de recàmaras de aguas lluvias,  apoyo en la socilaizaciòn de la EGI </t>
  </si>
  <si>
    <t xml:space="preserve">2012/marzo/5 </t>
  </si>
  <si>
    <t>Garantizar visita de I.V.C a establecimientos de alimentos clasificados de alto riesgo.</t>
  </si>
  <si>
    <t>170</t>
  </si>
  <si>
    <t>2012/mayo/24</t>
  </si>
  <si>
    <r>
      <t>1.</t>
    </r>
    <r>
      <rPr>
        <sz val="8"/>
        <color indexed="8"/>
        <rFont val="Calibri"/>
        <family val="2"/>
      </rPr>
      <t xml:space="preserve"> Elaborar y socializar ante el Instituto un cronograma de trabajo detallado donde determine claramente las fechas, las acciones y actividades por ejecutar con los deportistas que concuerde con el tiempo de su contratación. </t>
    </r>
    <r>
      <rPr>
        <b/>
        <sz val="8"/>
        <color indexed="8"/>
        <rFont val="Calibri"/>
        <family val="2"/>
      </rPr>
      <t>2.</t>
    </r>
    <r>
      <rPr>
        <sz val="8"/>
        <color indexed="8"/>
        <rFont val="Calibri"/>
        <family val="2"/>
      </rPr>
      <t xml:space="preserve"> Elaborar y entregar de manera semanal los microciclos, los cuales deberán corresponder con el mesociclo planificado, documentos que colocará a disposición inmediata del Instituto cada vez que le sean solicitados por el personal técnico ó administrativo involucrado dentro del proceso.  </t>
    </r>
    <r>
      <rPr>
        <b/>
        <sz val="8"/>
        <color indexed="8"/>
        <rFont val="Calibri"/>
        <family val="2"/>
      </rPr>
      <t>3.</t>
    </r>
    <r>
      <rPr>
        <sz val="8"/>
        <color indexed="8"/>
        <rFont val="Calibri"/>
        <family val="2"/>
      </rPr>
      <t xml:space="preserve"> Organizar y mantener activo el grupo de deportistas a cargo, fomentando la reserva deportiva de la escuela, logrando una excelente disposición en la ejecución de los trabajos psicológicos, físicos, técnicos, tácticos y metodológicamente le permitan obtener los resultados que se esperan para el Deporte de nuestro Departamento. </t>
    </r>
    <r>
      <rPr>
        <b/>
        <sz val="8"/>
        <color indexed="8"/>
        <rFont val="Calibri"/>
        <family val="2"/>
      </rPr>
      <t xml:space="preserve">4. </t>
    </r>
    <r>
      <rPr>
        <sz val="8"/>
        <color indexed="8"/>
        <rFont val="Calibri"/>
        <family val="2"/>
      </rPr>
      <t xml:space="preserve">Manejar los cuadros de control que sean necesarios y que cobijen toda la información propia del proceso de entrenamiento tales como fichas individualizadas de cada uno de los deportistas, listados de asistencia, cuadros de seguimiento técnicos y científicos y los demás pertinentes a su oficio como monitor con el objetivo de realizar un acompañamiento preciso a cada uno de ellos. Estos formatos los consultará con el Área Técnica del Instituto y los diligenciará con toda la transparencia del caso presentándolos en los medios que le sean solicitados (físicos o magnéticos). </t>
    </r>
    <r>
      <rPr>
        <b/>
        <sz val="8"/>
        <color indexed="8"/>
        <rFont val="Calibri"/>
        <family val="2"/>
      </rPr>
      <t>5.</t>
    </r>
    <r>
      <rPr>
        <sz val="8"/>
        <color indexed="8"/>
        <rFont val="Calibri"/>
        <family val="2"/>
      </rPr>
      <t xml:space="preserve"> Mantener comunicación efectiva y permanente con todos los involucrados en el proceso deportivo, (coordinador de deportes del municipio, dignatarios de la Liga, deportistas, padres de familia, funcionarios Indeportes, periodistas, etc). </t>
    </r>
    <r>
      <rPr>
        <b/>
        <sz val="8"/>
        <color indexed="8"/>
        <rFont val="Calibri"/>
        <family val="2"/>
      </rPr>
      <t>6.</t>
    </r>
    <r>
      <rPr>
        <sz val="8"/>
        <color indexed="8"/>
        <rFont val="Calibri"/>
        <family val="2"/>
      </rPr>
      <t xml:space="preserve"> Utilizar los mecanismos necesarios y las herramientas existentes para manejar los distintos conflictos personales y deportivos que se puedan derivar dentro del proceso. </t>
    </r>
    <r>
      <rPr>
        <b/>
        <sz val="8"/>
        <color indexed="8"/>
        <rFont val="Calibri"/>
        <family val="2"/>
      </rPr>
      <t>7.</t>
    </r>
    <r>
      <rPr>
        <sz val="8"/>
        <color indexed="8"/>
        <rFont val="Calibri"/>
        <family val="2"/>
      </rPr>
      <t xml:space="preserve"> Asistir y participar sin falta a las reuniones, convocatorias y capacitaciones que se realicen por parte del Instituto. </t>
    </r>
    <r>
      <rPr>
        <b/>
        <sz val="8"/>
        <color indexed="8"/>
        <rFont val="Calibri"/>
        <family val="2"/>
      </rPr>
      <t>8.</t>
    </r>
    <r>
      <rPr>
        <sz val="8"/>
        <color indexed="8"/>
        <rFont val="Calibri"/>
        <family val="2"/>
      </rPr>
      <t xml:space="preserve">  Participar activamente en la realización de los eventos de carácter deportivo que programe el Instituto, apoyando técnicamente cada vez que sea necesario.  </t>
    </r>
    <r>
      <rPr>
        <b/>
        <sz val="8"/>
        <color indexed="8"/>
        <rFont val="Calibri"/>
        <family val="2"/>
      </rPr>
      <t>9.</t>
    </r>
    <r>
      <rPr>
        <sz val="8"/>
        <color indexed="8"/>
        <rFont val="Calibri"/>
        <family val="2"/>
      </rPr>
      <t xml:space="preserve">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t>
    </r>
    <r>
      <rPr>
        <b/>
        <sz val="8"/>
        <color indexed="8"/>
        <rFont val="Calibri"/>
        <family val="2"/>
      </rPr>
      <t>10</t>
    </r>
    <r>
      <rPr>
        <sz val="8"/>
        <color indexed="8"/>
        <rFont val="Calibri"/>
        <family val="2"/>
      </rPr>
      <t xml:space="preserve">.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t>
    </r>
    <r>
      <rPr>
        <b/>
        <sz val="8"/>
        <color indexed="8"/>
        <rFont val="Calibri"/>
        <family val="2"/>
      </rPr>
      <t>11.</t>
    </r>
    <r>
      <rPr>
        <sz val="8"/>
        <color indexed="8"/>
        <rFont val="Calibri"/>
        <family val="2"/>
      </rPr>
      <t xml:space="preserve"> Suministrar de manera inmediata la información técnica y operativa que requiera el Instituto sobre el desempeño de sus funciones y de los deportistas. En el caso de las participaciones en eventos y fogueos deberá suministrar los resultados oficiales obtenidos. </t>
    </r>
    <r>
      <rPr>
        <b/>
        <sz val="8"/>
        <color indexed="8"/>
        <rFont val="Calibri"/>
        <family val="2"/>
      </rPr>
      <t>12.</t>
    </r>
    <r>
      <rPr>
        <sz val="8"/>
        <color indexed="8"/>
        <rFont val="Calibri"/>
        <family val="2"/>
      </rPr>
      <t xml:space="preserve"> Como contratista deberá demostrar su compromiso, responsabilidad y liderazgo frente a la disciplina y a sus deportistas, de igual forma mantener disponibilidad y pertenencia hacia el Instituto correspondiendo a la confianza depositada para el desempeño de sus obligaciones. </t>
    </r>
    <r>
      <rPr>
        <b/>
        <sz val="8"/>
        <color indexed="8"/>
        <rFont val="Calibri"/>
        <family val="2"/>
      </rPr>
      <t xml:space="preserve">13. </t>
    </r>
    <r>
      <rPr>
        <sz val="8"/>
        <color indexed="8"/>
        <rFont val="Calibri"/>
        <family val="2"/>
      </rPr>
      <t xml:space="preserve">Fomentar la reserva deportiva de acuerdo con las características específicas de su disciplina, seleccionando y perfilando a los deportistas estratégicamente. </t>
    </r>
    <r>
      <rPr>
        <b/>
        <sz val="8"/>
        <color indexed="8"/>
        <rFont val="Calibri"/>
        <family val="2"/>
      </rPr>
      <t>14.</t>
    </r>
    <r>
      <rPr>
        <sz val="8"/>
        <color indexed="8"/>
        <rFont val="Calibri"/>
        <family val="2"/>
      </rPr>
      <t xml:space="preserve">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t>
    </r>
    <r>
      <rPr>
        <b/>
        <sz val="8"/>
        <color indexed="8"/>
        <rFont val="Calibri"/>
        <family val="2"/>
      </rPr>
      <t>15.</t>
    </r>
    <r>
      <rPr>
        <sz val="8"/>
        <color indexed="8"/>
        <rFont val="Calibri"/>
        <family val="2"/>
      </rPr>
      <t xml:space="preserve"> 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 </t>
    </r>
    <r>
      <rPr>
        <b/>
        <sz val="8"/>
        <color indexed="8"/>
        <rFont val="Calibri"/>
        <family val="2"/>
      </rPr>
      <t>16.</t>
    </r>
    <r>
      <rPr>
        <sz val="8"/>
        <color indexed="8"/>
        <rFont val="Calibri"/>
        <family val="2"/>
      </rPr>
      <t xml:space="preserve"> </t>
    </r>
    <r>
      <rPr>
        <sz val="8"/>
        <color indexed="8"/>
        <rFont val="Calibri"/>
        <family val="2"/>
      </rPr>
      <t xml:space="preserve">Desarrollar una estructura técnica que corresponda a las edades estipuladas en el programa, la cual conlleve al desarrollo armónico de los participantes. </t>
    </r>
    <r>
      <rPr>
        <b/>
        <sz val="8"/>
        <color indexed="8"/>
        <rFont val="Calibri"/>
        <family val="2"/>
      </rPr>
      <t>17.</t>
    </r>
    <r>
      <rPr>
        <sz val="8"/>
        <color indexed="8"/>
        <rFont val="Calibri"/>
        <family val="2"/>
      </rPr>
      <t xml:space="preserve"> Organizar una campaña promocional en toda la comunidad del Municipio donde vaya a desarrollar las obligaciones que le permitan masificar la práctica deportiva en  niños y niñas del municipio. </t>
    </r>
    <r>
      <rPr>
        <b/>
        <sz val="8"/>
        <color indexed="8"/>
        <rFont val="Calibri"/>
        <family val="2"/>
      </rPr>
      <t>18.</t>
    </r>
    <r>
      <rPr>
        <sz val="8"/>
        <color indexed="8"/>
        <rFont val="Calibri"/>
        <family val="2"/>
      </rPr>
      <t xml:space="preserve"> Mantener grupos de trabajo un mínimo de practicantes por disciplina en los Municipios que le sean asignados por el Instituto. </t>
    </r>
    <r>
      <rPr>
        <b/>
        <sz val="8"/>
        <color indexed="8"/>
        <rFont val="Calibri"/>
        <family val="2"/>
      </rPr>
      <t>19.</t>
    </r>
    <r>
      <rPr>
        <sz val="8"/>
        <color indexed="8"/>
        <rFont val="Calibri"/>
        <family val="2"/>
      </rPr>
      <t xml:space="preserve"> Realizar eventos públicos demostrativos con carácter abierto que le permitan mostrar ante la comunidad el trabajo que adelanta con los participantes en el Municipio, concordante con el programa presentado (festivales deportivos, encuentros, exhibiciones, etc). </t>
    </r>
    <r>
      <rPr>
        <b/>
        <sz val="8"/>
        <color indexed="8"/>
        <rFont val="Calibri"/>
        <family val="2"/>
      </rPr>
      <t>20.</t>
    </r>
    <r>
      <rPr>
        <sz val="8"/>
        <color indexed="8"/>
        <rFont val="Calibri"/>
        <family val="2"/>
      </rPr>
      <t xml:space="preserve"> El contratista se obliga a dedicar en horas diarias necesarias a la semana de conformidad con los horarios establecidos con los practicantes, la disponibilidad de los escenarios y las programaciones a realizar. Para tal efecto deberá informar de forma escrita a Indeportes sobre los horarios y demás situaciones que se deriven de este punto. Igualmente como contratista será autónomo en la distribución de su tiempo, pero en todo caso deberá cumplir con el mínimo de horas establecidas anteriormente. </t>
    </r>
  </si>
  <si>
    <t>De recursos del 1ICLD $ 34,609,787,38. De Iva telefonia movil $ 35,947,559. y de Iva licores $ 49,193,306</t>
  </si>
  <si>
    <t>EINER ARIEL VARON M</t>
  </si>
  <si>
    <t>091-Apoyar la gestión de Indeportes Quindío como Monitor Deportivo para brindar los servicios técnicos y deportivos con el objetivo de desarrollar y fomentar la práctica de la disciplina de futbol de salón en el Municipio de Calarcá por medio de procesos integrales de iniciación y formación deportiva con niños(as), adolescentes y jóvenes integrantes del programa Escuelas de Formación Deportiva.</t>
  </si>
  <si>
    <r>
      <t>1.</t>
    </r>
    <r>
      <rPr>
        <sz val="8"/>
        <color indexed="8"/>
        <rFont val="Calibri"/>
        <family val="2"/>
      </rPr>
      <t xml:space="preserve"> Elaborar y socializar ante el Instituto un cronograma de trabajo detallado donde determine claramente las fechas, las acciones y actividades por ejecutar con los deportistas que concuerde con el tiempo de su contratación. </t>
    </r>
    <r>
      <rPr>
        <b/>
        <sz val="8"/>
        <color indexed="8"/>
        <rFont val="Calibri"/>
        <family val="2"/>
      </rPr>
      <t>2.</t>
    </r>
    <r>
      <rPr>
        <sz val="8"/>
        <color indexed="8"/>
        <rFont val="Calibri"/>
        <family val="2"/>
      </rPr>
      <t xml:space="preserve"> Elaborar y entregar de manera semanal los microciclos, los cuales deberán corresponder con el mesociclo planificado, documentos que colocará a disposición inmediata del Instituto cada vez que le sean solicitados por el personal técnico ó administrativo involucrado dentro del proceso.  </t>
    </r>
    <r>
      <rPr>
        <b/>
        <sz val="8"/>
        <color indexed="8"/>
        <rFont val="Calibri"/>
        <family val="2"/>
      </rPr>
      <t>3.</t>
    </r>
    <r>
      <rPr>
        <sz val="8"/>
        <color indexed="8"/>
        <rFont val="Calibri"/>
        <family val="2"/>
      </rPr>
      <t xml:space="preserve"> Organizar y mantener activo el grupo de deportistas a cargo, fomentando la reserva deportiva de la escuela, logrando una excelente disposición en la ejecución de los trabajos psicológicos, físicos, técnicos, tácticos y metodológicamente le permitan obtener los resultados que se esperan para el Deporte de nuestro Departamento. </t>
    </r>
    <r>
      <rPr>
        <b/>
        <sz val="8"/>
        <color indexed="8"/>
        <rFont val="Calibri"/>
        <family val="2"/>
      </rPr>
      <t xml:space="preserve">4. </t>
    </r>
    <r>
      <rPr>
        <sz val="8"/>
        <color indexed="8"/>
        <rFont val="Calibri"/>
        <family val="2"/>
      </rPr>
      <t xml:space="preserve">Manejar los cuadros de control que sean necesarios y que cobijen toda la información propia del proceso de entrenamiento tales como fichas individualizadas de cada uno de los deportistas, listados de asistencia, cuadros de seguimiento técnicos y científicos y los demás pertinentes a su oficio como monitor con el objetivo de realizar un acompañamiento preciso a cada uno de ellos. Estos formatos los consultará con el Área Técnica del Instituto y los diligenciará con toda la transparencia del caso presentándolos en los medios que le sean solicitados (físicos o magnéticos). </t>
    </r>
    <r>
      <rPr>
        <b/>
        <sz val="8"/>
        <color indexed="8"/>
        <rFont val="Calibri"/>
        <family val="2"/>
      </rPr>
      <t>5.</t>
    </r>
    <r>
      <rPr>
        <sz val="8"/>
        <color indexed="8"/>
        <rFont val="Calibri"/>
        <family val="2"/>
      </rPr>
      <t xml:space="preserve"> Mantener comunicación efectiva y permanente con todos los involucrados en el proceso deportivo, (coordinador de deportes del municipio, dignatarios de la Liga, deportistas, padres de familia, funcionarios Indeportes, periodistas, etc). </t>
    </r>
    <r>
      <rPr>
        <b/>
        <sz val="8"/>
        <color indexed="8"/>
        <rFont val="Calibri"/>
        <family val="2"/>
      </rPr>
      <t>6.</t>
    </r>
    <r>
      <rPr>
        <sz val="8"/>
        <color indexed="8"/>
        <rFont val="Calibri"/>
        <family val="2"/>
      </rPr>
      <t xml:space="preserve"> Utilizar los mecanismos necesarios y las herramientas existentes para manejar los distintos conflictos personales y deportivos que se puedan derivar dentro del proceso. </t>
    </r>
    <r>
      <rPr>
        <b/>
        <sz val="8"/>
        <color indexed="8"/>
        <rFont val="Calibri"/>
        <family val="2"/>
      </rPr>
      <t>7.</t>
    </r>
    <r>
      <rPr>
        <sz val="8"/>
        <color indexed="8"/>
        <rFont val="Calibri"/>
        <family val="2"/>
      </rPr>
      <t xml:space="preserve"> Asistir y participar sin falta a las reuniones, convocatorias y capacitaciones que se realicen por parte del Instituto. </t>
    </r>
    <r>
      <rPr>
        <b/>
        <sz val="8"/>
        <color indexed="8"/>
        <rFont val="Calibri"/>
        <family val="2"/>
      </rPr>
      <t>8.</t>
    </r>
    <r>
      <rPr>
        <sz val="8"/>
        <color indexed="8"/>
        <rFont val="Calibri"/>
        <family val="2"/>
      </rPr>
      <t xml:space="preserve">  Participar activamente en la realización de los eventos de carácter deportivo que programe el Instituto, apoyando técnicamente cada vez que sea necesario.  </t>
    </r>
    <r>
      <rPr>
        <b/>
        <sz val="8"/>
        <color indexed="8"/>
        <rFont val="Calibri"/>
        <family val="2"/>
      </rPr>
      <t>9.</t>
    </r>
    <r>
      <rPr>
        <sz val="8"/>
        <color indexed="8"/>
        <rFont val="Calibri"/>
        <family val="2"/>
      </rPr>
      <t xml:space="preserve">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t>
    </r>
    <r>
      <rPr>
        <b/>
        <sz val="8"/>
        <color indexed="8"/>
        <rFont val="Calibri"/>
        <family val="2"/>
      </rPr>
      <t>10</t>
    </r>
    <r>
      <rPr>
        <sz val="8"/>
        <color indexed="8"/>
        <rFont val="Calibri"/>
        <family val="2"/>
      </rPr>
      <t xml:space="preserve">.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t>
    </r>
    <r>
      <rPr>
        <b/>
        <sz val="8"/>
        <color indexed="8"/>
        <rFont val="Calibri"/>
        <family val="2"/>
      </rPr>
      <t>11.</t>
    </r>
    <r>
      <rPr>
        <sz val="8"/>
        <color indexed="8"/>
        <rFont val="Calibri"/>
        <family val="2"/>
      </rPr>
      <t xml:space="preserve"> Suministrar de manera inmediata la información técnica y operativa que requiera el Instituto sobre el desempeño de sus funciones y de los deportistas. En el caso de las participaciones en eventos y fogueos deberá suministrar los resultados oficiales obtenidos. </t>
    </r>
    <r>
      <rPr>
        <b/>
        <sz val="8"/>
        <color indexed="8"/>
        <rFont val="Calibri"/>
        <family val="2"/>
      </rPr>
      <t>12.</t>
    </r>
    <r>
      <rPr>
        <sz val="8"/>
        <color indexed="8"/>
        <rFont val="Calibri"/>
        <family val="2"/>
      </rPr>
      <t xml:space="preserve"> Como contratista deberá demostrar su compromiso, responsabilidad y liderazgo frente a la disciplina y a sus deportistas, de igual forma mantener disponibilidad y pertenencia hacia el Instituto correspondiendo a la confianza depositada para el desempeño de sus obligaciones. </t>
    </r>
    <r>
      <rPr>
        <b/>
        <sz val="8"/>
        <color indexed="8"/>
        <rFont val="Calibri"/>
        <family val="2"/>
      </rPr>
      <t xml:space="preserve">13. </t>
    </r>
    <r>
      <rPr>
        <sz val="8"/>
        <color indexed="8"/>
        <rFont val="Calibri"/>
        <family val="2"/>
      </rPr>
      <t xml:space="preserve">Fomentar la reserva deportiva de acuerdo con las características específicas de su disciplina, seleccionando y perfilando a los deportistas estratégicamente. </t>
    </r>
    <r>
      <rPr>
        <b/>
        <sz val="8"/>
        <color indexed="8"/>
        <rFont val="Calibri"/>
        <family val="2"/>
      </rPr>
      <t>14.</t>
    </r>
    <r>
      <rPr>
        <sz val="8"/>
        <color indexed="8"/>
        <rFont val="Calibri"/>
        <family val="2"/>
      </rPr>
      <t xml:space="preserve">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t>
    </r>
    <r>
      <rPr>
        <b/>
        <sz val="8"/>
        <color indexed="8"/>
        <rFont val="Calibri"/>
        <family val="2"/>
      </rPr>
      <t>15.</t>
    </r>
    <r>
      <rPr>
        <sz val="8"/>
        <color indexed="8"/>
        <rFont val="Calibri"/>
        <family val="2"/>
      </rPr>
      <t xml:space="preserve"> 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 </t>
    </r>
    <r>
      <rPr>
        <b/>
        <sz val="8"/>
        <color indexed="8"/>
        <rFont val="Calibri"/>
        <family val="2"/>
      </rPr>
      <t>16.</t>
    </r>
    <r>
      <rPr>
        <sz val="8"/>
        <color indexed="8"/>
        <rFont val="Calibri"/>
        <family val="2"/>
      </rPr>
      <t xml:space="preserve"> </t>
    </r>
    <r>
      <rPr>
        <sz val="8"/>
        <color indexed="8"/>
        <rFont val="Calibri"/>
        <family val="2"/>
      </rPr>
      <t xml:space="preserve">Desarrollar una estructura técnica que corresponda a las edades estipuladas en el programa, la cual conlleve al desarrollo armónico de los participantes. </t>
    </r>
    <r>
      <rPr>
        <b/>
        <sz val="8"/>
        <color indexed="8"/>
        <rFont val="Calibri"/>
        <family val="2"/>
      </rPr>
      <t>17.</t>
    </r>
    <r>
      <rPr>
        <sz val="8"/>
        <color indexed="8"/>
        <rFont val="Calibri"/>
        <family val="2"/>
      </rPr>
      <t xml:space="preserve"> Organizar una campaña promocional en toda la comunidad del Municipio donde vaya a desarrollar las obligaciones que le permitan masificar la práctica deportiva en  niños y niñas del municipio. </t>
    </r>
    <r>
      <rPr>
        <b/>
        <sz val="8"/>
        <color indexed="8"/>
        <rFont val="Calibri"/>
        <family val="2"/>
      </rPr>
      <t>18.</t>
    </r>
    <r>
      <rPr>
        <sz val="8"/>
        <color indexed="8"/>
        <rFont val="Calibri"/>
        <family val="2"/>
      </rPr>
      <t xml:space="preserve"> Mantener grupos de trabajo un mínimo de practicantes por disciplina en los Municipios que le sean asignados por el Instituto. </t>
    </r>
    <r>
      <rPr>
        <b/>
        <sz val="8"/>
        <color indexed="8"/>
        <rFont val="Calibri"/>
        <family val="2"/>
      </rPr>
      <t>19.</t>
    </r>
    <r>
      <rPr>
        <sz val="8"/>
        <color indexed="8"/>
        <rFont val="Calibri"/>
        <family val="2"/>
      </rPr>
      <t xml:space="preserve"> Realizar eventos públicos demostrativos con carácter abierto que le permitan mostrar ante la comunidad el trabajo que adelanta con los participantes en el Municipio, concordante con el programa presentado (festivales deportivos, encuentros, exhibiciones, etc). </t>
    </r>
    <r>
      <rPr>
        <b/>
        <sz val="8"/>
        <color indexed="8"/>
        <rFont val="Calibri"/>
        <family val="2"/>
      </rPr>
      <t>20.</t>
    </r>
    <r>
      <rPr>
        <sz val="8"/>
        <color indexed="8"/>
        <rFont val="Calibri"/>
        <family val="2"/>
      </rPr>
      <t xml:space="preserve"> El contratista se obliga a dedicar en horas diarias necesarias a la semana de conformidad con los horarios establecidos con los practicantes, la disponibilidad de los escenarios y las programaciones a realizar. Para tal efecto deberá informar de forma escrita a Indeportes sobre los horarios y demás situaciones que se deriven de este punto. Igualmente como contratista será autónomo en la distribución de su tiempo, pero en todo caso deberá cumplir con el mínimo de horas establecidas anteriormente.</t>
    </r>
  </si>
  <si>
    <t>JHON JAIRO CHAVEZ G</t>
  </si>
  <si>
    <r>
      <t xml:space="preserve">092-Prestar los servicios personales de un Monitor Deportivo para brindar los servicios técnicos y deportivos con el objetivo de desarrollar y fomentar la práctica de la disciplina de futbol  en el Municipio de Montenegro por medio de procesos integrales de iniciación y formación deportiva con niños(as), adolescentes y jóvenes integrantes del programa Escuelas de Formación Deportiva. </t>
    </r>
    <r>
      <rPr>
        <b/>
        <sz val="8"/>
        <color indexed="8"/>
        <rFont val="Calibri"/>
        <family val="2"/>
      </rPr>
      <t xml:space="preserve">           </t>
    </r>
  </si>
  <si>
    <t>JAIME ANDRES OCAMPO B</t>
  </si>
  <si>
    <r>
      <t xml:space="preserve">103-Prestar de los servicios personales de un Monitor Deportivo para brindar los servicios técnicos y deportivos con el objetivo de desarrollar y fomentar la práctica de la disciplina de futbol de salón en el Municipio de Armenia por medio de procesos integrales de iniciación y formación deportiva con niños(as), adolescentes y jóvenes integrantes del programa Escuelas de Formación Deportiva. </t>
    </r>
    <r>
      <rPr>
        <b/>
        <sz val="8"/>
        <color indexed="8"/>
        <rFont val="Calibri"/>
        <family val="2"/>
      </rPr>
      <t xml:space="preserve">           </t>
    </r>
  </si>
  <si>
    <r>
      <t>1.</t>
    </r>
    <r>
      <rPr>
        <sz val="8"/>
        <color indexed="8"/>
        <rFont val="Calibri"/>
        <family val="2"/>
      </rPr>
      <t xml:space="preserve"> Elaborar y socializar ante el Instituto un cronograma de trabajo detallado donde determine claramente las fechas, las acciones y actividades por ejecutar con los deportistas que concuerde con el tiempo de su contratación. </t>
    </r>
    <r>
      <rPr>
        <b/>
        <sz val="8"/>
        <color indexed="8"/>
        <rFont val="Calibri"/>
        <family val="2"/>
      </rPr>
      <t>2.</t>
    </r>
    <r>
      <rPr>
        <sz val="8"/>
        <color indexed="8"/>
        <rFont val="Calibri"/>
        <family val="2"/>
      </rPr>
      <t xml:space="preserve"> Elaborar y entregar de manera semanal los microciclos, los cuales deberán corresponder con el mesociclo planificado, documentos que colocará a disposición inmediata del Instituto cada vez que le sean solicitados por el personal técnico ó administrativo involucrado dentro del proceso.  </t>
    </r>
    <r>
      <rPr>
        <b/>
        <sz val="8"/>
        <color indexed="8"/>
        <rFont val="Calibri"/>
        <family val="2"/>
      </rPr>
      <t>3.</t>
    </r>
    <r>
      <rPr>
        <sz val="8"/>
        <color indexed="8"/>
        <rFont val="Calibri"/>
        <family val="2"/>
      </rPr>
      <t xml:space="preserve"> Organizar y mantener activo el grupo de deportistas a cargo, fomentando la reserva deportiva de la escuela, logrando una excelente disposición en la ejecución de los trabajos psicológicos, físicos, técnicos, tácticos y metodológicamente le permitan obtener los resultados que se esperan para el Deporte de nuestro Departamento. </t>
    </r>
    <r>
      <rPr>
        <b/>
        <sz val="8"/>
        <color indexed="8"/>
        <rFont val="Calibri"/>
        <family val="2"/>
      </rPr>
      <t xml:space="preserve">4. </t>
    </r>
    <r>
      <rPr>
        <sz val="8"/>
        <color indexed="8"/>
        <rFont val="Calibri"/>
        <family val="2"/>
      </rPr>
      <t xml:space="preserve">Manejar los cuadros de control que sean necesarios y que cobijen toda la información propia del proceso de entrenamiento tales como fichas individualizadas de cada uno de los deportistas, listados de asistencia, cuadros de seguimiento técnicos y científicos y los demás pertinentes a su oficio como monitor con el objetivo de realizar un acompañamiento preciso a cada uno de ellos. Estos formatos los consultará con el Área Técnica del Instituto y los diligenciará con toda la transparencia del caso presentándolos en los medios que le sean solicitados (físicos o magnéticos). </t>
    </r>
    <r>
      <rPr>
        <b/>
        <sz val="8"/>
        <color indexed="8"/>
        <rFont val="Calibri"/>
        <family val="2"/>
      </rPr>
      <t>5.</t>
    </r>
    <r>
      <rPr>
        <sz val="8"/>
        <color indexed="8"/>
        <rFont val="Calibri"/>
        <family val="2"/>
      </rPr>
      <t xml:space="preserve"> Mantener comunicación efectiva y permanente con todos los involucrados en el proceso deportivo, (coordinador de deportes del Municipio, dignatarios de la Liga, deportistas, padres de familia, funcionarios Indeportes, periodistas, etc). </t>
    </r>
    <r>
      <rPr>
        <b/>
        <sz val="8"/>
        <color indexed="8"/>
        <rFont val="Calibri"/>
        <family val="2"/>
      </rPr>
      <t>6.</t>
    </r>
    <r>
      <rPr>
        <sz val="8"/>
        <color indexed="8"/>
        <rFont val="Calibri"/>
        <family val="2"/>
      </rPr>
      <t xml:space="preserve"> Utilizar los mecanismos necesarios y las herramientas existentes para manejar los distintos conflictos personales y deportivos que se puedan derivar dentro del proceso. </t>
    </r>
    <r>
      <rPr>
        <b/>
        <sz val="8"/>
        <color indexed="8"/>
        <rFont val="Calibri"/>
        <family val="2"/>
      </rPr>
      <t>7.</t>
    </r>
    <r>
      <rPr>
        <sz val="8"/>
        <color indexed="8"/>
        <rFont val="Calibri"/>
        <family val="2"/>
      </rPr>
      <t xml:space="preserve"> Asistir y participar sin falta a las reuniones, convocatorias y capacitaciones que se realicen por parte del Instituto. </t>
    </r>
    <r>
      <rPr>
        <b/>
        <sz val="8"/>
        <color indexed="8"/>
        <rFont val="Calibri"/>
        <family val="2"/>
      </rPr>
      <t>8.</t>
    </r>
    <r>
      <rPr>
        <sz val="8"/>
        <color indexed="8"/>
        <rFont val="Calibri"/>
        <family val="2"/>
      </rPr>
      <t xml:space="preserve">  Participar activamente en la realización de los eventos de carácter deportivo que programe el Instituto, apoyando técnicamente cada vez que sea necesario.  </t>
    </r>
    <r>
      <rPr>
        <b/>
        <sz val="8"/>
        <color indexed="8"/>
        <rFont val="Calibri"/>
        <family val="2"/>
      </rPr>
      <t>9.</t>
    </r>
    <r>
      <rPr>
        <sz val="8"/>
        <color indexed="8"/>
        <rFont val="Calibri"/>
        <family val="2"/>
      </rPr>
      <t xml:space="preserve">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t>
    </r>
    <r>
      <rPr>
        <b/>
        <sz val="8"/>
        <color indexed="8"/>
        <rFont val="Calibri"/>
        <family val="2"/>
      </rPr>
      <t>10</t>
    </r>
    <r>
      <rPr>
        <sz val="8"/>
        <color indexed="8"/>
        <rFont val="Calibri"/>
        <family val="2"/>
      </rPr>
      <t xml:space="preserve">.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t>
    </r>
    <r>
      <rPr>
        <b/>
        <sz val="8"/>
        <color indexed="8"/>
        <rFont val="Calibri"/>
        <family val="2"/>
      </rPr>
      <t>11.</t>
    </r>
    <r>
      <rPr>
        <sz val="8"/>
        <color indexed="8"/>
        <rFont val="Calibri"/>
        <family val="2"/>
      </rPr>
      <t xml:space="preserve"> Suministrar de manera inmediata la información técnica y operativa que requiera el Instituto sobre el desempeño de sus funciones y de los deportistas. En el caso de las participaciones en eventos y fogueos deberá suministrar los resultados oficiales obtenidos. </t>
    </r>
    <r>
      <rPr>
        <b/>
        <sz val="8"/>
        <color indexed="8"/>
        <rFont val="Calibri"/>
        <family val="2"/>
      </rPr>
      <t>12.</t>
    </r>
    <r>
      <rPr>
        <sz val="8"/>
        <color indexed="8"/>
        <rFont val="Calibri"/>
        <family val="2"/>
      </rPr>
      <t xml:space="preserve"> Como contratista deberá demostrar su compromiso, responsabilidad y liderazgo frente a la disciplina y a sus deportistas, de igual forma mantener disponibilidad y pertenencia hacia el Instituto correspondiendo a la confianza depositada para el desempeño de sus obligaciones. </t>
    </r>
    <r>
      <rPr>
        <b/>
        <sz val="8"/>
        <color indexed="8"/>
        <rFont val="Calibri"/>
        <family val="2"/>
      </rPr>
      <t xml:space="preserve">13. </t>
    </r>
    <r>
      <rPr>
        <sz val="8"/>
        <color indexed="8"/>
        <rFont val="Calibri"/>
        <family val="2"/>
      </rPr>
      <t xml:space="preserve">Fomentar la reserva deportiva de acuerdo con las características específicas de su disciplina, seleccionando y perfilando a los deportistas estratégicamente. </t>
    </r>
    <r>
      <rPr>
        <b/>
        <sz val="8"/>
        <color indexed="8"/>
        <rFont val="Calibri"/>
        <family val="2"/>
      </rPr>
      <t>14.</t>
    </r>
    <r>
      <rPr>
        <sz val="8"/>
        <color indexed="8"/>
        <rFont val="Calibri"/>
        <family val="2"/>
      </rPr>
      <t xml:space="preserve">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t>
    </r>
    <r>
      <rPr>
        <b/>
        <sz val="8"/>
        <color indexed="8"/>
        <rFont val="Calibri"/>
        <family val="2"/>
      </rPr>
      <t>15.</t>
    </r>
    <r>
      <rPr>
        <sz val="8"/>
        <color indexed="8"/>
        <rFont val="Calibri"/>
        <family val="2"/>
      </rPr>
      <t xml:space="preserve"> 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 </t>
    </r>
    <r>
      <rPr>
        <b/>
        <sz val="8"/>
        <color indexed="8"/>
        <rFont val="Calibri"/>
        <family val="2"/>
      </rPr>
      <t>16.</t>
    </r>
    <r>
      <rPr>
        <sz val="8"/>
        <color indexed="8"/>
        <rFont val="Calibri"/>
        <family val="2"/>
      </rPr>
      <t xml:space="preserve"> </t>
    </r>
    <r>
      <rPr>
        <sz val="8"/>
        <color indexed="8"/>
        <rFont val="Calibri"/>
        <family val="2"/>
      </rPr>
      <t xml:space="preserve">Desarrollar una estructura técnica que corresponda a las edades estipuladas en el programa, la cual conlleve al desarrollo armónico de los participantes. </t>
    </r>
    <r>
      <rPr>
        <b/>
        <sz val="8"/>
        <color indexed="8"/>
        <rFont val="Calibri"/>
        <family val="2"/>
      </rPr>
      <t>17.</t>
    </r>
    <r>
      <rPr>
        <sz val="8"/>
        <color indexed="8"/>
        <rFont val="Calibri"/>
        <family val="2"/>
      </rPr>
      <t xml:space="preserve"> Organizar una campaña promocional en toda la comunidad del Municipio donde vaya a desarrollar las obligaciones que le permitan masificar la práctica deportiva en  niños y niñas del Municipio. </t>
    </r>
    <r>
      <rPr>
        <b/>
        <sz val="8"/>
        <color indexed="8"/>
        <rFont val="Calibri"/>
        <family val="2"/>
      </rPr>
      <t>18.</t>
    </r>
    <r>
      <rPr>
        <sz val="8"/>
        <color indexed="8"/>
        <rFont val="Calibri"/>
        <family val="2"/>
      </rPr>
      <t xml:space="preserve"> Mantener grupos de trabajo un mínimo de practicantes por disciplina en los Municipios que le sean asignados por el Instituto. </t>
    </r>
    <r>
      <rPr>
        <b/>
        <sz val="8"/>
        <color indexed="8"/>
        <rFont val="Calibri"/>
        <family val="2"/>
      </rPr>
      <t>19.</t>
    </r>
    <r>
      <rPr>
        <sz val="8"/>
        <color indexed="8"/>
        <rFont val="Calibri"/>
        <family val="2"/>
      </rPr>
      <t xml:space="preserve"> Realizar eventos públicos demostrativos con carácter abierto que le permitan mostrar ante la comunidad el trabajo que adelanta con los participantes en el Municipio, concordante con el programa presentado (festivales deportivos, encuentros, exhibiciones, etc). </t>
    </r>
    <r>
      <rPr>
        <b/>
        <sz val="8"/>
        <color indexed="8"/>
        <rFont val="Calibri"/>
        <family val="2"/>
      </rPr>
      <t>20.</t>
    </r>
    <r>
      <rPr>
        <sz val="8"/>
        <color indexed="8"/>
        <rFont val="Calibri"/>
        <family val="2"/>
      </rPr>
      <t xml:space="preserve"> El contratista se obliga a dedicar en horas diarias necesarias a la semana de conformidad con los horarios establecidos con los practicantes, la disponibilidad de los escenarios y las programaciones a realizar. Para tal efecto deberá informar de forma escrita a Indeportes sobre los horarios y demás situaciones que se deriven de este punto. Igualmente como contratista será autónomo en la distribución de su tiempo, pero en todo caso deberá cumplir con el mínimo de horas establecidas anteriormente.</t>
    </r>
  </si>
  <si>
    <t>JAIME ALBERTO TORRES</t>
  </si>
  <si>
    <t>116-Apoyar la gestion de Indeportes como monitor que brinde los servicios tecnicos tendientes a la practica fomento y desarrollo de la disciplina de atletismo naticio y otros  en Quimbaya y Montenegro de ligas de discapacidad.</t>
  </si>
  <si>
    <t>BIBIANA ANDREA LOAIZA C</t>
  </si>
  <si>
    <r>
      <t xml:space="preserve">138-Prestar los servicios  de un Monitor Deportivo para brindar los servicios técnicos y deportivos con el objetivo de desarrollar y fomentar la práctica de la disciplina de futbol y futbol de salón  en el Municipio de Armenia por medio de procesos integrales de iniciación y formación deportiva con niños(as), adolescentes y jóvenes integrantes del programa Escuelas de Formación Deportiva. </t>
    </r>
    <r>
      <rPr>
        <b/>
        <sz val="8"/>
        <color indexed="8"/>
        <rFont val="Calibri"/>
        <family val="2"/>
      </rPr>
      <t xml:space="preserve">           </t>
    </r>
  </si>
  <si>
    <r>
      <t xml:space="preserve"> </t>
    </r>
    <r>
      <rPr>
        <b/>
        <sz val="8"/>
        <color indexed="8"/>
        <rFont val="Calibri"/>
        <family val="2"/>
      </rPr>
      <t xml:space="preserve">1. </t>
    </r>
    <r>
      <rPr>
        <sz val="8"/>
        <color indexed="8"/>
        <rFont val="Calibri"/>
        <family val="2"/>
      </rPr>
      <t>Estructurar un Programa de entrenamiento de forma técnica (mesociclos) de acuerdo con las necesidades de su disciplina, que incluya las diferentes áreas del desarrollo humano (salud física y mental, entrenamiento general y específico), de los deportistas pertenecientes a la Liga, mostrando los contenidos propios en cada una de las etapas de preparación y progresión deportiva de los deportistas</t>
    </r>
    <r>
      <rPr>
        <b/>
        <sz val="8"/>
        <color indexed="8"/>
        <rFont val="Calibri"/>
        <family val="2"/>
      </rPr>
      <t xml:space="preserve">. 2. </t>
    </r>
    <r>
      <rPr>
        <sz val="8"/>
        <color indexed="8"/>
        <rFont val="Calibri"/>
        <family val="2"/>
      </rPr>
      <t>Elaborar y socializar ante el Instituto un cronograma de trabajo detallado donde determine claramente las fechas, las acciones y actividades por ejecutar con los deportistas que concuerde con el tiempo de su contratación.</t>
    </r>
    <r>
      <rPr>
        <b/>
        <sz val="8"/>
        <color indexed="8"/>
        <rFont val="Calibri"/>
        <family val="2"/>
      </rPr>
      <t xml:space="preserve"> 3. </t>
    </r>
    <r>
      <rPr>
        <sz val="8"/>
        <color indexed="8"/>
        <rFont val="Calibri"/>
        <family val="2"/>
      </rPr>
      <t>Elaborar y entregar de manera semanal los microciclos, los cuales deberán corresponder con el mesiciclo planificado, documentos que colocará a disposición inmediata del Instituto cada vez que le sean solicitados por el personal técnico ó administrativo involucrado dentro del proceso</t>
    </r>
    <r>
      <rPr>
        <b/>
        <sz val="8"/>
        <color indexed="8"/>
        <rFont val="Calibri"/>
        <family val="2"/>
      </rPr>
      <t xml:space="preserve">. 4. </t>
    </r>
    <r>
      <rPr>
        <sz val="8"/>
        <color indexed="8"/>
        <rFont val="Calibri"/>
        <family val="2"/>
      </rPr>
      <t>Organizar y mantener activo el grupo de deportistas a cargo, fomentando la reserva deportiva de la Liga, logrando una excelente disposición en la ejecución de los trabajos técnicos, tácticos y metodológicos que le sean programados dentro de su preparación deportiva que le permitan obtener los resultados</t>
    </r>
    <r>
      <rPr>
        <b/>
        <sz val="8"/>
        <color indexed="8"/>
        <rFont val="Calibri"/>
        <family val="2"/>
      </rPr>
      <t xml:space="preserve"> </t>
    </r>
    <r>
      <rPr>
        <sz val="8"/>
        <color indexed="8"/>
        <rFont val="Calibri"/>
        <family val="2"/>
      </rPr>
      <t>que se esperan para el Deporte de nuestro Departamento.</t>
    </r>
    <r>
      <rPr>
        <b/>
        <sz val="8"/>
        <color indexed="8"/>
        <rFont val="Calibri"/>
        <family val="2"/>
      </rPr>
      <t xml:space="preserve"> 5. </t>
    </r>
    <r>
      <rPr>
        <sz val="8"/>
        <color indexed="8"/>
        <rFont val="Calibri"/>
        <family val="2"/>
      </rPr>
      <t>Manejar los cuadros de control que sean necesarios y que cobijen toda la información propia del proceso de entrenamiento tales como fichas individualizadas de cada uno de los deportistas, listados de asistencia, cuadros de seguimiento técnicos, médicos y los demás pertinentes a su oficio como Técnico con el objetivo de realizar un acompañamiento preciso a cada uno de ellos. Estos formatos los consultará con el Área Técnica del Instituto y los diligenciará con toda la transparencia del caso presentándolos en los medios que le sean solicitados (físicos o digitales).</t>
    </r>
    <r>
      <rPr>
        <b/>
        <sz val="8"/>
        <color indexed="8"/>
        <rFont val="Calibri"/>
        <family val="2"/>
      </rPr>
      <t xml:space="preserve"> 6. </t>
    </r>
    <r>
      <rPr>
        <sz val="8"/>
        <color indexed="8"/>
        <rFont val="Calibri"/>
        <family val="2"/>
      </rPr>
      <t>Para el caso de los deportistas seleccionados a Juegos Deportivos Nacionales 2012, deberá ser muy específico en sus planteamientos  permitiendo con ello lograr los objetivos trazados desde el Instituto.</t>
    </r>
    <r>
      <rPr>
        <b/>
        <sz val="8"/>
        <color indexed="8"/>
        <rFont val="Calibri"/>
        <family val="2"/>
      </rPr>
      <t xml:space="preserve"> 7. </t>
    </r>
    <r>
      <rPr>
        <sz val="8"/>
        <color indexed="8"/>
        <rFont val="Calibri"/>
        <family val="2"/>
      </rPr>
      <t xml:space="preserve">Mantener comunicación efectiva y permanente con todos los involucrados en el proceso deportivo, (entiéndase dignatarios de la Liga, deportistas, padres de familia, funcionarios Indeportes, periodistas, etc). </t>
    </r>
    <r>
      <rPr>
        <b/>
        <sz val="8"/>
        <color indexed="8"/>
        <rFont val="Calibri"/>
        <family val="2"/>
      </rPr>
      <t xml:space="preserve"> 8. </t>
    </r>
    <r>
      <rPr>
        <sz val="8"/>
        <color indexed="8"/>
        <rFont val="Calibri"/>
        <family val="2"/>
      </rPr>
      <t>Es su obligación atender las recomendaciones, intervenciones y protocolos dados por el equipo biomédico del Instituto, teniendo presente que éste actúa como un complemento al proceso evolutivo de los deportistas.</t>
    </r>
    <r>
      <rPr>
        <b/>
        <sz val="8"/>
        <color indexed="8"/>
        <rFont val="Calibri"/>
        <family val="2"/>
      </rPr>
      <t xml:space="preserve"> 9. </t>
    </r>
    <r>
      <rPr>
        <sz val="8"/>
        <color indexed="8"/>
        <rFont val="Calibri"/>
        <family val="2"/>
      </rPr>
      <t xml:space="preserve">Brindar soporte, acompañamiento y asesoramiento a los Juegos Intercolegiados en sus diferentes fases, teniendo en cuenta que desde allí se proyecta el crecimiento paulatino de la cantera y reserva deportiva para las Ligas. Este punto debe considerarse como fundamental y de estricto cumplimiento en el desarrollo de sus obligaciones.   </t>
    </r>
    <r>
      <rPr>
        <b/>
        <sz val="8"/>
        <color indexed="8"/>
        <rFont val="Calibri"/>
        <family val="2"/>
      </rPr>
      <t xml:space="preserve">10. </t>
    </r>
    <r>
      <rPr>
        <sz val="8"/>
        <color indexed="8"/>
        <rFont val="Calibri"/>
        <family val="2"/>
      </rPr>
      <t xml:space="preserve">Utilizar los mecanismos necesarios y las herramientas existentes para manejar los distintos conflictos personales y deportivos que se puedan derivar dentro del proceso. </t>
    </r>
    <r>
      <rPr>
        <b/>
        <sz val="8"/>
        <color indexed="8"/>
        <rFont val="Calibri"/>
        <family val="2"/>
      </rPr>
      <t xml:space="preserve">11. </t>
    </r>
    <r>
      <rPr>
        <sz val="8"/>
        <color indexed="8"/>
        <rFont val="Calibri"/>
        <family val="2"/>
      </rPr>
      <t>Asistir y participar sin falta a las reuniones, convocatorias y capacitaciones que se realicen por parte del Instituto.</t>
    </r>
    <r>
      <rPr>
        <b/>
        <sz val="8"/>
        <color indexed="8"/>
        <rFont val="Calibri"/>
        <family val="2"/>
      </rPr>
      <t xml:space="preserve"> 12. </t>
    </r>
    <r>
      <rPr>
        <sz val="8"/>
        <color indexed="8"/>
        <rFont val="Calibri"/>
        <family val="2"/>
      </rPr>
      <t xml:space="preserve">Asistir mínimo una (1) vez cada quince (15) días a un Municipio brindando asesoría, apoyo y seguimiento técnico a los procesos deportivos de su disciplina. </t>
    </r>
    <r>
      <rPr>
        <b/>
        <sz val="8"/>
        <color indexed="8"/>
        <rFont val="Calibri"/>
        <family val="2"/>
      </rPr>
      <t xml:space="preserve">13. </t>
    </r>
    <r>
      <rPr>
        <sz val="8"/>
        <color indexed="8"/>
        <rFont val="Calibri"/>
        <family val="2"/>
      </rPr>
      <t xml:space="preserve">Coordinar conjuntamente con el equipo biomédico las diferentes atenciones que debe recibir el deportista siendo proactivo, facilitando el progreso y la interacción del deportista con cada uno de los profesionales de la salud que intervengan en su proceso. Para este caso en especial deberá llenar una ficha individual donde se indiquen las fechas de atención firmado por el deportista, el representante del equipo biomédico y el mismo técnico. </t>
    </r>
    <r>
      <rPr>
        <b/>
        <sz val="8"/>
        <color indexed="8"/>
        <rFont val="Calibri"/>
        <family val="2"/>
      </rPr>
      <t>14.</t>
    </r>
    <r>
      <rPr>
        <sz val="8"/>
        <color indexed="8"/>
        <rFont val="Calibri"/>
        <family val="2"/>
      </rPr>
      <t xml:space="preserve"> Participar activamente en la realización de los eventos de carácter deportivo que programe el Instituto, apoyando técnicamente cada vez que sea necesario. </t>
    </r>
    <r>
      <rPr>
        <b/>
        <sz val="8"/>
        <color indexed="8"/>
        <rFont val="Calibri"/>
        <family val="2"/>
      </rPr>
      <t>15.</t>
    </r>
    <r>
      <rPr>
        <sz val="8"/>
        <color indexed="8"/>
        <rFont val="Calibri"/>
        <family val="2"/>
      </rPr>
      <t xml:space="preserve">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t>
    </r>
    <r>
      <rPr>
        <b/>
        <sz val="8"/>
        <color indexed="8"/>
        <rFont val="Calibri"/>
        <family val="2"/>
      </rPr>
      <t xml:space="preserve">16. </t>
    </r>
    <r>
      <rPr>
        <sz val="8"/>
        <color indexed="8"/>
        <rFont val="Calibri"/>
        <family val="2"/>
      </rPr>
      <t xml:space="preserve">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t>
    </r>
    <r>
      <rPr>
        <b/>
        <sz val="8"/>
        <color indexed="8"/>
        <rFont val="Calibri"/>
        <family val="2"/>
      </rPr>
      <t>17.</t>
    </r>
    <r>
      <rPr>
        <sz val="8"/>
        <color indexed="8"/>
        <rFont val="Calibri"/>
        <family val="2"/>
      </rPr>
      <t xml:space="preserve">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 </t>
    </r>
    <r>
      <rPr>
        <b/>
        <sz val="8"/>
        <color indexed="8"/>
        <rFont val="Calibri"/>
        <family val="2"/>
      </rPr>
      <t>18.</t>
    </r>
    <r>
      <rPr>
        <sz val="8"/>
        <color indexed="8"/>
        <rFont val="Calibri"/>
        <family val="2"/>
      </rPr>
      <t xml:space="preserve"> Como contratista deberá demostrar su compromiso, responsabilidad y liderazgo frente a la disciplina y a sus deportistas, de igual forma mantener disponibilidad y pertenencia hacia el Instituto correspondiendo a la confianza depositada para el desempeño de sus obligaciones.  </t>
    </r>
    <r>
      <rPr>
        <b/>
        <sz val="8"/>
        <color indexed="8"/>
        <rFont val="Calibri"/>
        <family val="2"/>
      </rPr>
      <t>19.</t>
    </r>
    <r>
      <rPr>
        <sz val="8"/>
        <color indexed="8"/>
        <rFont val="Calibri"/>
        <family val="2"/>
      </rPr>
      <t xml:space="preserve"> Fomentar la reserva deportiva de acuerdo con las características específicas de su disciplina, seleccionando y perfilando a los deportistas estratégicamente. </t>
    </r>
    <r>
      <rPr>
        <b/>
        <sz val="8"/>
        <color indexed="8"/>
        <rFont val="Calibri"/>
        <family val="2"/>
      </rPr>
      <t xml:space="preserve"> 20. </t>
    </r>
    <r>
      <rPr>
        <sz val="8"/>
        <color indexed="8"/>
        <rFont val="Calibri"/>
        <family val="2"/>
      </rPr>
      <t xml:space="preserve">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t>
    </r>
    <r>
      <rPr>
        <b/>
        <sz val="8"/>
        <color indexed="8"/>
        <rFont val="Calibri"/>
        <family val="2"/>
      </rPr>
      <t>21.</t>
    </r>
    <r>
      <rPr>
        <sz val="8"/>
        <color indexed="8"/>
        <rFont val="Calibri"/>
        <family val="2"/>
      </rPr>
      <t xml:space="preserve"> 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 </t>
    </r>
  </si>
  <si>
    <t>JHOJAN SEBASTIAN VEGA R</t>
  </si>
  <si>
    <r>
      <t xml:space="preserve">140-Prestar los servicios  de un Monitor Deportivo para brindar los servicios técnicos y deportivos con el objetivo de desarrollar y fomentar la práctica de la disciplina de futbol y futbol de salón  en el Municipio de Armenia por medio de procesos integrales de iniciación y formación deportiva con niños(as), adolescentes y jóvenes integrantes del programa Escuelas de Formación Deportiva. </t>
    </r>
    <r>
      <rPr>
        <b/>
        <sz val="8"/>
        <color indexed="8"/>
        <rFont val="Calibri"/>
        <family val="2"/>
      </rPr>
      <t xml:space="preserve">           </t>
    </r>
  </si>
  <si>
    <t>JHONY CRUZ</t>
  </si>
  <si>
    <t>Fecha: Septiembre 30 de 2012</t>
  </si>
  <si>
    <t>Nombre y Firma del Secretario: LILIANA PATRICIA ACOSTA PADILLA</t>
  </si>
  <si>
    <t>142- Realizar juegos inter-colegiados en sus diferentes fases y/o apoyar eventos deportivos.</t>
  </si>
  <si>
    <t>Realizar unos juegos intercolegiados Departamentales  desde la fase  intramural y hacia la fase final Nacional</t>
  </si>
  <si>
    <t>APOYO A LOS JUEGOS INTERCOLEGIADOS Y EVENTOS DEPORTIVOS  EN EL DEPARTAMENTO DEL QUINDIO</t>
  </si>
  <si>
    <t>94- Apoyar la realiazacion de los juegos intercolegiados</t>
  </si>
  <si>
    <t>104-Relizar el juzgamiento de los juegos intercolegiados version 2012 en la disciplina de tenis de campo en el segunde semestre del año</t>
  </si>
  <si>
    <t>Beneficiar 3500 jovenes y niños del Departamento</t>
  </si>
  <si>
    <r>
      <t>1)</t>
    </r>
    <r>
      <rPr>
        <sz val="8"/>
        <color indexed="8"/>
        <rFont val="Arial"/>
        <family val="2"/>
      </rPr>
      <t xml:space="preserve"> Realizar el juzgamiento de los juegos intercolegiados versión 2.012 en la disciplina de Fútbol de Salón.  </t>
    </r>
    <r>
      <rPr>
        <b/>
        <sz val="8"/>
        <color indexed="8"/>
        <rFont val="Arial"/>
        <family val="2"/>
      </rPr>
      <t>2)</t>
    </r>
    <r>
      <rPr>
        <sz val="8"/>
        <color indexed="8"/>
        <rFont val="Arial"/>
        <family val="2"/>
      </rPr>
      <t xml:space="preserve"> Llevar un archivo documental con respecto a la ejecución del contrato y permitir su revisión cuando Indeportes Quindío a través de su  supervisor designado lo requiera. </t>
    </r>
    <r>
      <rPr>
        <b/>
        <sz val="8"/>
        <color indexed="8"/>
        <rFont val="Arial"/>
        <family val="2"/>
      </rPr>
      <t xml:space="preserve">3) </t>
    </r>
    <r>
      <rPr>
        <sz val="8"/>
        <color indexed="8"/>
        <rFont val="Arial"/>
        <family val="2"/>
      </rPr>
      <t xml:space="preserve">Cancelar a los Jueces que harán parte de dicho Juzgamiento los valores ofertados en la propuesta y que hace parte integral de este contrato. </t>
    </r>
    <r>
      <rPr>
        <b/>
        <sz val="8"/>
        <color indexed="8"/>
        <rFont val="Arial"/>
        <family val="2"/>
      </rPr>
      <t>4)</t>
    </r>
    <r>
      <rPr>
        <sz val="8"/>
        <color indexed="8"/>
        <rFont val="Arial"/>
        <family val="2"/>
      </rPr>
      <t xml:space="preserve"> Entregar dentro de los tres (3) días siguientes a la realización del evento deportivo, un informe técnico de desarrollo y resultados de la competencia deportiva, que contenga los pormenores del evento realizado objeto de este contrato, además deberá contener los puntos  y soportes requeridos por el Instituto, deberá diligenciar en su totalidad cada una de las exigencias referidas y exigidas por Indeportes, el informe deberá ser ratificado con su firma. </t>
    </r>
    <r>
      <rPr>
        <b/>
        <sz val="8"/>
        <color indexed="8"/>
        <rFont val="Arial"/>
        <family val="2"/>
      </rPr>
      <t xml:space="preserve">5) </t>
    </r>
    <r>
      <rPr>
        <sz val="8"/>
        <color indexed="8"/>
        <rFont val="Arial"/>
        <family val="2"/>
      </rPr>
      <t xml:space="preserve">Presentar oportunamente todos los documentos necesarios para la ejecución del contrato, </t>
    </r>
    <r>
      <rPr>
        <b/>
        <sz val="8"/>
        <color indexed="8"/>
        <rFont val="Arial"/>
        <family val="2"/>
      </rPr>
      <t xml:space="preserve">6) </t>
    </r>
    <r>
      <rPr>
        <sz val="8"/>
        <color indexed="8"/>
        <rFont val="Arial"/>
        <family val="2"/>
      </rPr>
      <t xml:space="preserve">  Mantener buenos procesos de comunicación con la Gerencia y el área misional del Instituto. </t>
    </r>
    <r>
      <rPr>
        <b/>
        <sz val="8"/>
        <color indexed="8"/>
        <rFont val="Arial"/>
        <family val="2"/>
      </rPr>
      <t>7)</t>
    </r>
    <r>
      <rPr>
        <sz val="8"/>
        <color indexed="8"/>
        <rFont val="Arial"/>
        <family val="2"/>
      </rPr>
      <t xml:space="preserve"> La asociación Municipal de juzgamiento de fútbol de salón de Calarcá se obliga a allegar al instituto fotocopia de los documentos legales de la misma solicitados por Indeportes Quindío, Igualmente, certificación expedida por la Procuraduría General de la Nación, en la que se estipule que no tiene antecedentes disciplinarios  que lo inhabiliten para contratar, conforme lo ordena la Ley 610 de 2000 y que legalmente se requieren. Así mismo la Asociación se compromete a presentar las planillas de juego de cada encuentro deportivo y los recibos o facturas  de ley, de lo contrario la asociación se hará responsable del faltante debiendo reintegrar los valores que correspondan dentro de los ocho (8) días hábiles siguientes después de la participación en el evento o fase respectiva.</t>
    </r>
    <r>
      <rPr>
        <b/>
        <sz val="8"/>
        <color indexed="8"/>
        <rFont val="Arial"/>
        <family val="2"/>
      </rPr>
      <t xml:space="preserve">8) </t>
    </r>
    <r>
      <rPr>
        <sz val="8"/>
        <color indexed="8"/>
        <rFont val="Arial"/>
        <family val="2"/>
      </rPr>
      <t xml:space="preserve">La propuesta del Contratista hace parte integral de este contrato y por lo tanto constituye obligatorio cumplimiento. </t>
    </r>
    <r>
      <rPr>
        <b/>
        <sz val="8"/>
        <color indexed="8"/>
        <rFont val="Arial"/>
        <family val="2"/>
      </rPr>
      <t xml:space="preserve">9) </t>
    </r>
    <r>
      <rPr>
        <sz val="8"/>
        <color indexed="8"/>
        <rFont val="Arial"/>
        <family val="2"/>
      </rPr>
      <t xml:space="preserve">El Contratista conservando su autonomía e iniciativa de las gestiones encomendadas, respetará las normas y reglamentos del Instituto </t>
    </r>
    <r>
      <rPr>
        <b/>
        <sz val="8"/>
        <color indexed="8"/>
        <rFont val="Arial"/>
        <family val="2"/>
      </rPr>
      <t xml:space="preserve">10) </t>
    </r>
    <r>
      <rPr>
        <sz val="8"/>
        <color indexed="8"/>
        <rFont val="Arial"/>
        <family val="2"/>
      </rPr>
      <t xml:space="preserve">Certificar por escrito si es sujeto de aplicación de retención en la fuente según lo establecido en el artículo 173 de la ley 1459 de 2011. </t>
    </r>
    <r>
      <rPr>
        <b/>
        <sz val="8"/>
        <color indexed="8"/>
        <rFont val="Arial"/>
        <family val="2"/>
      </rPr>
      <t>11)</t>
    </r>
    <r>
      <rPr>
        <sz val="8"/>
        <color indexed="8"/>
        <rFont val="Arial"/>
        <family val="2"/>
      </rPr>
      <t xml:space="preserve"> El contratista será el único responsable del cumplimiento de sus obligaciones fiscales y tributarias en los términos de ley. </t>
    </r>
    <r>
      <rPr>
        <b/>
        <sz val="8"/>
        <color indexed="8"/>
        <rFont val="Arial"/>
        <family val="2"/>
      </rPr>
      <t xml:space="preserve">12) </t>
    </r>
    <r>
      <rPr>
        <sz val="8"/>
        <color indexed="8"/>
        <rFont val="Arial"/>
        <family val="2"/>
      </rPr>
      <t xml:space="preserve">Responder por la calidad del servicio aquí pactado. </t>
    </r>
    <r>
      <rPr>
        <b/>
        <sz val="8"/>
        <color indexed="8"/>
        <rFont val="Arial"/>
        <family val="2"/>
      </rPr>
      <t xml:space="preserve">13) </t>
    </r>
    <r>
      <rPr>
        <sz val="8"/>
        <color indexed="8"/>
        <rFont val="Arial"/>
        <family val="2"/>
      </rPr>
      <t xml:space="preserve">Mantener informado al supervisor del contrato, sobre cualquier  circunstancia que afecte la debida ejecución del contrato. </t>
    </r>
    <r>
      <rPr>
        <b/>
        <sz val="8"/>
        <color indexed="8"/>
        <rFont val="Arial"/>
        <family val="2"/>
      </rPr>
      <t xml:space="preserve">14)  </t>
    </r>
    <r>
      <rPr>
        <sz val="8"/>
        <color indexed="8"/>
        <rFont val="Arial"/>
        <family val="2"/>
      </rPr>
      <t>Las demás que se deriven de la naturaleza del contrato y que garanticen su cabal y oportuna ejecución.</t>
    </r>
  </si>
  <si>
    <t>Ingresos del 1% ICLD $ 36,327,895 e Iva licores $ 36,200,000</t>
  </si>
  <si>
    <t>JULIO CESAR VARON V</t>
  </si>
  <si>
    <t xml:space="preserve">Prestrar los cervicios de trnasporte automotor dentro del departamento para los beneficiarios y grupo de trabajo del programa nuevo comienzo </t>
  </si>
  <si>
    <t>1- cumplir con el objeto contractual 2-ofrecer un adecuado servicio de transporte automotor terrestre  para los deportistas y delegaciones que representan al departamento en los juegos intercolegiados face zonal, beneficiarios y grupo de trabajo del sub programa nuevo comienzo 3- ubicar los vehiculos requeridos en los sitios  previamente acordados  por cualquier medio con la gerencia del Instituto el cordinador del respectivo programa  o el supervisor del contrato a la hora indicada en la fecha señalada y con la mayor  disponibilidad y buena disposicion del conductor 4- el contratista dispondra  de un medio un medio de comunicacion (celular) dentro  de cada vehiculo a fin de que el instituto a traves de cualquiera  de sus representantes pueda tener constante comunicacion con el conductor 5- el parque automotor que preste el servicio  de transporte requerido no pude sewr modelo anterior a 2008y del total del requerimiento  por lo menos el 30% debe ser modelo 2012, esto teniendo en cuenta que vamos a transportar personas mayores desde municipios lejanos que ofrecen topografias  que exigen excelentes automotores 6- para transportar por fuera del departamento los vehiculosdeben de disponer de silleteria comoda reclinable, aire acondicionado y contar con minimo dos conductores altamente  calificados 7- el contratista  debe contar  con los documentos en regla  de cada uno de los vehiculos quer van a prestar el servicio 8- atender las sugerencias  y condiciones  establecidas por el supervisor  del contrato y todas las observaciones 9- suscribir laas actas e informes  de ejecucion  contractual a que haya lugar 10- el contratista sera elk unico responsable  del cumplimiento de sus obligaciones  fiscales y tributarias  en los terminos de ley 11- cumplir con la afiliacion y los pagos respectivos  al sistema de seguridad social 12- el contratista debe informarle al instituto sobre cualquier cambio anomalia  o requerimiento  frente al servicio con antelacion 13- ejecutar medidas especiales e control que le imparta el supervisor del contrato 14- proporcionar para los respectivos pagos , informe  de ejecucion del servicio acompañado de facturas material fotograficoy de ser posible material filmico 15- las demas  que sean inherentes  a la actividad  a desarrollar  y que esten dentro del marco legal  de este proceso</t>
  </si>
  <si>
    <t>CATORCE CATORCE S.A.</t>
  </si>
  <si>
    <t>Inv publica 012-Suministrar el servicio de tarimas sonido mesas carpas sillas refrigerios almuerzos vajilla y demas elementos como apoyo logistico de los diferentes eventos de Indeportes</t>
  </si>
  <si>
    <t>1- suministrar a Indeportes el servicio de tarimas, mesas , carpas, sillas, refrigerios, almuerzos, vajilla y demas elementos  indispensables como apoyo logistico en la realizacion  de los diferentes eventos programados por Indeportesdurante el termino de ejecucion del contrato 2- suscribir las actas  e informes de ejecucion  contractual a que haya lugar 3- el contratista sera el unico responsable del cumplimiento de sus obligaciones fiscales  y tributarias en los terminos de ley 4- el contratista debera responder por la calidad de los elementos suministrados 5- mantener informado  al supervisor  del contrato de cualquier circunstancia  que afecte  la debida ejecucion  del mismo</t>
  </si>
  <si>
    <t>BANQUETES Y FIESTAS MERLYS</t>
  </si>
  <si>
    <t>Compra de uniformes deportivos de presentación,  competencia y balones, para garantizar la participación de nuestros deportistas que van a representar al Departamento del Quindío en la fase zonal Nacional de los juegos intercolegiados categoría infantil a desarrollarse en Popayán del 05 al 08 de septiembre de 2.012.</t>
  </si>
  <si>
    <r>
      <t>A) se requiere la compra de: 115 uniformes de presentación (chaqueta, pantalón de sudadera) 230 camisetas cuello redondo, 20 uniformes de competencia para baloncesto femenino y masculino con medias,20 uniformes de competencia para voleibol femenino y masculino con medias, 20 uniformes de competencia para futbol de salón femenino y masculino con medias, 32 uniformes para fútbol femenino y masculino con medias, 2 balones de baloncesto, 2 balones de voleibol, 2 balones de fútbol y 2 balones de fútbol de salón, para el zonal nacional de los juegos intercolegiados a realizarse en Popayán. (ANEXO CUADRO IMPLEMENTACION).</t>
    </r>
    <r>
      <rPr>
        <sz val="8"/>
        <color indexed="8"/>
        <rFont val="Calibri"/>
        <family val="2"/>
      </rPr>
      <t xml:space="preserve"> b</t>
    </r>
    <r>
      <rPr>
        <b/>
        <sz val="8"/>
        <color indexed="8"/>
        <rFont val="Calibri"/>
        <family val="2"/>
      </rPr>
      <t xml:space="preserve">) </t>
    </r>
    <r>
      <rPr>
        <sz val="8"/>
        <color indexed="8"/>
        <rFont val="Calibri"/>
        <family val="2"/>
      </rPr>
      <t>El contratista se obliga a allegar al instituto fotocopia de los documentos que lo acreditan su afiliación a salud y pensión de conformidad y para los fines establecidos en el Articulo 50 de la Ley 789 de 2002; en concordancia con el Decreto 510 de 2003, Igualmente, Certificación Expedida por la Procuraduría General de la Nación, en la que se estipule que no tiene antecedentes disciplinarios  que lo inhabiliten para contratar, conforme lo ordena la Le 610 de 2000 y que legalmente se requieren</t>
    </r>
    <r>
      <rPr>
        <b/>
        <sz val="8"/>
        <color indexed="8"/>
        <rFont val="Calibri"/>
        <family val="2"/>
      </rPr>
      <t>.</t>
    </r>
  </si>
  <si>
    <t>OSCAR LEON ORTIZ</t>
  </si>
  <si>
    <t>075-Apoyar la gestión del área técnica de Indeportes Quindío en Subprograma -Juegos Intercolegiados y eventos Deportivos, zonales y finales nacionales, en la disciplina  deportiva de voleibol categorías infantil y menores, como el apoyo  administrativo y operativo a los eventos deportivos programados por Indeportes Quindío en todos los municipios del Departamento en el segundo semestre del 2012.</t>
  </si>
  <si>
    <r>
      <t>1)</t>
    </r>
    <r>
      <rPr>
        <sz val="8"/>
        <color indexed="8"/>
        <rFont val="Calibri"/>
        <family val="2"/>
      </rPr>
      <t xml:space="preserve"> Apoyar operativa y logísticamente el desarrollo de los Juegos Intercolegiados, en las fases zonal y final Nacional. </t>
    </r>
    <r>
      <rPr>
        <b/>
        <sz val="8"/>
        <color indexed="8"/>
        <rFont val="Calibri"/>
        <family val="2"/>
      </rPr>
      <t>2)</t>
    </r>
    <r>
      <rPr>
        <sz val="8"/>
        <color indexed="8"/>
        <rFont val="Calibri"/>
        <family val="2"/>
      </rPr>
      <t xml:space="preserve"> Recibir, revisar y encarpetar la documentación de los deportistas de las diferentes instituciones educativas que van a representar al Departamento del Quindío en los Zonales y Finales Nacionales de los juegos Intercolegiados categorías infantil y menores.  </t>
    </r>
    <r>
      <rPr>
        <b/>
        <sz val="8"/>
        <color indexed="8"/>
        <rFont val="Calibri"/>
        <family val="2"/>
      </rPr>
      <t>3)</t>
    </r>
    <r>
      <rPr>
        <sz val="8"/>
        <color indexed="8"/>
        <rFont val="Calibri"/>
        <family val="2"/>
      </rPr>
      <t xml:space="preserve"> Realizar la Inscripción a la página web de Coldeportes Nacional de todos los deportistas que participaran en los zonales y final nacional, deportes individuales y de conjunto de los juegos Intercolegiados. </t>
    </r>
    <r>
      <rPr>
        <b/>
        <sz val="8"/>
        <color indexed="8"/>
        <rFont val="Calibri"/>
        <family val="2"/>
      </rPr>
      <t>4)</t>
    </r>
    <r>
      <rPr>
        <sz val="8"/>
        <color indexed="8"/>
        <rFont val="Calibri"/>
        <family val="2"/>
      </rPr>
      <t xml:space="preserve"> Concretar lo necesario para la elaboración de los estudios previos como:   cotizaciones, identificación del riesgo, y demás necesarios para concretar los estudios de factibilidad</t>
    </r>
    <r>
      <rPr>
        <sz val="8"/>
        <color indexed="10"/>
        <rFont val="Calibri"/>
        <family val="2"/>
      </rPr>
      <t>. 5) Realizar seguimientos continuos de los compromisos con Coldeportes Nacional con la fase zonal nacional categorías Ay B</t>
    </r>
    <r>
      <rPr>
        <sz val="8"/>
        <color indexed="8"/>
        <rFont val="Calibri"/>
        <family val="2"/>
      </rPr>
      <t xml:space="preserve">.  6) Responder por las tareas logísticas y comisiones concernientes a los zonales y finales nacionales categorías A y B. 7) Pasar informes escritos y resultados de los  deportes individuales y de conjunto fases, zonal y Final Nacional referente a los juegos intercolegiados. 8) Apoyar en la final nacional categoría menores que se realizará en la Ciudad de Armenia del 8 al 14 de octubre en la organización y realización de todo el evento. (Transporte, alojamiento, alimentación, puesta a punto escenarios, sistemas, atención medica, ambulancias, protocolo, seguridad etc) 9) Apoyar y responder por los diferentes programas, correspondientes al programa eventos deportivos y actividades generales de campo y realizar registros. </t>
    </r>
    <r>
      <rPr>
        <b/>
        <sz val="8"/>
        <color indexed="8"/>
        <rFont val="Calibri"/>
        <family val="2"/>
      </rPr>
      <t>10)</t>
    </r>
    <r>
      <rPr>
        <sz val="8"/>
        <color indexed="8"/>
        <rFont val="Calibri"/>
        <family val="2"/>
      </rPr>
      <t xml:space="preserve"> Apoyar administrativa y operativamente el programa de juegos del sector comunitario </t>
    </r>
    <r>
      <rPr>
        <b/>
        <sz val="8"/>
        <color indexed="8"/>
        <rFont val="Calibri"/>
        <family val="2"/>
      </rPr>
      <t>11)</t>
    </r>
    <r>
      <rPr>
        <sz val="8"/>
        <color indexed="8"/>
        <rFont val="Calibri"/>
        <family val="2"/>
      </rPr>
      <t xml:space="preserve"> Será otra responsabilidad prestar apoyo a los procesos de orden administrativos  pertenecientes a otros programas  del deporte escolar liderado por indeportes Quindío. </t>
    </r>
    <r>
      <rPr>
        <b/>
        <sz val="8"/>
        <color indexed="8"/>
        <rFont val="Calibri"/>
        <family val="2"/>
      </rPr>
      <t>12)</t>
    </r>
    <r>
      <rPr>
        <sz val="8"/>
        <color indexed="8"/>
        <rFont val="Calibri"/>
        <family val="2"/>
      </rPr>
      <t xml:space="preserve"> El contratista conservando su autonomía e iniciativa de las gestiones recomendadas respetará las normas y reglamentos del instituto. </t>
    </r>
    <r>
      <rPr>
        <b/>
        <sz val="8"/>
        <color indexed="8"/>
        <rFont val="Calibri"/>
        <family val="2"/>
      </rPr>
      <t>13)</t>
    </r>
    <r>
      <rPr>
        <sz val="8"/>
        <color indexed="8"/>
        <rFont val="Calibri"/>
        <family val="2"/>
      </rPr>
      <t xml:space="preserve"> El contratista informará sobre avances, logros y dificultades para el desarrollo de sus tareas, a si como notificar al líder  del área técnica. </t>
    </r>
    <r>
      <rPr>
        <b/>
        <sz val="8"/>
        <color indexed="8"/>
        <rFont val="Calibri"/>
        <family val="2"/>
      </rPr>
      <t>14)</t>
    </r>
    <r>
      <rPr>
        <sz val="8"/>
        <color indexed="8"/>
        <rFont val="Calibri"/>
        <family val="2"/>
      </rPr>
      <t xml:space="preserve"> Realizar informe general de actividades realizadas y por realizar. </t>
    </r>
    <r>
      <rPr>
        <b/>
        <sz val="8"/>
        <color indexed="8"/>
        <rFont val="Calibri"/>
        <family val="2"/>
      </rPr>
      <t>15)</t>
    </r>
    <r>
      <rPr>
        <sz val="8"/>
        <color indexed="8"/>
        <rFont val="Calibri"/>
        <family val="2"/>
      </rPr>
      <t xml:space="preserve"> El contratista deberá pasar cronograma semanal de las actividades a realizar. </t>
    </r>
    <r>
      <rPr>
        <b/>
        <sz val="8"/>
        <color indexed="8"/>
        <rFont val="Calibri"/>
        <family val="2"/>
      </rPr>
      <t>16)</t>
    </r>
    <r>
      <rPr>
        <sz val="8"/>
        <color indexed="8"/>
        <rFont val="Calibri"/>
        <family val="2"/>
      </rPr>
      <t xml:space="preserve"> El contratista debe realizar  para el pago el informe quincenal en una carpeta y en forma digital para el archivo físico y digital del Instituto. </t>
    </r>
    <r>
      <rPr>
        <b/>
        <sz val="8"/>
        <color indexed="8"/>
        <rFont val="Calibri"/>
        <family val="2"/>
      </rPr>
      <t>17)</t>
    </r>
    <r>
      <rPr>
        <sz val="8"/>
        <color indexed="8"/>
        <rFont val="Calibri"/>
        <family val="2"/>
      </rPr>
      <t xml:space="preserve"> El contratista será responsable de uso adecuado y mantenimiento de los bienes y elementos suministrados por el Instituto para el desarrollo y del objeto el contrato y se obliga a no utilizarlos para otros fines o en lugares diferentes a los destinados. </t>
    </r>
    <r>
      <rPr>
        <b/>
        <sz val="8"/>
        <color indexed="8"/>
        <rFont val="Calibri"/>
        <family val="2"/>
      </rPr>
      <t>18)</t>
    </r>
    <r>
      <rPr>
        <sz val="8"/>
        <color indexed="8"/>
        <rFont val="Calibri"/>
        <family val="2"/>
      </rPr>
      <t xml:space="preserve"> El contratista teniendo en cuenta que la actividad del Instituto, se desarrolla los fines de semana y festivos, </t>
    </r>
    <r>
      <rPr>
        <sz val="8"/>
        <color indexed="10"/>
        <rFont val="Calibri"/>
        <family val="2"/>
      </rPr>
      <t>en procura de llegar a la mayor  cantidad de personas .participará en las actividades en las cuales el instituto requiera su presencia los sábados, domingos y días festivos.</t>
    </r>
    <r>
      <rPr>
        <sz val="8"/>
        <color indexed="8"/>
        <rFont val="Calibri"/>
        <family val="2"/>
      </rPr>
      <t xml:space="preserve"> </t>
    </r>
    <r>
      <rPr>
        <b/>
        <sz val="8"/>
        <color indexed="8"/>
        <rFont val="Calibri"/>
        <family val="2"/>
      </rPr>
      <t>19)</t>
    </r>
    <r>
      <rPr>
        <sz val="8"/>
        <color indexed="8"/>
        <rFont val="Calibri"/>
        <family val="2"/>
      </rPr>
      <t xml:space="preserve"> el contratista se obliga a allegar al instituto fotocopia de los documentos que le acrediten la afiliación a salud, pensión y A.R.L de conformidad y para fines establecidos en el artículo 50 de la ley 789 de 2.002; y la Ley 1526 de 2012, </t>
    </r>
    <r>
      <rPr>
        <sz val="8"/>
        <color indexed="10"/>
        <rFont val="Calibri"/>
        <family val="2"/>
      </rPr>
      <t>de igual manera certificación expedida por la procuraduría General de la Nación, en la que se estipule</t>
    </r>
    <r>
      <rPr>
        <sz val="8"/>
        <color indexed="8"/>
        <rFont val="Calibri"/>
        <family val="2"/>
      </rPr>
      <t xml:space="preserve"> que no tiene antecedentes disciplinarios que lo inhabiliten para contratar conforme lo ordena la ley 610 de 2.000 y que legalmente se requieran, como que no tiene deuda  fiscales pendientes.</t>
    </r>
    <r>
      <rPr>
        <b/>
        <sz val="8"/>
        <color indexed="8"/>
        <rFont val="Calibri"/>
        <family val="2"/>
      </rPr>
      <t xml:space="preserve"> </t>
    </r>
    <r>
      <rPr>
        <sz val="8"/>
        <color indexed="8"/>
        <rFont val="Calibri"/>
        <family val="2"/>
      </rPr>
      <t>La entidad constatara sus antecedentes judiciales.</t>
    </r>
  </si>
  <si>
    <t>CARLOS MAURICIO TABAREZ L</t>
  </si>
  <si>
    <t>077-Apoyar la gestión del área técnica de Indeportes Quindío en el Subprograma -Juegos Intercolegiados y Eventos Deportivos-  zonales y finales nacionales, categorías A Y B y los eventos deportivos, programados por Indeportes  en todos los Municipios del Departamento del Quindío, en el segundo semestre de 2.012.</t>
  </si>
  <si>
    <r>
      <t>1)</t>
    </r>
    <r>
      <rPr>
        <sz val="8"/>
        <color indexed="8"/>
        <rFont val="Calibri"/>
        <family val="2"/>
      </rPr>
      <t xml:space="preserve"> Apoyar operativa y logísticamente el desarrollo de los Juegos Intercolegiados, en las fases zonal y final Nacional. </t>
    </r>
    <r>
      <rPr>
        <b/>
        <sz val="8"/>
        <color indexed="8"/>
        <rFont val="Calibri"/>
        <family val="2"/>
      </rPr>
      <t>2)</t>
    </r>
    <r>
      <rPr>
        <sz val="8"/>
        <color indexed="8"/>
        <rFont val="Calibri"/>
        <family val="2"/>
      </rPr>
      <t xml:space="preserve"> Recibir, revisar y encarpetar la documentación de los deportistas de las diferentes instituciones educativas que van a representar al Departamento del Quindío en los Zonales y Finales Nacionales de los juegos Intercolegiados categorías infantil y menores.  </t>
    </r>
    <r>
      <rPr>
        <b/>
        <sz val="8"/>
        <color indexed="8"/>
        <rFont val="Calibri"/>
        <family val="2"/>
      </rPr>
      <t>3)</t>
    </r>
    <r>
      <rPr>
        <sz val="8"/>
        <color indexed="8"/>
        <rFont val="Calibri"/>
        <family val="2"/>
      </rPr>
      <t xml:space="preserve"> Realizar la Inscripción a la página web de Coldeportes Nacional de todos los deportistas que participaran en los zonales y final nacional, deportes individuales y de conjunto de los juegos Intercolegiados. </t>
    </r>
    <r>
      <rPr>
        <b/>
        <sz val="8"/>
        <color indexed="8"/>
        <rFont val="Calibri"/>
        <family val="2"/>
      </rPr>
      <t>4)</t>
    </r>
    <r>
      <rPr>
        <sz val="8"/>
        <color indexed="8"/>
        <rFont val="Calibri"/>
        <family val="2"/>
      </rPr>
      <t xml:space="preserve"> Concretar lo necesario para la elaboración de los estudios previos como:   cotizaciones, identificación del riesgo, y demás necesarios para concretar los estudios de factibilidad</t>
    </r>
    <r>
      <rPr>
        <sz val="8"/>
        <color indexed="10"/>
        <rFont val="Calibri"/>
        <family val="2"/>
      </rPr>
      <t>. 5) Realizar seguimientos continuos de los compromisos con Coldeportes Nacional con la fase zonal nacional categorías Ay B</t>
    </r>
    <r>
      <rPr>
        <sz val="8"/>
        <color indexed="8"/>
        <rFont val="Calibri"/>
        <family val="2"/>
      </rPr>
      <t xml:space="preserve">.  </t>
    </r>
    <r>
      <rPr>
        <b/>
        <sz val="8"/>
        <color indexed="8"/>
        <rFont val="Calibri"/>
        <family val="2"/>
      </rPr>
      <t>6)</t>
    </r>
    <r>
      <rPr>
        <sz val="8"/>
        <color indexed="8"/>
        <rFont val="Calibri"/>
        <family val="2"/>
      </rPr>
      <t xml:space="preserve"> Responder por las tareas logísticas y comisiones concernientes a los zonales y finales nacionales categorías A y B. </t>
    </r>
    <r>
      <rPr>
        <b/>
        <sz val="8"/>
        <color indexed="8"/>
        <rFont val="Calibri"/>
        <family val="2"/>
      </rPr>
      <t>7)</t>
    </r>
    <r>
      <rPr>
        <sz val="8"/>
        <color indexed="8"/>
        <rFont val="Calibri"/>
        <family val="2"/>
      </rPr>
      <t xml:space="preserve"> Pasar informes escritos y resultados de los  deportes individuales y de conjunto fases, zonal y Final Nacional referente a los juegos Intercolegiados. </t>
    </r>
    <r>
      <rPr>
        <b/>
        <sz val="8"/>
        <color indexed="8"/>
        <rFont val="Calibri"/>
        <family val="2"/>
      </rPr>
      <t>8)</t>
    </r>
    <r>
      <rPr>
        <sz val="8"/>
        <color indexed="8"/>
        <rFont val="Calibri"/>
        <family val="2"/>
      </rPr>
      <t xml:space="preserve"> Apoyar en la final nacional categoría menores que se realizará en la Ciudad de Armenia del 8 al 14 de octubre en la organización y realización de todo el evento. (Transporte, alojamiento, alimentación, puesta a punto escenarios, sistemas, atención medica, ambulancias, protocolo, seguridad etc). </t>
    </r>
    <r>
      <rPr>
        <b/>
        <sz val="8"/>
        <color indexed="8"/>
        <rFont val="Calibri"/>
        <family val="2"/>
      </rPr>
      <t>9)</t>
    </r>
    <r>
      <rPr>
        <sz val="8"/>
        <color indexed="8"/>
        <rFont val="Calibri"/>
        <family val="2"/>
      </rPr>
      <t xml:space="preserve"> Apoyar y responder por los diferentes programas, correspondientes al programa eventos deportivos y actividades generales de campo y realizar registros. </t>
    </r>
    <r>
      <rPr>
        <b/>
        <sz val="8"/>
        <color indexed="8"/>
        <rFont val="Calibri"/>
        <family val="2"/>
      </rPr>
      <t>10)</t>
    </r>
    <r>
      <rPr>
        <sz val="8"/>
        <color indexed="8"/>
        <rFont val="Calibri"/>
        <family val="2"/>
      </rPr>
      <t xml:space="preserve"> Apoyar administrativa y operativamente el programa de juegos Intercolegiados y eventos deportivos.  </t>
    </r>
    <r>
      <rPr>
        <b/>
        <sz val="8"/>
        <color indexed="8"/>
        <rFont val="Calibri"/>
        <family val="2"/>
      </rPr>
      <t>11)</t>
    </r>
    <r>
      <rPr>
        <sz val="8"/>
        <color indexed="8"/>
        <rFont val="Calibri"/>
        <family val="2"/>
      </rPr>
      <t xml:space="preserve"> Será otra responsabilidad prestar apoyo a los procesos de orden administrativos  pertenecientes a otros programas  del deporte escolar liderado por Indeportes Quindío. </t>
    </r>
    <r>
      <rPr>
        <b/>
        <sz val="8"/>
        <color indexed="8"/>
        <rFont val="Calibri"/>
        <family val="2"/>
      </rPr>
      <t>12)</t>
    </r>
    <r>
      <rPr>
        <sz val="8"/>
        <color indexed="8"/>
        <rFont val="Calibri"/>
        <family val="2"/>
      </rPr>
      <t xml:space="preserve"> El contratista conservando su autonomía e iniciativa de las gestiones recomendadas respetará las normas y reglamentos del instituto. </t>
    </r>
    <r>
      <rPr>
        <b/>
        <sz val="8"/>
        <color indexed="8"/>
        <rFont val="Calibri"/>
        <family val="2"/>
      </rPr>
      <t>13)</t>
    </r>
    <r>
      <rPr>
        <sz val="8"/>
        <color indexed="8"/>
        <rFont val="Calibri"/>
        <family val="2"/>
      </rPr>
      <t xml:space="preserve"> El contratista informará sobre avances, logros y dificultades para el desarrollo de sus tareas, a si como notificar al líder  del área técnica. </t>
    </r>
    <r>
      <rPr>
        <b/>
        <sz val="8"/>
        <color indexed="8"/>
        <rFont val="Calibri"/>
        <family val="2"/>
      </rPr>
      <t>14)</t>
    </r>
    <r>
      <rPr>
        <sz val="8"/>
        <color indexed="8"/>
        <rFont val="Calibri"/>
        <family val="2"/>
      </rPr>
      <t xml:space="preserve"> Realizar informe general de actividades realizadas y por realizar. </t>
    </r>
    <r>
      <rPr>
        <b/>
        <sz val="8"/>
        <color indexed="8"/>
        <rFont val="Calibri"/>
        <family val="2"/>
      </rPr>
      <t>15)</t>
    </r>
    <r>
      <rPr>
        <sz val="8"/>
        <color indexed="8"/>
        <rFont val="Calibri"/>
        <family val="2"/>
      </rPr>
      <t xml:space="preserve"> El contratista deberá pasar cronograma semanal de las actividades a realizar. </t>
    </r>
    <r>
      <rPr>
        <b/>
        <sz val="8"/>
        <color indexed="8"/>
        <rFont val="Calibri"/>
        <family val="2"/>
      </rPr>
      <t>16)</t>
    </r>
    <r>
      <rPr>
        <sz val="8"/>
        <color indexed="8"/>
        <rFont val="Calibri"/>
        <family val="2"/>
      </rPr>
      <t xml:space="preserve"> El contratista debe realizar  para el pago el informe quincenal en una carpeta y en forma digital para el archivo físico y digital del Instituto. </t>
    </r>
    <r>
      <rPr>
        <b/>
        <sz val="8"/>
        <color indexed="8"/>
        <rFont val="Calibri"/>
        <family val="2"/>
      </rPr>
      <t>17)</t>
    </r>
    <r>
      <rPr>
        <sz val="8"/>
        <color indexed="8"/>
        <rFont val="Calibri"/>
        <family val="2"/>
      </rPr>
      <t xml:space="preserve"> El contratista será responsable de uso adecuado y mantenimiento de los bienes y elementos suministrados por el Instituto para el desarrollo y del objeto el contrato y se obliga a no utilizarlos para otros fines o en lugares diferentes a los destinados. </t>
    </r>
    <r>
      <rPr>
        <b/>
        <sz val="8"/>
        <color indexed="8"/>
        <rFont val="Calibri"/>
        <family val="2"/>
      </rPr>
      <t>18)</t>
    </r>
    <r>
      <rPr>
        <sz val="8"/>
        <color indexed="8"/>
        <rFont val="Calibri"/>
        <family val="2"/>
      </rPr>
      <t xml:space="preserve"> El contratista teniendo en cuenta que la actividad del Instituto, se desarrolla los fines de semana y festivos, </t>
    </r>
    <r>
      <rPr>
        <sz val="8"/>
        <color indexed="10"/>
        <rFont val="Calibri"/>
        <family val="2"/>
      </rPr>
      <t>en procura de llegar a la mayor  cantidad de personas participará en las actividades en las cuales el instituto requiera su presencia los sábados, domingos y días festivos.</t>
    </r>
    <r>
      <rPr>
        <sz val="8"/>
        <color indexed="8"/>
        <rFont val="Calibri"/>
        <family val="2"/>
      </rPr>
      <t xml:space="preserve"> </t>
    </r>
    <r>
      <rPr>
        <b/>
        <sz val="8"/>
        <color indexed="8"/>
        <rFont val="Calibri"/>
        <family val="2"/>
      </rPr>
      <t>19)</t>
    </r>
    <r>
      <rPr>
        <sz val="8"/>
        <color indexed="8"/>
        <rFont val="Calibri"/>
        <family val="2"/>
      </rPr>
      <t xml:space="preserve"> el contratista se obliga a allegar al instituto fotocopia de los documentos que le acrediten la afiliación a salud, pensión y A.R.L de conformidad y para fines establecidos en el artículo 50 de la ley 789 de 2.002; y la Ley 1526 de 2012, </t>
    </r>
    <r>
      <rPr>
        <sz val="8"/>
        <color indexed="10"/>
        <rFont val="Calibri"/>
        <family val="2"/>
      </rPr>
      <t>de igual manera certificación expedida por la procuraduría General de la Nación, en la que se estipule</t>
    </r>
    <r>
      <rPr>
        <sz val="8"/>
        <color indexed="8"/>
        <rFont val="Calibri"/>
        <family val="2"/>
      </rPr>
      <t xml:space="preserve"> que no tiene antecedentes disciplinarios que lo inhabiliten para contratar conforme lo ordena la ley 610 de 2.000 y que legalmente se requieran, como que no tiene deuda  fiscales pendientes.</t>
    </r>
    <r>
      <rPr>
        <b/>
        <sz val="8"/>
        <color indexed="8"/>
        <rFont val="Calibri"/>
        <family val="2"/>
      </rPr>
      <t xml:space="preserve"> </t>
    </r>
    <r>
      <rPr>
        <sz val="8"/>
        <color indexed="8"/>
        <rFont val="Calibri"/>
        <family val="2"/>
      </rPr>
      <t>La entidad constatara sus antecedentes judiciales.</t>
    </r>
  </si>
  <si>
    <t>JOSE DAVID RUIZ C</t>
  </si>
  <si>
    <t>083-Apoyar la gestion del area tecnica de Indeportes zonales y finales nacionales en la disciplina deportiva de voleiboll infantil y menores</t>
  </si>
  <si>
    <r>
      <t>1)</t>
    </r>
    <r>
      <rPr>
        <sz val="8"/>
        <color indexed="8"/>
        <rFont val="Calibri"/>
        <family val="2"/>
      </rPr>
      <t xml:space="preserve"> Apoyar operativa y logísticamente el desarrollo de los juegos Intercolegiados, en las fases zonal y final Nacional. </t>
    </r>
    <r>
      <rPr>
        <b/>
        <sz val="8"/>
        <color indexed="8"/>
        <rFont val="Calibri"/>
        <family val="2"/>
      </rPr>
      <t>2)</t>
    </r>
    <r>
      <rPr>
        <sz val="8"/>
        <color indexed="8"/>
        <rFont val="Calibri"/>
        <family val="2"/>
      </rPr>
      <t xml:space="preserve"> Recibir, revisar y encarpetar la documentación de los deportistas de las diferentes instituciones educativas que van a representar al Departamento del Quindío en los Zonales y Finales Nacionales de los juegos Intercolegiados categorías infantil y menores.  </t>
    </r>
    <r>
      <rPr>
        <b/>
        <sz val="8"/>
        <color indexed="8"/>
        <rFont val="Calibri"/>
        <family val="2"/>
      </rPr>
      <t>3)</t>
    </r>
    <r>
      <rPr>
        <sz val="8"/>
        <color indexed="8"/>
        <rFont val="Calibri"/>
        <family val="2"/>
      </rPr>
      <t xml:space="preserve"> Realizar la Inscripción a la página web de Coldeportes Nacional de todos los deportistas que participaran en los zonales y final nacional, deportes individuales y de conjunto de los juegos Intercolegiados. </t>
    </r>
    <r>
      <rPr>
        <b/>
        <sz val="8"/>
        <color indexed="8"/>
        <rFont val="Calibri"/>
        <family val="2"/>
      </rPr>
      <t>4)</t>
    </r>
    <r>
      <rPr>
        <sz val="8"/>
        <color indexed="8"/>
        <rFont val="Calibri"/>
        <family val="2"/>
      </rPr>
      <t xml:space="preserve"> Concretar lo necesario para la elaboración de los estudios previos como:   cotizaciones, identificación del riesgo, y demás necesarios para concretar los estudios de factibilidad</t>
    </r>
    <r>
      <rPr>
        <sz val="8"/>
        <color indexed="10"/>
        <rFont val="Calibri"/>
        <family val="2"/>
      </rPr>
      <t>. 5) Realizar seguimientos continuos de los compromisos con Coldeportes Nacional con la fase zonal nacional categorías Ay B</t>
    </r>
    <r>
      <rPr>
        <sz val="8"/>
        <color indexed="8"/>
        <rFont val="Calibri"/>
        <family val="2"/>
      </rPr>
      <t xml:space="preserve">.  </t>
    </r>
    <r>
      <rPr>
        <b/>
        <sz val="8"/>
        <color indexed="8"/>
        <rFont val="Calibri"/>
        <family val="2"/>
      </rPr>
      <t>6)</t>
    </r>
    <r>
      <rPr>
        <sz val="8"/>
        <color indexed="8"/>
        <rFont val="Calibri"/>
        <family val="2"/>
      </rPr>
      <t xml:space="preserve"> Responder por las tareas logísticas y comisiones concernientes a los zonales y finales nacionales categorías A y B. </t>
    </r>
    <r>
      <rPr>
        <b/>
        <sz val="8"/>
        <color indexed="8"/>
        <rFont val="Calibri"/>
        <family val="2"/>
      </rPr>
      <t>7)</t>
    </r>
    <r>
      <rPr>
        <sz val="8"/>
        <color indexed="8"/>
        <rFont val="Calibri"/>
        <family val="2"/>
      </rPr>
      <t xml:space="preserve"> Pasar informes escritos y resultados de los  deportes individuales y de conjunto fases, zonal y Final Nacional referente a los juegos intercolegiados. </t>
    </r>
    <r>
      <rPr>
        <b/>
        <sz val="8"/>
        <color indexed="8"/>
        <rFont val="Calibri"/>
        <family val="2"/>
      </rPr>
      <t>8)</t>
    </r>
    <r>
      <rPr>
        <sz val="8"/>
        <color indexed="8"/>
        <rFont val="Calibri"/>
        <family val="2"/>
      </rPr>
      <t xml:space="preserve"> Apoyar en la final nacional categoría menores que se realizará en la Ciudad de Armenia del 8 al 14 de octubre en la organización y realización de todo el evento. (Transporte, alojamiento, alimentación, puesta a punto escenarios, sistemas, atención medica, ambulancias, protocolo, seguridad etc). </t>
    </r>
    <r>
      <rPr>
        <b/>
        <sz val="8"/>
        <color indexed="8"/>
        <rFont val="Calibri"/>
        <family val="2"/>
      </rPr>
      <t>9)</t>
    </r>
    <r>
      <rPr>
        <sz val="8"/>
        <color indexed="8"/>
        <rFont val="Calibri"/>
        <family val="2"/>
      </rPr>
      <t xml:space="preserve"> Apoyar y responder por los diferentes programas, correspondientes al programa eventos deportivos y actividades generales de campo y realizar registros. </t>
    </r>
    <r>
      <rPr>
        <b/>
        <sz val="8"/>
        <color indexed="8"/>
        <rFont val="Calibri"/>
        <family val="2"/>
      </rPr>
      <t>10)</t>
    </r>
    <r>
      <rPr>
        <sz val="8"/>
        <color indexed="8"/>
        <rFont val="Calibri"/>
        <family val="2"/>
      </rPr>
      <t xml:space="preserve"> Apoyar administrativa y operativamente el programa de juegos Intercolegiados y eventos deportivos.  </t>
    </r>
    <r>
      <rPr>
        <b/>
        <sz val="8"/>
        <color indexed="8"/>
        <rFont val="Calibri"/>
        <family val="2"/>
      </rPr>
      <t>11)</t>
    </r>
    <r>
      <rPr>
        <sz val="8"/>
        <color indexed="8"/>
        <rFont val="Calibri"/>
        <family val="2"/>
      </rPr>
      <t xml:space="preserve"> Será otra responsabilidad prestar apoyo a los procesos de orden administrativos  pertenecientes a otros programas  del deporte escolar liderado por indeportes Quindío. </t>
    </r>
    <r>
      <rPr>
        <b/>
        <sz val="8"/>
        <color indexed="8"/>
        <rFont val="Calibri"/>
        <family val="2"/>
      </rPr>
      <t>12)</t>
    </r>
    <r>
      <rPr>
        <sz val="8"/>
        <color indexed="8"/>
        <rFont val="Calibri"/>
        <family val="2"/>
      </rPr>
      <t xml:space="preserve"> El contratista conservando su autonomía e iniciativa de las gestiones recomendadas respetará las normas y reglamentos del instituto. </t>
    </r>
    <r>
      <rPr>
        <b/>
        <sz val="8"/>
        <color indexed="8"/>
        <rFont val="Calibri"/>
        <family val="2"/>
      </rPr>
      <t>13)</t>
    </r>
    <r>
      <rPr>
        <sz val="8"/>
        <color indexed="8"/>
        <rFont val="Calibri"/>
        <family val="2"/>
      </rPr>
      <t xml:space="preserve"> El contratista informará sobre avances, logros y dificultades para el desarrollo de sus tareas, a si como notificar al líder  del área técnica. </t>
    </r>
    <r>
      <rPr>
        <b/>
        <sz val="8"/>
        <color indexed="8"/>
        <rFont val="Calibri"/>
        <family val="2"/>
      </rPr>
      <t>14)</t>
    </r>
    <r>
      <rPr>
        <sz val="8"/>
        <color indexed="8"/>
        <rFont val="Calibri"/>
        <family val="2"/>
      </rPr>
      <t xml:space="preserve"> Realizar informe general de actividades realizadas y por realizar. </t>
    </r>
    <r>
      <rPr>
        <b/>
        <sz val="8"/>
        <color indexed="8"/>
        <rFont val="Calibri"/>
        <family val="2"/>
      </rPr>
      <t>15)</t>
    </r>
    <r>
      <rPr>
        <sz val="8"/>
        <color indexed="8"/>
        <rFont val="Calibri"/>
        <family val="2"/>
      </rPr>
      <t xml:space="preserve"> El contratista deberá pasar cronograma semanal de las actividades a realizar. </t>
    </r>
    <r>
      <rPr>
        <b/>
        <sz val="8"/>
        <color indexed="8"/>
        <rFont val="Calibri"/>
        <family val="2"/>
      </rPr>
      <t>16)</t>
    </r>
    <r>
      <rPr>
        <sz val="8"/>
        <color indexed="8"/>
        <rFont val="Calibri"/>
        <family val="2"/>
      </rPr>
      <t xml:space="preserve"> El contratista debe realizar  para el pago el informe quincenal en una carpeta y en forma digital para el archivo físico y digital del Instituto. </t>
    </r>
    <r>
      <rPr>
        <b/>
        <sz val="8"/>
        <color indexed="8"/>
        <rFont val="Calibri"/>
        <family val="2"/>
      </rPr>
      <t>17)</t>
    </r>
    <r>
      <rPr>
        <sz val="8"/>
        <color indexed="8"/>
        <rFont val="Calibri"/>
        <family val="2"/>
      </rPr>
      <t xml:space="preserve"> El contratista será responsable de uso adecuado y mantenimiento de los bienes y elementos suministrados por el Instituto para el desarrollo y del objeto el contrato y se obliga a no utilizarlos para otros fines o en lugares diferentes a los destinados. </t>
    </r>
    <r>
      <rPr>
        <b/>
        <sz val="8"/>
        <color indexed="8"/>
        <rFont val="Calibri"/>
        <family val="2"/>
      </rPr>
      <t>18)</t>
    </r>
    <r>
      <rPr>
        <sz val="8"/>
        <color indexed="8"/>
        <rFont val="Calibri"/>
        <family val="2"/>
      </rPr>
      <t xml:space="preserve"> El contratista teniendo en cuenta que la actividad del Instituto, se desarrolla los fines de semana y festivos, </t>
    </r>
    <r>
      <rPr>
        <sz val="8"/>
        <color indexed="10"/>
        <rFont val="Calibri"/>
        <family val="2"/>
      </rPr>
      <t>en procura de llegar a la mayor  cantidad de personas,  participará en las actividades en las cuales el instituto requiera su presencia los sábados, domingos y días festivos.</t>
    </r>
    <r>
      <rPr>
        <sz val="8"/>
        <color indexed="8"/>
        <rFont val="Calibri"/>
        <family val="2"/>
      </rPr>
      <t xml:space="preserve"> </t>
    </r>
    <r>
      <rPr>
        <b/>
        <sz val="8"/>
        <color indexed="8"/>
        <rFont val="Calibri"/>
        <family val="2"/>
      </rPr>
      <t>19)</t>
    </r>
    <r>
      <rPr>
        <sz val="8"/>
        <color indexed="8"/>
        <rFont val="Calibri"/>
        <family val="2"/>
      </rPr>
      <t xml:space="preserve"> el contratista se obliga a allegar al instituto fotocopia de los documentos que le acrediten la afiliación a salud, pensión y A.R.L de conformidad y para fines establecidos en el artículo 50 de la ley 789 de 2.002; y la Ley 1526 de 2012, </t>
    </r>
    <r>
      <rPr>
        <sz val="8"/>
        <color indexed="10"/>
        <rFont val="Calibri"/>
        <family val="2"/>
      </rPr>
      <t>de igual manera certificación expedida por la procuraduría General de la Nación, en la que se estipule</t>
    </r>
    <r>
      <rPr>
        <sz val="8"/>
        <color indexed="8"/>
        <rFont val="Calibri"/>
        <family val="2"/>
      </rPr>
      <t xml:space="preserve"> que no tiene antecedentes disciplinarios que lo inhabiliten para contratar conforme lo ordena la ley 610 de 2.000 y que legalmente se requieran, como que no tiene deuda  fiscales pendientes.</t>
    </r>
    <r>
      <rPr>
        <b/>
        <sz val="8"/>
        <color indexed="8"/>
        <rFont val="Calibri"/>
        <family val="2"/>
      </rPr>
      <t xml:space="preserve"> </t>
    </r>
    <r>
      <rPr>
        <sz val="8"/>
        <color indexed="8"/>
        <rFont val="Calibri"/>
        <family val="2"/>
      </rPr>
      <t>La entidad constatara sus antecedentes judiciales.</t>
    </r>
  </si>
  <si>
    <t>MAURICIO PULIDO D</t>
  </si>
  <si>
    <t>086-Prestación de servicios personales para el acompañamiento, difusión y promoción de los programas y actividades que desarrolle el Instituto a través de boletines de prensa que serán enviados a la base de datos de la prensa regional y nacional. asimismo administrar y alimentar permanentemente la página web</t>
  </si>
  <si>
    <r>
      <t>1.</t>
    </r>
    <r>
      <rPr>
        <sz val="8"/>
        <color indexed="8"/>
        <rFont val="Calibri"/>
        <family val="2"/>
      </rPr>
      <t xml:space="preserve"> : El contratista se compromete a:</t>
    </r>
    <r>
      <rPr>
        <b/>
        <sz val="8"/>
        <color indexed="8"/>
        <rFont val="Calibri"/>
        <family val="2"/>
      </rPr>
      <t xml:space="preserve"> 1)</t>
    </r>
    <r>
      <rPr>
        <sz val="8"/>
        <color indexed="8"/>
        <rFont val="Calibri"/>
        <family val="2"/>
      </rPr>
      <t xml:space="preserve"> difusión y promoción de todas las actividades del Instituto a través de boletines de prensa. </t>
    </r>
    <r>
      <rPr>
        <b/>
        <sz val="8"/>
        <color indexed="8"/>
        <rFont val="Calibri"/>
        <family val="2"/>
      </rPr>
      <t xml:space="preserve">2) </t>
    </r>
    <r>
      <rPr>
        <sz val="8"/>
        <color indexed="8"/>
        <rFont val="Calibri"/>
        <family val="2"/>
      </rPr>
      <t>Admin</t>
    </r>
    <r>
      <rPr>
        <sz val="8"/>
        <color indexed="8"/>
        <rFont val="Calibri"/>
        <family val="2"/>
      </rPr>
      <t xml:space="preserve">istrar y alimentar permanentemente la página Web presentando información real, confiable y fidedigna del instituto. </t>
    </r>
    <r>
      <rPr>
        <b/>
        <sz val="8"/>
        <color indexed="8"/>
        <rFont val="Calibri"/>
        <family val="2"/>
      </rPr>
      <t xml:space="preserve">3) </t>
    </r>
    <r>
      <rPr>
        <sz val="8"/>
        <color indexed="8"/>
        <rFont val="Calibri"/>
        <family val="2"/>
      </rPr>
      <t xml:space="preserve">Estar en permanente contacto con la persona designada por la dirección general del Instituto para recibir las informaciones generales de la entidad. </t>
    </r>
    <r>
      <rPr>
        <b/>
        <sz val="8"/>
        <color indexed="8"/>
        <rFont val="Calibri"/>
        <family val="2"/>
      </rPr>
      <t xml:space="preserve">4) </t>
    </r>
    <r>
      <rPr>
        <sz val="8"/>
        <color indexed="8"/>
        <rFont val="Calibri"/>
        <family val="2"/>
      </rPr>
      <t xml:space="preserve">Mantener en contacto permanente con los diferentes actores que intervienen en los programas de Indeportes Quindío. </t>
    </r>
    <r>
      <rPr>
        <b/>
        <sz val="8"/>
        <color indexed="8"/>
        <rFont val="Calibri"/>
        <family val="2"/>
      </rPr>
      <t>5)</t>
    </r>
    <r>
      <rPr>
        <sz val="8"/>
        <color indexed="8"/>
        <rFont val="Calibri"/>
        <family val="2"/>
      </rPr>
      <t xml:space="preserve"> el contratista debe realizar  para el pago el informe mensual en una carpeta y en forma digital para el archivo físico y digital del Instituto. </t>
    </r>
    <r>
      <rPr>
        <b/>
        <sz val="8"/>
        <color indexed="8"/>
        <rFont val="Calibri"/>
        <family val="2"/>
      </rPr>
      <t xml:space="preserve">6) </t>
    </r>
    <r>
      <rPr>
        <sz val="8"/>
        <color indexed="8"/>
        <rFont val="Calibri"/>
        <family val="2"/>
      </rPr>
      <t xml:space="preserve">El contratista será responsable de uso adecuado y mantenimiento de los bienes y elementos suministrados por el Instituto para el desarrollo y del objeto el contrato y se obliga a no utilizarlos para otros fines o en lugares diferentes a los contratados </t>
    </r>
    <r>
      <rPr>
        <b/>
        <sz val="8"/>
        <color indexed="8"/>
        <rFont val="Calibri"/>
        <family val="2"/>
      </rPr>
      <t>7)</t>
    </r>
    <r>
      <rPr>
        <sz val="8"/>
        <color indexed="8"/>
        <rFont val="Calibri"/>
        <family val="2"/>
      </rPr>
      <t xml:space="preserve"> el contratista se obliga a allegar al instituto fotocopia de los documentos que le acrediten la afiliación a salud y pensión de conformidad y para fines establecidos en el artículo 50 de la ley 789 de 2.002; en concordancia con el decreto 510 de 2.003 de igual manera certificación expedida por la procuraduría General de la Nación, en la que se estipule que no tiene antecedentes disciplinarios que lo inhabiliten para contratar conforme lo ordena la ley 610 de 2.000 y que legalmente se requieran</t>
    </r>
    <r>
      <rPr>
        <b/>
        <sz val="8"/>
        <color indexed="8"/>
        <rFont val="Calibri"/>
        <family val="2"/>
      </rPr>
      <t xml:space="preserve">. 8)  </t>
    </r>
    <r>
      <rPr>
        <sz val="8"/>
        <color indexed="8"/>
        <rFont val="Calibri"/>
        <family val="2"/>
      </rPr>
      <t>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t>
    </r>
    <r>
      <rPr>
        <b/>
        <sz val="8"/>
        <color indexed="8"/>
        <rFont val="Calibri"/>
        <family val="2"/>
      </rPr>
      <t xml:space="preserve"> 10) </t>
    </r>
    <r>
      <rPr>
        <sz val="8"/>
        <color indexed="8"/>
        <rFont val="Calibri"/>
        <family val="2"/>
      </rPr>
      <t>El contratista se obliga a allegar al Instituto fotocopia de los documentos que le sean requeridos para su debida contratación incluyendo la afiliación a Salud, Pensión y A.R.L.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t>
    </r>
  </si>
  <si>
    <t>JHON FAVER GOMEZ A</t>
  </si>
  <si>
    <t xml:space="preserve">080-frecer los servicios de apoyo a la gestión  en los festivales escolares y acompañar como delegado en la disciplina deportiva de futbol de salón de los juegos Intercolegiados zonales y Nacionales categoría infantil y menores y demás eventos a realizar en los doce municipios del Departamento del Quindío, en el segundo semestre de 2012  </t>
  </si>
  <si>
    <r>
      <t>1)</t>
    </r>
    <r>
      <rPr>
        <sz val="8"/>
        <color indexed="8"/>
        <rFont val="Calibri"/>
        <family val="2"/>
      </rPr>
      <t xml:space="preserve"> Dar continuidad al apoyo operativo y logístico al desarrollo de los juegos Intercolegiados, en las fases zonal y final Nacional. </t>
    </r>
    <r>
      <rPr>
        <b/>
        <sz val="8"/>
        <color indexed="8"/>
        <rFont val="Calibri"/>
        <family val="2"/>
      </rPr>
      <t>2)</t>
    </r>
    <r>
      <rPr>
        <sz val="8"/>
        <color indexed="8"/>
        <rFont val="Calibri"/>
        <family val="2"/>
      </rPr>
      <t xml:space="preserve"> Recibir, revisar y encarpetar la documentación de los deportistas de las diferentes instituciones educativas que van a representar al Departamento del Quindío en los Zonales y Finales Nacionales de los juegos Intercolegiados categorías infantil y menores.  </t>
    </r>
    <r>
      <rPr>
        <b/>
        <sz val="8"/>
        <color indexed="8"/>
        <rFont val="Calibri"/>
        <family val="2"/>
      </rPr>
      <t>3)</t>
    </r>
    <r>
      <rPr>
        <sz val="8"/>
        <color indexed="8"/>
        <rFont val="Calibri"/>
        <family val="2"/>
      </rPr>
      <t xml:space="preserve"> Realizar la Inscripción a la página web de Coldeportes Nacional de todos los deportistas que participaran en los zonales y final nacional, deportes individuales y de conjunto de los juegos Intercolegiados. </t>
    </r>
    <r>
      <rPr>
        <b/>
        <sz val="8"/>
        <color indexed="8"/>
        <rFont val="Calibri"/>
        <family val="2"/>
      </rPr>
      <t>4)</t>
    </r>
    <r>
      <rPr>
        <sz val="8"/>
        <color indexed="8"/>
        <rFont val="Calibri"/>
        <family val="2"/>
      </rPr>
      <t xml:space="preserve"> Concretar lo necesario para la elaboración de los estudios previos como:   cotizaciones, identificación del riesgo, y demás necesarios para concretar los estudios de factibilidad</t>
    </r>
    <r>
      <rPr>
        <sz val="8"/>
        <color indexed="10"/>
        <rFont val="Calibri"/>
        <family val="2"/>
      </rPr>
      <t>. 5) Realizar seguimientos continuos de los compromisos con Coldeportes Nacional con la fase zonal nacional categorías Ay B</t>
    </r>
    <r>
      <rPr>
        <sz val="8"/>
        <color indexed="8"/>
        <rFont val="Calibri"/>
        <family val="2"/>
      </rPr>
      <t xml:space="preserve">.  </t>
    </r>
    <r>
      <rPr>
        <b/>
        <sz val="8"/>
        <color indexed="8"/>
        <rFont val="Calibri"/>
        <family val="2"/>
      </rPr>
      <t>6)</t>
    </r>
    <r>
      <rPr>
        <sz val="8"/>
        <color indexed="8"/>
        <rFont val="Calibri"/>
        <family val="2"/>
      </rPr>
      <t xml:space="preserve"> Responder por las tareas logísticas y comisiones concernientes a los zonales y finales nacionales categorías A y B. </t>
    </r>
    <r>
      <rPr>
        <b/>
        <sz val="8"/>
        <color indexed="8"/>
        <rFont val="Calibri"/>
        <family val="2"/>
      </rPr>
      <t>7)</t>
    </r>
    <r>
      <rPr>
        <sz val="8"/>
        <color indexed="8"/>
        <rFont val="Calibri"/>
        <family val="2"/>
      </rPr>
      <t xml:space="preserve"> Pasar informes escritos y resultados de los  deportes individuales y de conjunto fases, zonal y Final Nacional referente a los juegos intercolegiados. </t>
    </r>
    <r>
      <rPr>
        <b/>
        <sz val="8"/>
        <color indexed="8"/>
        <rFont val="Calibri"/>
        <family val="2"/>
      </rPr>
      <t>8)</t>
    </r>
    <r>
      <rPr>
        <sz val="8"/>
        <color indexed="8"/>
        <rFont val="Calibri"/>
        <family val="2"/>
      </rPr>
      <t xml:space="preserve"> Apoyar en la final nacional categoría menores que se realizará en la Ciudad de Armenia del 8 al 14 de octubre en la organización y realización de todo el evento. (Transporte, alojamiento, alimentación, puesta a punto escenarios, sistemas, atención medica, ambulancias, protocolo, seguridad etc). </t>
    </r>
    <r>
      <rPr>
        <b/>
        <sz val="8"/>
        <color indexed="8"/>
        <rFont val="Calibri"/>
        <family val="2"/>
      </rPr>
      <t>9)</t>
    </r>
    <r>
      <rPr>
        <sz val="8"/>
        <color indexed="8"/>
        <rFont val="Calibri"/>
        <family val="2"/>
      </rPr>
      <t xml:space="preserve"> Apoyar y responder por los diferentes programas, correspondientes al programa eventos deportivos y actividades generales de campo y realizar registros. </t>
    </r>
    <r>
      <rPr>
        <b/>
        <sz val="8"/>
        <color indexed="8"/>
        <rFont val="Calibri"/>
        <family val="2"/>
      </rPr>
      <t>10)</t>
    </r>
    <r>
      <rPr>
        <sz val="8"/>
        <color indexed="8"/>
        <rFont val="Calibri"/>
        <family val="2"/>
      </rPr>
      <t xml:space="preserve"> Apoyar administrativa y operativamente el programa de juegos Intercolegiados y eventos deportivos.  </t>
    </r>
    <r>
      <rPr>
        <b/>
        <sz val="8"/>
        <color indexed="8"/>
        <rFont val="Calibri"/>
        <family val="2"/>
      </rPr>
      <t>11)</t>
    </r>
    <r>
      <rPr>
        <sz val="8"/>
        <color indexed="8"/>
        <rFont val="Calibri"/>
        <family val="2"/>
      </rPr>
      <t xml:space="preserve"> Será otra responsabilidad prestar apoyo a los procesos de orden administrativos  pertenecientes a otros programas  del deporte escolar liderado por indeportes Quindío. </t>
    </r>
    <r>
      <rPr>
        <b/>
        <sz val="8"/>
        <color indexed="8"/>
        <rFont val="Calibri"/>
        <family val="2"/>
      </rPr>
      <t>12)</t>
    </r>
    <r>
      <rPr>
        <sz val="8"/>
        <color indexed="8"/>
        <rFont val="Calibri"/>
        <family val="2"/>
      </rPr>
      <t xml:space="preserve"> El contratista conservando su autonomía e iniciativa de las gestiones recomendadas respetará las normas y reglamentos del instituto. </t>
    </r>
    <r>
      <rPr>
        <b/>
        <sz val="8"/>
        <color indexed="8"/>
        <rFont val="Calibri"/>
        <family val="2"/>
      </rPr>
      <t>13)</t>
    </r>
    <r>
      <rPr>
        <sz val="8"/>
        <color indexed="8"/>
        <rFont val="Calibri"/>
        <family val="2"/>
      </rPr>
      <t xml:space="preserve"> El contratista informará sobre avances, logros y dificultades para el desarrollo de sus tareas, a si como notificar al líder  del área técnica. </t>
    </r>
    <r>
      <rPr>
        <b/>
        <sz val="8"/>
        <color indexed="8"/>
        <rFont val="Calibri"/>
        <family val="2"/>
      </rPr>
      <t>14)</t>
    </r>
    <r>
      <rPr>
        <sz val="8"/>
        <color indexed="8"/>
        <rFont val="Calibri"/>
        <family val="2"/>
      </rPr>
      <t xml:space="preserve"> Realizar informe general de actividades realizadas y por realizar. </t>
    </r>
    <r>
      <rPr>
        <b/>
        <sz val="8"/>
        <color indexed="8"/>
        <rFont val="Calibri"/>
        <family val="2"/>
      </rPr>
      <t>15)</t>
    </r>
    <r>
      <rPr>
        <sz val="8"/>
        <color indexed="8"/>
        <rFont val="Calibri"/>
        <family val="2"/>
      </rPr>
      <t xml:space="preserve"> El contratista deberá pasar cronograma semanal de las actividades a realizar. </t>
    </r>
    <r>
      <rPr>
        <b/>
        <sz val="8"/>
        <color indexed="8"/>
        <rFont val="Calibri"/>
        <family val="2"/>
      </rPr>
      <t>16)</t>
    </r>
    <r>
      <rPr>
        <sz val="8"/>
        <color indexed="8"/>
        <rFont val="Calibri"/>
        <family val="2"/>
      </rPr>
      <t xml:space="preserve"> El contratista debe realizar  para el pago el informe quincenal en una carpeta y en forma digital para el archivo físico y digital del Instituto. </t>
    </r>
    <r>
      <rPr>
        <b/>
        <sz val="8"/>
        <color indexed="8"/>
        <rFont val="Calibri"/>
        <family val="2"/>
      </rPr>
      <t>17)</t>
    </r>
    <r>
      <rPr>
        <sz val="8"/>
        <color indexed="8"/>
        <rFont val="Calibri"/>
        <family val="2"/>
      </rPr>
      <t xml:space="preserve"> El contratista será responsable de uso adecuado y mantenimiento de los bienes y elementos suministrados por el Instituto para el desarrollo y del objeto el contrato y se obliga a no utilizarlos para otros fines o en lugares diferentes a los destinados. </t>
    </r>
    <r>
      <rPr>
        <b/>
        <sz val="8"/>
        <color indexed="8"/>
        <rFont val="Calibri"/>
        <family val="2"/>
      </rPr>
      <t>18)</t>
    </r>
    <r>
      <rPr>
        <sz val="8"/>
        <color indexed="8"/>
        <rFont val="Calibri"/>
        <family val="2"/>
      </rPr>
      <t xml:space="preserve"> El contratista teniendo en cuenta que la actividad del Instituto, se desarrolla los fines de semana y festivos, </t>
    </r>
    <r>
      <rPr>
        <sz val="8"/>
        <color indexed="10"/>
        <rFont val="Calibri"/>
        <family val="2"/>
      </rPr>
      <t>en procura de llegar a la mayor  cantidad de personas participará en las actividades en las cuales el instituto requiera su presencia los sábados, domingos y días festivos.</t>
    </r>
    <r>
      <rPr>
        <sz val="8"/>
        <color indexed="8"/>
        <rFont val="Calibri"/>
        <family val="2"/>
      </rPr>
      <t xml:space="preserve"> </t>
    </r>
    <r>
      <rPr>
        <b/>
        <sz val="8"/>
        <color indexed="8"/>
        <rFont val="Calibri"/>
        <family val="2"/>
      </rPr>
      <t>19)</t>
    </r>
    <r>
      <rPr>
        <sz val="8"/>
        <color indexed="8"/>
        <rFont val="Calibri"/>
        <family val="2"/>
      </rPr>
      <t xml:space="preserve"> el contratista se obliga a allegar al instituto fotocopia de los documentos que le acrediten la afiliación a salud, pensión y A.R.L de conformidad y para fines establecidos en el artículo 50 de la ley 789 de 2.002; y la Ley 1526 de 2012, </t>
    </r>
    <r>
      <rPr>
        <sz val="8"/>
        <color indexed="10"/>
        <rFont val="Calibri"/>
        <family val="2"/>
      </rPr>
      <t>de igual manera certificación expedida por la procuraduría General de la Nación, en la que se estipule</t>
    </r>
    <r>
      <rPr>
        <sz val="8"/>
        <color indexed="8"/>
        <rFont val="Calibri"/>
        <family val="2"/>
      </rPr>
      <t xml:space="preserve"> que no tiene antecedentes disciplinarios que lo inhabiliten para contratar conforme lo ordena la ley 610 de 2.000 y que legalmente se requieran, como que no tiene deuda  fiscales pendientes.</t>
    </r>
    <r>
      <rPr>
        <b/>
        <sz val="8"/>
        <color indexed="8"/>
        <rFont val="Calibri"/>
        <family val="2"/>
      </rPr>
      <t xml:space="preserve"> </t>
    </r>
    <r>
      <rPr>
        <sz val="8"/>
        <color indexed="8"/>
        <rFont val="Calibri"/>
        <family val="2"/>
      </rPr>
      <t>La entidad constatara sus antecedentes judiciales.</t>
    </r>
  </si>
  <si>
    <t>FRANCISCO JAVIER RAMIREZ</t>
  </si>
  <si>
    <t>130- Apoyar a Indeportes  en la realizacion, juzgamiento, organzacion y la coordinacion de los juegos intercolegiados  version 2012 en las disciplinas deportivas de volieboll, futbol,baloncesto y tenis de mesa, categorias infantil y menores en ambas disciplinas</t>
  </si>
  <si>
    <t>1- realizar juzgamiento, la organización y coordinacion de los juegos intercolegiados version 2012 en las disciplinas de volieboll, futbol y baloncesto y tenis de mesa 2- presentar oportunamente  todos los documentos necesarios para la ejecucion del contrato, asi como el informe tecnico de los resultadostres dias despues de la competencia y los soportes  solicitados en el area misional 3- llevar un archivo documental con respecto  a la ejecucion  del contrato y permitir su revision cuando indeportes a traves de su supervisor  designado lo requiera 4- mantener buenos procesos de comunicacion con la gerencia y el area misional del instituto 5- el contratista se obliga a allegar al instituto fotocopia  de los documentos legales de la misma solicitados por Indeportes, igualmente certificacion expedida por la procuraduria general de la nacion, en la que se estipule que no tiene antecedentes disciplinarios que lo,inhabiliten  para contratar, conforme lo ordena la ley 610 de 2000 y que legalmente se requieren, asi mismo el contratista se compromete a presentar informe de lo correspondiente y los recibos o facturas de ley  de lo contrario el contratista se hara responsable del faltante debiendo reintegrar  los valores  que correspondan dentro de los ocho dias habiles  siguientes despues  de la participacion en el evento depórtivo</t>
  </si>
  <si>
    <t>ASOCIACION MUNICIPAL DE JUZGAMIENTO DE FUTBOLL DE SALON DE CALARCA</t>
  </si>
  <si>
    <t>136-Prestar los servicios de apoyo a la gestión del subprograma juegos intercolegiados y eventos deportivos en los doce municipios del Departamento del Quindío y acompañar como delegado en la disciplina deportiva de FÚTBOL categorías  infantil y menores en  los ZONALES Y FINALES NACIONALES, en el segundo semestre de 2.012.</t>
  </si>
  <si>
    <r>
      <t>1)</t>
    </r>
    <r>
      <rPr>
        <sz val="8"/>
        <color indexed="8"/>
        <rFont val="Arial"/>
        <family val="2"/>
      </rPr>
      <t xml:space="preserve"> Dar continuidad al apoyo operativo y logístico al desarrollo de los juegos Intercolegiados, en las fases zonal y final Nacional. </t>
    </r>
    <r>
      <rPr>
        <b/>
        <sz val="8"/>
        <color indexed="8"/>
        <rFont val="Arial"/>
        <family val="2"/>
      </rPr>
      <t>2)</t>
    </r>
    <r>
      <rPr>
        <sz val="8"/>
        <color indexed="8"/>
        <rFont val="Arial"/>
        <family val="2"/>
      </rPr>
      <t xml:space="preserve"> Recibir, revisar y encarpetar la documentación de los deportistas de las diferentes instituciones educativas que van a representar al departamento del Quindío en los Zonales y Finales Nacionales categorías infantil y menores.  </t>
    </r>
    <r>
      <rPr>
        <b/>
        <sz val="8"/>
        <color indexed="8"/>
        <rFont val="Arial"/>
        <family val="2"/>
      </rPr>
      <t>3)</t>
    </r>
    <r>
      <rPr>
        <sz val="8"/>
        <color indexed="8"/>
        <rFont val="Arial"/>
        <family val="2"/>
      </rPr>
      <t xml:space="preserve"> realizar la Inscripción a la página web de Coldeportes Nacional de todos los deportistas que participaran en los zonales y final nacional, deportes individuales y de conjunto. </t>
    </r>
    <r>
      <rPr>
        <b/>
        <sz val="8"/>
        <color indexed="8"/>
        <rFont val="Arial"/>
        <family val="2"/>
      </rPr>
      <t>4)</t>
    </r>
    <r>
      <rPr>
        <sz val="8"/>
        <color indexed="8"/>
        <rFont val="Arial"/>
        <family val="2"/>
      </rPr>
      <t xml:space="preserve">  realizar llamados para pre cotizaciones de implementación deportiva, pólizas y transporte, alojamiento, alimentación, refrigerios para los zonales y finales nacionales. </t>
    </r>
    <r>
      <rPr>
        <b/>
        <sz val="8"/>
        <color indexed="8"/>
        <rFont val="Arial"/>
        <family val="2"/>
      </rPr>
      <t>5)</t>
    </r>
    <r>
      <rPr>
        <sz val="8"/>
        <color indexed="8"/>
        <rFont val="Arial"/>
        <family val="2"/>
      </rPr>
      <t xml:space="preserve"> Realizar seguimientos continuos de los compromisos con Coldeportes Nacional con la fase zonal nacional categorías Ay B. </t>
    </r>
    <r>
      <rPr>
        <b/>
        <sz val="8"/>
        <color indexed="8"/>
        <rFont val="Arial"/>
        <family val="2"/>
      </rPr>
      <t>6)</t>
    </r>
    <r>
      <rPr>
        <sz val="8"/>
        <color indexed="8"/>
        <rFont val="Arial"/>
        <family val="2"/>
      </rPr>
      <t xml:space="preserve"> responder por las tareas logísticas y comisiones concernientes a los zonales y finales nacionales categorías A y B. </t>
    </r>
    <r>
      <rPr>
        <b/>
        <sz val="8"/>
        <color indexed="8"/>
        <rFont val="Arial"/>
        <family val="2"/>
      </rPr>
      <t>7)</t>
    </r>
    <r>
      <rPr>
        <sz val="8"/>
        <color indexed="8"/>
        <rFont val="Arial"/>
        <family val="2"/>
      </rPr>
      <t xml:space="preserve"> pasar informes escritos y resultados de los  deportes individuales y de conjunto fases, zonal y Final Nacional referente a los juegos intercolegiados. </t>
    </r>
    <r>
      <rPr>
        <b/>
        <sz val="8"/>
        <color indexed="8"/>
        <rFont val="Arial"/>
        <family val="2"/>
      </rPr>
      <t>8)</t>
    </r>
    <r>
      <rPr>
        <sz val="8"/>
        <color indexed="8"/>
        <rFont val="Arial"/>
        <family val="2"/>
      </rPr>
      <t xml:space="preserve"> apoyar en la final nacional categoría menores que se realizará en la Ciudad de Armenia del 8 al 14 de octubre en la organización y realización de todo el evento. (Transporte, alojamiento, alimentación, puesta a punto escenarios, sistemas, atención medica, ambulancias, protocolo, seguridad etc). </t>
    </r>
    <r>
      <rPr>
        <b/>
        <sz val="8"/>
        <color indexed="8"/>
        <rFont val="Arial"/>
        <family val="2"/>
      </rPr>
      <t xml:space="preserve">9) </t>
    </r>
    <r>
      <rPr>
        <sz val="8"/>
        <color indexed="8"/>
        <rFont val="Arial"/>
        <family val="2"/>
      </rPr>
      <t xml:space="preserve">Apoyar y responder por los diferentes programas, correspondientes al programa eventos deportivos y actividades generales de campo y realizar registros. </t>
    </r>
    <r>
      <rPr>
        <b/>
        <sz val="8"/>
        <color indexed="8"/>
        <rFont val="Arial"/>
        <family val="2"/>
      </rPr>
      <t>10)</t>
    </r>
    <r>
      <rPr>
        <sz val="8"/>
        <color indexed="8"/>
        <rFont val="Arial"/>
        <family val="2"/>
      </rPr>
      <t xml:space="preserve"> apoyar en el programa de juegos del sector comunitario. </t>
    </r>
    <r>
      <rPr>
        <b/>
        <sz val="8"/>
        <color indexed="8"/>
        <rFont val="Arial"/>
        <family val="2"/>
      </rPr>
      <t>11)</t>
    </r>
    <r>
      <rPr>
        <sz val="8"/>
        <color indexed="8"/>
        <rFont val="Arial"/>
        <family val="2"/>
      </rPr>
      <t xml:space="preserve"> será otra responsabilidad prestar apoyo a los procesos de orden administrativos  pertenecientes a otros programas  del deporte escolar liderado por Indeportes Quindío. </t>
    </r>
    <r>
      <rPr>
        <b/>
        <sz val="8"/>
        <color indexed="8"/>
        <rFont val="Arial"/>
        <family val="2"/>
      </rPr>
      <t>12)</t>
    </r>
    <r>
      <rPr>
        <sz val="8"/>
        <color indexed="8"/>
        <rFont val="Arial"/>
        <family val="2"/>
      </rPr>
      <t xml:space="preserve"> El contratista conservando su autonomía e iniciativa de las gestiones recomendadas respetará las normas y reglamentos del instituto. </t>
    </r>
    <r>
      <rPr>
        <b/>
        <sz val="8"/>
        <color indexed="8"/>
        <rFont val="Arial"/>
        <family val="2"/>
      </rPr>
      <t>13)</t>
    </r>
    <r>
      <rPr>
        <sz val="8"/>
        <color indexed="8"/>
        <rFont val="Arial"/>
        <family val="2"/>
      </rPr>
      <t xml:space="preserve"> El contratista informará sobre avances, logros y dificultades para el desarrollo de sus tareas, a si como notificar al líder  del área técnica. </t>
    </r>
    <r>
      <rPr>
        <b/>
        <sz val="8"/>
        <color indexed="8"/>
        <rFont val="Arial"/>
        <family val="2"/>
      </rPr>
      <t>14)</t>
    </r>
    <r>
      <rPr>
        <sz val="8"/>
        <color indexed="8"/>
        <rFont val="Arial"/>
        <family val="2"/>
      </rPr>
      <t xml:space="preserve"> Realizar informe general de actividades realizadas y por realizar. </t>
    </r>
    <r>
      <rPr>
        <b/>
        <sz val="8"/>
        <color indexed="8"/>
        <rFont val="Arial"/>
        <family val="2"/>
      </rPr>
      <t>15)</t>
    </r>
    <r>
      <rPr>
        <sz val="8"/>
        <color indexed="8"/>
        <rFont val="Arial"/>
        <family val="2"/>
      </rPr>
      <t xml:space="preserve"> El contratista deberá pasar cronograma semanal de las actividades a realizar. </t>
    </r>
    <r>
      <rPr>
        <b/>
        <sz val="8"/>
        <color indexed="8"/>
        <rFont val="Arial"/>
        <family val="2"/>
      </rPr>
      <t>16)</t>
    </r>
    <r>
      <rPr>
        <sz val="8"/>
        <color indexed="8"/>
        <rFont val="Arial"/>
        <family val="2"/>
      </rPr>
      <t xml:space="preserve"> el contratista debe realizar  para el pago el informe quincenal en una carpeta y en forma digital para el archivo físico y digital del Instituto. </t>
    </r>
    <r>
      <rPr>
        <b/>
        <sz val="8"/>
        <color indexed="8"/>
        <rFont val="Arial"/>
        <family val="2"/>
      </rPr>
      <t>17)</t>
    </r>
    <r>
      <rPr>
        <sz val="8"/>
        <color indexed="8"/>
        <rFont val="Arial"/>
        <family val="2"/>
      </rPr>
      <t xml:space="preserve"> El contratista será responsable de uso adecuado y mantenimiento de los bienes y elementos suministrados por el Instituto para el desarrollo y del objeto el contrato y se obliga a no utilizarlos para otros fines o en lugares diferentes a los contratados. </t>
    </r>
    <r>
      <rPr>
        <b/>
        <sz val="8"/>
        <color indexed="8"/>
        <rFont val="Arial"/>
        <family val="2"/>
      </rPr>
      <t>18)</t>
    </r>
    <r>
      <rPr>
        <sz val="8"/>
        <color indexed="8"/>
        <rFont val="Arial"/>
        <family val="2"/>
      </rPr>
      <t xml:space="preserve"> el contratista participará en las actividades en las cuales el instituto requiera su presencia los sábados, domingos y días festivos. </t>
    </r>
    <r>
      <rPr>
        <b/>
        <sz val="8"/>
        <color indexed="8"/>
        <rFont val="Arial"/>
        <family val="2"/>
      </rPr>
      <t>19)</t>
    </r>
    <r>
      <rPr>
        <sz val="8"/>
        <color indexed="8"/>
        <rFont val="Arial"/>
        <family val="2"/>
      </rPr>
      <t xml:space="preserve"> el contratista se obliga a allegar al instituto fotocopia de los documentos que le acrediten la afiliación a salud y pensión de conformidad y para fines establecidos en el artículo 50 de la ley 789 de 2.002; en concordancia con el decreto 510 de 2.003 de igual manera certificación expedida por la procuraduría General de la Nación, en la que se estipule que no tiene antecedentes disciplinarios que lo inhabiliten para contratar conforme lo ordena la ley 610 de 2.000 y que legalmente se requieran.</t>
    </r>
  </si>
  <si>
    <t>JHON HAROL PASTRANA G</t>
  </si>
  <si>
    <t>Reembolso de caja menor</t>
  </si>
  <si>
    <t>PATRICIA GUEVARA A</t>
  </si>
  <si>
    <t>Suministro  de trofeos, placas, medallas, cuadros de mencion y exaltacion, cuadros de conmemoracion, placas de felicitacion, motivacion, pines  condecorativos y demas elementos de premiacion para los reconocimientos a los deportistas que participen en los eventos recreodeportivos realizados en el departamento y que sean coherentes  con la mision de Indeportes Quindio, como la exaltacion de Instituciones o personas  que de una u otra forma han aportado al desarrollo deportivo del Departamento</t>
  </si>
  <si>
    <t>1- suministra r  a Indeportes los trofeos, placas, medallas y demas elementosde premiacion que requiera de manera oportuna y con las caracteristicas y especificaciones tecnicas relacionadas y descritas en el numeral 4,2 de estos estudios y de requerir  elementos distintos a los alli relacionados pero acordes  con el objeto de estos estudios cumplir con las especificaciones, caracteristicas y cantidades que Indeportes solicite 3- cumplir y respetar tanto las especificaciones tecnicas aqui señaladas como los elemetos individulaes que se requieran 4- ubicar los elementos solicitados de acuerdo a lo estipulado, el dia lugar y hora indicados por Indeportes 5- el contratista debera cordinar con el supervisor del contrato designado con Indeportes el sitio de entrega de los elementos solicitados 6- entregar los elementos de premiacion cada vez que el Instituto a si lo notifique 7- avisar al Instituto dentro de un dia habil siguiente de conocida su existencia la causal de incompatibilidad o inhabilidad sobreviviente 8- contratar por su cuenta y riesgo  exclusivo personal para la elaboracion y entrega los elementos de premiacion solicitados 9- informar al supervisor  sobre cualquier irregularidad que advierta en el desarrollo del contrato. 10- cumplir con sus obligaciones frente al sistema de seguridad social integral de conformidad con el articulo 50 de la ley 789 de 2002 y demas normas aplicables 11- las demas  obligaciones que se deriven  de los presentes estudios de conveniencia y oportunidad y de la naturaleza del contrato</t>
  </si>
  <si>
    <t>LINA MARIA OLAYA U</t>
  </si>
  <si>
    <t>Compra de uniformes deportivos de presentación, competencia y balones, para garantizar la participación de nuestros deportistas que van a representar al Departamento del Quindío en la fase zonal Nacional de los juegos intercolegiados categoría menores a desarrollarse en Popayán en el mes de Septiembre de 2.012.</t>
  </si>
  <si>
    <t xml:space="preserve">1. Cumplir con el objeto, los requerimientos técnicos, de calidad y las especificaciones, descritos a lo largo de este proceso, tanto en los estudios previos como en la invitación pública y acordes con las necesidades del Instituto. 
2. Cumplir con la entrega de la implementación detallada en esta invitación y estudios previos, DENTRO DE LOS TRES (3) DÍAS CALENDARIO, contados a partir de la comunicación de la aceptación de la oferta por parte de Indeportes Quindío. 
3. Confeccionar los bienes, siguiendo los colores, modelos y tallas establecidos, según las muestras presentadas y aprobadas. 
4. Confeccionar los bienes contratados con materias primas de excelente calidad. 
5. Reemplazar los elementos que por cualquier motivo sean catalogados como defectuosos o que estén fuera de las especificaciones técnicas aprobadas en la audiencia de cierre del proceso, para lo cual el supervisor del contrato comunicará por escrito la situación presentada al contratista y éste, en un término no superior a un (1) día, efectuará la respectiva reposición. 
6. Garantizar la presencia de una persona con toma de decisiones por parte del contratista, durante la entrega del objeto de este proceso contractual, con el fin de que pueda recibir los posibles reclamos rápidamente y realice los cambios de forma oportuna. 
7. Entregar las prendas empacadas y marcadas de tal forma que no sufran daños o deterioros, cada prenda debe ser empacada individualmente en una bolsa transparente. Las prendas deben quedar agrupadas por tallas para facilitar su transporte, almacenamiento y entrega a sus usuarios. 
8. Entregar las prendas con todas las costuras completas, derechas, sin fruncidos, hilos sueltos, torcidos, pliegues remates inadecuados o manchas, las costuras deben presentar elongación uniforme con la tela y no deben romperse al estirase, simulando condiciones normales de uso. Los hilos utilizados en las costuras deben ser tono a tono con las telas. Las prendas no deben presentar manchas o decoloración en la tela, cortes o huecos o ningún otro defecto, las prendas deben presentar simetría en todo su conjunto, la tela utilizada para la confección debe ser de colores y acabados uniformes. 
9. Teniendo en cuenta la premura del tiempo, contar con una estructura administrativa y operativa suficiente para garantizar todas las actividades necesarias para el cabal cumplimiento del objeto contractual.
10-Garantizar el flujo de caja suficiente para cubrir la compra de elementos necesarios para el cumplimiento de las actividades requeridas en desarrollo del objeto del contrato. 
11. Contar con agilidad y capacidad de respuesta en la entrega de la información y requerimientos solicitados. Serán respetados los tiempos mínimos requeridos y/o acordados por Indeportes Quindío;. 
12. Tener compromiso de confiabilidad y confidencialidad sobre la información que le suministre Indeportes Quindío. 
13. Presentar para el pago del contrato, certificación del pago de aportes al Sistema Integral de Seguridad Social Integral y Parafiscales. 
14. Suscribir junto con el funcionario designado para ejercer la supervisión de ejecución del futuro contrato, las actas de iniciación y recibo final de los productos suministrados. 
15. Obrar con lealtad y buena fe, evitando dilaciones. 
16. Velar por el cumplimiento de los objetivos propuestos con calidad, eficacia y efectividad durante el tiempo propuesto, asumiendo las responsabilidades propias y buen desempeño del objeto del contrato, contribuyendo a que la gestión de la entidad contratante sea aún más eficaz. 
17. Atender las especificaciones técnicas formuladas por Indeportes Quindío y las recomendaciones que sean formuladas por el supervisor, para efectos de ejecutar en debida forma el objeto del contrato. 
18. Entregar la implementación deportiva objeto de este proceso en una única entrega y presentar la facturación de la misma acorde a la ley. (Sólo se iniciará el proceso de pago, una vez haya entregado la totalidad de la implementación relacionada en estos estudios). 
19. Contratar por su cuenta y riesgo exclusivo, personal para la entrega de la implementación requerida. 
20. Cumplir con sus obligaciones frente al Sistema de Seguridad Social Integral y si es del caso, parafiscales (Cajas de Compensación Familiar, SENA e ICBF), de conformidad con el artículo 50 de la Ley 789 del 27 de diciembre de 2002, en concordancia con la Ley 828 del 10 de julio de 2003 </t>
  </si>
  <si>
    <t>CONFECCIONES PANTERA</t>
  </si>
  <si>
    <t>Contratar con una compañía de seguros legalmente establecida y autorizada por la Superintendencia Financiera de Colombia, pólizas de seguro que ampare a los integrantes de la delegación Quindiana que participará de los Juegos Intercolegiados zonales A y B categoría infantil y menores, a llevarse a cabo en la ciudad de Popayán –Cauca- en el mes de Septiembre de 2012, contra accidentes personales individuales: Muerte por cualquier causa, Desmembración o Incapacidad parcial, Incapacidad Total o permanente, Gastos atención médica quirúrgica y hospitalaria, Gastos de Traslado, Gasto y/o Auxilio Funerarios por Muerte por Cualquier Causa, Rehabilitación Integral y Enfermedades Graves, lesiones permanentes o desmembraciones, hospitalización de urgencias y muerte, a nombre de Indeportes Quindío.</t>
  </si>
  <si>
    <t>1) A Ejecutar el(los) contratos de seguro adjudicados en los términos y condiciones señalados en la invitación y en la propuesta presentada por el ASEGURADOR, y de conformidad con las normas legales que los regulen. 2) Suscripción de pólizas de seguros que ampare contra: Muerte por cualquier causa, Desmembración o Incapacidad parcial, Incapacidad Total o permanente, Gastos atención médica quirúrgica y hospitalaria, Gastos de Traslado, Gasto y/o Auxilio Funerarios por Muerte por Cualquier Causa, Rehabilitación Integral y Enfermedades Graves para cada uno de los integrantes de la delegación del Departamento del Quindío que va a participar en los zonales A y B, categorías infantil y menores, ramas femenina y masculina. 3) Expedir la(s) respectiva(s) pólizas de seguro con sus correspondientes anexos y modificaciones que llegaren a tener, en los términos previstos en la invitación pública y en la propuesta presentada por el ASEGURADOR, y en general observando las normas contenidas en el Código de Comercio y demás concordantes. 4) Atender y pagar sin dilaciones, las reclamaciones y siniestros que presente EL CONTRATANTE o sus beneficiarios, en los términos, plazos y condiciones señalados en la oferta presentada y de conformidad con la legislación vigente. 5) Realizar las modificaciones, inclusiones o exclusiones de riesgos asegurados y las adiciones que durante el periodo de vigencia se presenten, en las mismas condiciones contratadas para cada ramo de seguro. 6) El contratista deberá coordinar con el supervisor del futuro contrato, designado por Indeportes Quindío, la oportuna expedición de las pólizas aquí referenciadas. 3) Avisar al Instituto, dentro del día hábil siguiente de conocida su existencia, la causal de incompatibilidad o inhabilidad sobreviniente. 4) Informar al supervisor del contrato sobre cualquier irregularidad que advierta en desarrollo del contrato. 5) Cumplir con sus obligaciones frente al Sistema de Seguridad Social Integral y si es del caso, parafiscales (Cajas de Compensación Familiar, SENA e ICBF), de conformidad con el artículo 50 de la Ley 789 del 27 de diciembre de 2002, en concordancia con la Ley 828 del 10 de julio de 2003 y demás normas aplicables y cuando el responsable del control de ejecución así lo solicite, allegar la certificación expedida por el revisor fiscal o representante legal, según corresponda. 6) Las demás obligaciones que se deriven de los presentes estudios de conveniencia y oportunidad, de la naturaleza del contrato, que surjan del contenido del contrato, de las presentes cláusulas adicionales que se incorporan al mismo o de la propuesta presentada por el ASEGURADOR</t>
  </si>
  <si>
    <t>ASEGURADORA SOLIDARIA</t>
  </si>
  <si>
    <t>Apoyo a ligas deportivas que cumplan parámetros de cobertura y resultados federativos hacia los altos logros.</t>
  </si>
  <si>
    <t>Fomentar y apoyar a las ligas que cumplan con los requisitos de orden leal administrativos y tecnicos  con procesos  encaminados a altos logros</t>
  </si>
  <si>
    <t>APOYO A LAS LIGAS DEPORTIVAS EN EL DEPARTAMENTO DEL QUINDIO</t>
  </si>
  <si>
    <t>252,197,438</t>
  </si>
  <si>
    <r>
      <t xml:space="preserve"> 074-</t>
    </r>
    <r>
      <rPr>
        <sz val="8"/>
        <color indexed="8"/>
        <rFont val="Calibri"/>
        <family val="2"/>
      </rPr>
      <t>Prestación de servicios profesionales como profesional del derecho  para el apoyo y asistencia jurídica a las ligas del Departamento del Quindío y el manejo de la contratación de  técnicos, monitores, personal de apoyo y convenios de las ligas.</t>
    </r>
  </si>
  <si>
    <t>Beneficiar 3500 deportistas del Departamento</t>
  </si>
  <si>
    <r>
      <t xml:space="preserve">En desarrollo del objeto contractual, el contratista se compromete a: En desarrollo del objeto contractual, el contratista se compromete a: </t>
    </r>
    <r>
      <rPr>
        <b/>
        <sz val="8"/>
        <color indexed="8"/>
        <rFont val="Calibri"/>
        <family val="2"/>
      </rPr>
      <t>1.</t>
    </r>
    <r>
      <rPr>
        <sz val="8"/>
        <color indexed="8"/>
        <rFont val="Calibri"/>
        <family val="2"/>
      </rPr>
      <t xml:space="preserve"> Ejecutar el objeto del contrato</t>
    </r>
    <r>
      <rPr>
        <sz val="8"/>
        <color indexed="8"/>
        <rFont val="Calibri"/>
        <family val="2"/>
      </rPr>
      <t xml:space="preserve">. </t>
    </r>
    <r>
      <rPr>
        <b/>
        <sz val="8"/>
        <color indexed="8"/>
        <rFont val="Calibri"/>
        <family val="2"/>
      </rPr>
      <t xml:space="preserve">2- </t>
    </r>
    <r>
      <rPr>
        <sz val="8"/>
        <color indexed="8"/>
        <rFont val="Calibri"/>
        <family val="2"/>
      </rPr>
      <t xml:space="preserve"> Identificar las falencias administrativas y jurídicas de las ligas del Departamento del Quindío. </t>
    </r>
    <r>
      <rPr>
        <b/>
        <sz val="8"/>
        <color indexed="8"/>
        <rFont val="Calibri"/>
        <family val="2"/>
      </rPr>
      <t xml:space="preserve">3- </t>
    </r>
    <r>
      <rPr>
        <sz val="8"/>
        <color indexed="8"/>
        <rFont val="Calibri"/>
        <family val="2"/>
      </rPr>
      <t>Asesoramiento y acompañamiento</t>
    </r>
    <r>
      <rPr>
        <b/>
        <sz val="8"/>
        <color indexed="8"/>
        <rFont val="Calibri"/>
        <family val="2"/>
      </rPr>
      <t xml:space="preserve"> </t>
    </r>
    <r>
      <rPr>
        <sz val="8"/>
        <color indexed="8"/>
        <rFont val="Calibri"/>
        <family val="2"/>
      </rPr>
      <t>en la subsanación</t>
    </r>
    <r>
      <rPr>
        <sz val="8"/>
        <color indexed="8"/>
        <rFont val="Calibri"/>
        <family val="2"/>
      </rPr>
      <t xml:space="preserve"> de los vacios administrativos y jurídicos identificados al interior de las organizaciones deportivas (ligas), a fin de que tengan vigencia y puedan funcionar legalmente </t>
    </r>
    <r>
      <rPr>
        <b/>
        <sz val="8"/>
        <color indexed="8"/>
        <rFont val="Calibri"/>
        <family val="2"/>
      </rPr>
      <t xml:space="preserve">4- </t>
    </r>
    <r>
      <rPr>
        <sz val="8"/>
        <color indexed="8"/>
        <rFont val="Calibri"/>
        <family val="2"/>
      </rPr>
      <t>Elaboración de los respectivos convenios</t>
    </r>
    <r>
      <rPr>
        <b/>
        <sz val="8"/>
        <color indexed="8"/>
        <rFont val="Calibri"/>
        <family val="2"/>
      </rPr>
      <t xml:space="preserve"> </t>
    </r>
    <r>
      <rPr>
        <sz val="8"/>
        <color indexed="8"/>
        <rFont val="Calibri"/>
        <family val="2"/>
      </rPr>
      <t xml:space="preserve">entre las ligas e Indeportes Quindío, tendientes al apoyo financiero y técnico de las mismas, así mismo, manejar los procesos contractuales de vinculación de técnicos, monitores, profesionales y personal de apoyo necesario para el fortalecimiento de los procesos deportivos de las ligas del Quindío. </t>
    </r>
    <r>
      <rPr>
        <b/>
        <sz val="8"/>
        <color indexed="8"/>
        <rFont val="Calibri"/>
        <family val="2"/>
      </rPr>
      <t xml:space="preserve">5- </t>
    </r>
    <r>
      <rPr>
        <sz val="8"/>
        <color indexed="8"/>
        <rFont val="Calibri"/>
        <family val="2"/>
      </rPr>
      <t>Consolidar el archivo físico y digital</t>
    </r>
    <r>
      <rPr>
        <b/>
        <sz val="8"/>
        <color indexed="8"/>
        <rFont val="Calibri"/>
        <family val="2"/>
      </rPr>
      <t xml:space="preserve"> </t>
    </r>
    <r>
      <rPr>
        <sz val="8"/>
        <color indexed="8"/>
        <rFont val="Calibri"/>
        <family val="2"/>
      </rPr>
      <t xml:space="preserve">de las ligas del Quindío. </t>
    </r>
    <r>
      <rPr>
        <b/>
        <sz val="8"/>
        <color indexed="8"/>
        <rFont val="Calibri"/>
        <family val="2"/>
      </rPr>
      <t xml:space="preserve">6- </t>
    </r>
    <r>
      <rPr>
        <sz val="8"/>
        <color indexed="8"/>
        <rFont val="Calibri"/>
        <family val="2"/>
      </rPr>
      <t>Apoyar a las Ligas</t>
    </r>
    <r>
      <rPr>
        <b/>
        <sz val="8"/>
        <color indexed="8"/>
        <rFont val="Calibri"/>
        <family val="2"/>
      </rPr>
      <t xml:space="preserve"> </t>
    </r>
    <r>
      <rPr>
        <sz val="8"/>
        <color indexed="8"/>
        <rFont val="Calibri"/>
        <family val="2"/>
      </rPr>
      <t xml:space="preserve">Deportivas en la Organización y constitución de los mismos. </t>
    </r>
    <r>
      <rPr>
        <b/>
        <sz val="8"/>
        <color indexed="8"/>
        <rFont val="Calibri"/>
        <family val="2"/>
      </rPr>
      <t xml:space="preserve">7- </t>
    </r>
    <r>
      <rPr>
        <sz val="8"/>
        <color indexed="8"/>
        <rFont val="Calibri"/>
        <family val="2"/>
      </rPr>
      <t>Presentar informe</t>
    </r>
    <r>
      <rPr>
        <b/>
        <sz val="8"/>
        <color indexed="8"/>
        <rFont val="Calibri"/>
        <family val="2"/>
      </rPr>
      <t xml:space="preserve"> </t>
    </r>
    <r>
      <rPr>
        <sz val="8"/>
        <color indexed="8"/>
        <rFont val="Calibri"/>
        <family val="2"/>
      </rPr>
      <t>mensual</t>
    </r>
    <r>
      <rPr>
        <b/>
        <sz val="8"/>
        <color indexed="8"/>
        <rFont val="Calibri"/>
        <family val="2"/>
      </rPr>
      <t xml:space="preserve"> </t>
    </r>
    <r>
      <rPr>
        <sz val="8"/>
        <color indexed="8"/>
        <rFont val="Calibri"/>
        <family val="2"/>
      </rPr>
      <t xml:space="preserve">de cada una de las actividades desarrolladas en ejecución del contrato. </t>
    </r>
    <r>
      <rPr>
        <b/>
        <sz val="8"/>
        <color indexed="8"/>
        <rFont val="Calibri"/>
        <family val="2"/>
      </rPr>
      <t xml:space="preserve">8- </t>
    </r>
    <r>
      <rPr>
        <sz val="8"/>
        <color indexed="8"/>
        <rFont val="Calibri"/>
        <family val="2"/>
      </rPr>
      <t xml:space="preserve">Participar si lo desea, de manera voluntaria en las actividades que programe el Instituto. </t>
    </r>
    <r>
      <rPr>
        <b/>
        <sz val="8"/>
        <color indexed="8"/>
        <rFont val="Calibri"/>
        <family val="2"/>
      </rPr>
      <t xml:space="preserve">9- </t>
    </r>
    <r>
      <rPr>
        <sz val="8"/>
        <color indexed="8"/>
        <rFont val="Calibri"/>
        <family val="2"/>
      </rPr>
      <t>El contratista podrá seguir ejerciendo su profesión de Abogado, mientras dure la ejecución del presente contrato.</t>
    </r>
    <r>
      <rPr>
        <b/>
        <sz val="8"/>
        <color indexed="8"/>
        <rFont val="Calibri"/>
        <family val="2"/>
      </rPr>
      <t xml:space="preserve"> 10-</t>
    </r>
    <r>
      <rPr>
        <sz val="8"/>
        <color indexed="8"/>
        <rFont val="Calibri"/>
        <family val="2"/>
      </rPr>
      <t xml:space="preserve"> La propuesta del Contratista hace parte integral de este contrato y por lo tanto constituye obligatorio cumplimiento. </t>
    </r>
    <r>
      <rPr>
        <b/>
        <sz val="8"/>
        <color indexed="8"/>
        <rFont val="Calibri"/>
        <family val="2"/>
      </rPr>
      <t xml:space="preserve">11- </t>
    </r>
    <r>
      <rPr>
        <sz val="8"/>
        <color indexed="8"/>
        <rFont val="Calibri"/>
        <family val="2"/>
      </rPr>
      <t xml:space="preserve">El Contratista conservando su autonomía e iniciativa de las gestiones encomendadas, respetará las normas y reglamentos del Instituto </t>
    </r>
    <r>
      <rPr>
        <b/>
        <sz val="8"/>
        <color indexed="8"/>
        <rFont val="Calibri"/>
        <family val="2"/>
      </rPr>
      <t xml:space="preserve">12- </t>
    </r>
    <r>
      <rPr>
        <sz val="8"/>
        <color indexed="8"/>
        <rFont val="Calibri"/>
        <family val="2"/>
      </rPr>
      <t xml:space="preserve">Llevar un archivo documental físico y digital de la ejecución del contrato y permitir su revisión cuando El Instituto a través de su Supervisor, lo requiera. </t>
    </r>
    <r>
      <rPr>
        <b/>
        <sz val="8"/>
        <color indexed="8"/>
        <rFont val="Calibri"/>
        <family val="2"/>
      </rPr>
      <t xml:space="preserve">13-  </t>
    </r>
    <r>
      <rPr>
        <sz val="8"/>
        <color indexed="8"/>
        <rFont val="Calibri"/>
        <family val="2"/>
      </rPr>
      <t>Responder pecuniariamente por</t>
    </r>
    <r>
      <rPr>
        <b/>
        <sz val="8"/>
        <color indexed="8"/>
        <rFont val="Calibri"/>
        <family val="2"/>
      </rPr>
      <t xml:space="preserve"> </t>
    </r>
    <r>
      <rPr>
        <sz val="8"/>
        <color indexed="8"/>
        <rFont val="Calibri"/>
        <family val="2"/>
      </rPr>
      <t xml:space="preserve">los elementos y bienes muebles de propiedad del Instituto que se le entreguen de manera transitoria y no podrá darles destinación distinta de la asignada ni utilizaros en lugares distintos a los señalados por el Instituto, hasta finalizar el contrato, para tal efecto suscribirá las actas de recibo y entrega respectivas. </t>
    </r>
    <r>
      <rPr>
        <b/>
        <sz val="8"/>
        <color indexed="8"/>
        <rFont val="Calibri"/>
        <family val="2"/>
      </rPr>
      <t>14-</t>
    </r>
    <r>
      <rPr>
        <sz val="8"/>
        <color indexed="8"/>
        <rFont val="Calibri"/>
        <family val="2"/>
      </rPr>
      <t xml:space="preserve">. </t>
    </r>
    <r>
      <rPr>
        <sz val="8"/>
        <color indexed="8"/>
        <rFont val="Calibri"/>
        <family val="2"/>
      </rPr>
      <t xml:space="preserve">Cumplir con sus obligaciones frente al Sistema de Seguridad Social Integral, (Salud, pensión y ARL), y cuando el responsable del control de ejecución así lo solicite, allegar la certificación de dicho pago según lo dispuesto en el artículo 50 de la Ley 789 del 27 de diciembre de 2002, en concordancia con la Ley 828 del 10 de julio de 2003, que acredite el pago de sus obligaciones. </t>
    </r>
    <r>
      <rPr>
        <b/>
        <sz val="8"/>
        <color indexed="8"/>
        <rFont val="Calibri"/>
        <family val="2"/>
      </rPr>
      <t>15.</t>
    </r>
    <r>
      <rPr>
        <sz val="8"/>
        <color indexed="8"/>
        <rFont val="Calibri"/>
        <family val="2"/>
      </rPr>
      <t xml:space="preserve"> Las demás obligaciones que se deriven de los presentes términos de Referencia y de la naturaleza del contrato.</t>
    </r>
  </si>
  <si>
    <t>Con ingresos del 1% ICLD $ 128,100,000. Con ingresos del Iva telefonia movil $ 55,097,438 y con ingresos de Iva licores $ 69,000,000</t>
  </si>
  <si>
    <t>MAGNOLIA VILLADA Y</t>
  </si>
  <si>
    <t>076-Brindar apoyo a l area tecnica de Indeportes realizando un acompañamiento desde lo administrativo tecnico y operativo a juegos nacionales 2012</t>
  </si>
  <si>
    <r>
      <t>1)</t>
    </r>
    <r>
      <rPr>
        <sz val="8"/>
        <color indexed="8"/>
        <rFont val="Calibri"/>
        <family val="2"/>
      </rPr>
      <t xml:space="preserve"> Prestar sus servicios de acuerdo a los lineamientos propios del objeto del contrato y la misión del Instituto. </t>
    </r>
    <r>
      <rPr>
        <b/>
        <sz val="8"/>
        <color indexed="8"/>
        <rFont val="Calibri"/>
        <family val="2"/>
      </rPr>
      <t>2)</t>
    </r>
    <r>
      <rPr>
        <sz val="8"/>
        <color indexed="8"/>
        <rFont val="Calibri"/>
        <family val="2"/>
      </rPr>
      <t xml:space="preserve"> Colaborar con la planificación, realización, ejecución, seguimiento y evaluación permanente de las diferentes programaciones, procesos y demás actividades que se desprendan del objeto de su contrato.  </t>
    </r>
    <r>
      <rPr>
        <b/>
        <sz val="8"/>
        <color indexed="8"/>
        <rFont val="Calibri"/>
        <family val="2"/>
      </rPr>
      <t>3)</t>
    </r>
    <r>
      <rPr>
        <sz val="8"/>
        <color indexed="8"/>
        <rFont val="Calibri"/>
        <family val="2"/>
      </rPr>
      <t xml:space="preserve"> Elaborar un cronograma de trabajo donde se especifiquen las fechas y acciones o actividades a realizar según su asignación durante el tiempo de su contrato. 4) Realizar los ajustes administrativos, técnicos y metodológicos pertinentes que puedan darse dentro de su gestión, previa concertación con el técnico del área, supeditado a la aprobación del mismo. </t>
    </r>
    <r>
      <rPr>
        <b/>
        <sz val="8"/>
        <color indexed="8"/>
        <rFont val="Calibri"/>
        <family val="2"/>
      </rPr>
      <t>5)</t>
    </r>
    <r>
      <rPr>
        <sz val="8"/>
        <color indexed="8"/>
        <rFont val="Calibri"/>
        <family val="2"/>
      </rPr>
      <t xml:space="preserve"> Elaborar su plan de trabajo semanal que concuerde con el cronograma presentado trasmitiendo confiabilidad y seguridad funcional en su desempeño diario. </t>
    </r>
    <r>
      <rPr>
        <b/>
        <sz val="8"/>
        <color indexed="8"/>
        <rFont val="Calibri"/>
        <family val="2"/>
      </rPr>
      <t>6)</t>
    </r>
    <r>
      <rPr>
        <sz val="8"/>
        <color indexed="8"/>
        <rFont val="Calibri"/>
        <family val="2"/>
      </rPr>
      <t xml:space="preserve"> Llevar cuadros de control, formatos de visitas y seguimientos y aportar evidencias de las actividades realizadas, que constaten su participación directa.  </t>
    </r>
    <r>
      <rPr>
        <b/>
        <sz val="8"/>
        <color indexed="8"/>
        <rFont val="Calibri"/>
        <family val="2"/>
      </rPr>
      <t>7)</t>
    </r>
    <r>
      <rPr>
        <sz val="8"/>
        <color indexed="8"/>
        <rFont val="Calibri"/>
        <family val="2"/>
      </rPr>
      <t xml:space="preserve"> Realizar las funciones contenidas en su plan de trabajo, siendo responsable, comprometido y respetuoso fomentando y trasmitiendo una actitud positiva y profesional a su desempeño. </t>
    </r>
    <r>
      <rPr>
        <b/>
        <sz val="8"/>
        <color indexed="8"/>
        <rFont val="Calibri"/>
        <family val="2"/>
      </rPr>
      <t>8)</t>
    </r>
    <r>
      <rPr>
        <sz val="8"/>
        <color indexed="8"/>
        <rFont val="Calibri"/>
        <family val="2"/>
      </rPr>
      <t xml:space="preserve"> Elaborar los informes correspondientes a las actividades que desarrolla informando sobre los avances, necesidades, dificultades, cambios y  alcances logrados, manteniendo un canal de comunicación abierto  con las diferentes instancias del Instituto y en especial con el técnico del área a la que pertenece, de acuerdo con los lineamientos dados, demostrando la veracidad de la información registrada a la fecha de su entrega. </t>
    </r>
    <r>
      <rPr>
        <b/>
        <sz val="8"/>
        <color indexed="8"/>
        <rFont val="Calibri"/>
        <family val="2"/>
      </rPr>
      <t>9)</t>
    </r>
    <r>
      <rPr>
        <sz val="8"/>
        <color indexed="8"/>
        <rFont val="Calibri"/>
        <family val="2"/>
      </rPr>
      <t xml:space="preserve"> El contratista de forma voluntaria participará en las actividades en las cuales el Instituto requiera su presencia. </t>
    </r>
    <r>
      <rPr>
        <b/>
        <sz val="8"/>
        <color indexed="8"/>
        <rFont val="Calibri"/>
        <family val="2"/>
      </rPr>
      <t>10)</t>
    </r>
    <r>
      <rPr>
        <sz val="8"/>
        <color indexed="8"/>
        <rFont val="Calibri"/>
        <family val="2"/>
      </rPr>
      <t xml:space="preserve"> Apoyar los diferentes trabajos de masificación deportiva, recreativa y promocional que sean propuestos por el Instituto, asumiendo un gran compromiso con las labores encomendadas  </t>
    </r>
    <r>
      <rPr>
        <b/>
        <sz val="8"/>
        <color indexed="8"/>
        <rFont val="Calibri"/>
        <family val="2"/>
      </rPr>
      <t>11)</t>
    </r>
    <r>
      <rPr>
        <sz val="8"/>
        <color indexed="8"/>
        <rFont val="Calibri"/>
        <family val="2"/>
      </rPr>
      <t xml:space="preserve"> Utilizar de manera adecuada y responsable cada uno de los bienes, elementos, implementación u otro tipo de objetos que le sean entregados o prestados para el normal cumplimiento de sus funciones, comprometiéndose a no utilizarlos para otros fines que nada tengan que ver con el objeto del contrato. </t>
    </r>
    <r>
      <rPr>
        <b/>
        <sz val="8"/>
        <color indexed="8"/>
        <rFont val="Calibri"/>
        <family val="2"/>
      </rPr>
      <t>12)</t>
    </r>
    <r>
      <rPr>
        <sz val="8"/>
        <color indexed="8"/>
        <rFont val="Calibri"/>
        <family val="2"/>
      </rPr>
      <t xml:space="preserve"> Mantener excelente presentación personal en cada uno de los espacios que se requiera en el desarrollo de sus funciones, no presentarse en estado de embriaguez a ningún evento del Instituto y en el cual este cumpliendo con funciones especificas que atenten contra su buen nombre,  además utilizar un lenguaje apropiado, digno y respetuoso para dirigirse a sus compañeros de labor, funcionarios del Instituto, personal externo y los demás que tengan que ver con las funciones que se están desempeñando, </t>
    </r>
    <r>
      <rPr>
        <b/>
        <sz val="8"/>
        <color indexed="8"/>
        <rFont val="Calibri"/>
        <family val="2"/>
      </rPr>
      <t>13)</t>
    </r>
    <r>
      <rPr>
        <sz val="8"/>
        <color indexed="8"/>
        <rFont val="Calibri"/>
        <family val="2"/>
      </rPr>
      <t xml:space="preserve"> Implementar estrategias que le permitan en cualquier momento mejorar su desempeño de acuerdo con la necesidad que se presente. </t>
    </r>
    <r>
      <rPr>
        <b/>
        <sz val="8"/>
        <color indexed="8"/>
        <rFont val="Calibri"/>
        <family val="2"/>
      </rPr>
      <t>14)</t>
    </r>
    <r>
      <rPr>
        <sz val="8"/>
        <color indexed="8"/>
        <rFont val="Calibri"/>
        <family val="2"/>
      </rPr>
      <t xml:space="preserve"> Realizar un acompañamiento permanente en cada una de las programaciones que le sean asignadas por el Instituto en relación con el objeto del contrato. </t>
    </r>
    <r>
      <rPr>
        <b/>
        <sz val="8"/>
        <color indexed="8"/>
        <rFont val="Calibri"/>
        <family val="2"/>
      </rPr>
      <t>15)</t>
    </r>
    <r>
      <rPr>
        <sz val="8"/>
        <color indexed="8"/>
        <rFont val="Calibri"/>
        <family val="2"/>
      </rPr>
      <t xml:space="preserve"> El contratista conservando su autonomía e iniciativa en las gestiones encomendadas, respetará las normas y reglamentos vigentes en el Instituto. </t>
    </r>
    <r>
      <rPr>
        <b/>
        <sz val="8"/>
        <color indexed="8"/>
        <rFont val="Calibri"/>
        <family val="2"/>
      </rPr>
      <t>16)</t>
    </r>
    <r>
      <rPr>
        <sz val="8"/>
        <color indexed="8"/>
        <rFont val="Calibri"/>
        <family val="2"/>
      </rPr>
      <t xml:space="preserve"> </t>
    </r>
    <r>
      <rPr>
        <sz val="8"/>
        <color indexed="8"/>
        <rFont val="Calibri"/>
        <family val="2"/>
      </rPr>
      <t>Encontrarse afiliado a los sistemas de pensión, salud y A.R.L al momento de la suscripción del contrato y presentar los soportes de pago para los pagos respectivos</t>
    </r>
    <r>
      <rPr>
        <sz val="8"/>
        <color indexed="8"/>
        <rFont val="Calibri"/>
        <family val="2"/>
      </rPr>
      <t>; en concordancia con el decreto 510 de 2.003, Ley 789 de 2002, y ley 1562 de 2012, de igual manera certificación expedida por la Procuraduría General de la Nación, en la que se estipule que no tiene antecedentes disciplinarios que lo inhabiliten para contratar conforme lo ordena la ley 610 de 2.000 y los demás que sean requeridos para su contratación.</t>
    </r>
  </si>
  <si>
    <t>ERICK ALBERTO GAMERO V</t>
  </si>
  <si>
    <t>FAVER GOMEZ A</t>
  </si>
  <si>
    <t>079-Apoyar la gestión de Indeportes Quindío como Técnico brindando su conocimiento teórico y práctico como soporte necesario para el desarrollo de los procesos de planificación, preparación y alta competencia de los deportistas pertenecientes a la Liga de Atletismo  del Quindío.</t>
  </si>
  <si>
    <t>1. Estructurar un Programa de entrenamiento de forma técnica (mesociclos) de acuerdo con las necesidades de su disciplina, que incluya las diferentes áreas del desarrollo humano (salud física y mental, entrenamiento general y específico), de los deportistas pertenecientes a la Liga, mostrando los contenidos propios en cada una de las etapas de preparación y progresión deportiva de los deportistas. 2. Elaborar y socializar ante el Instituto un cronograma de trabajo detallado donde determine claramente las fechas, las acciones y actividades por ejecutar con los deportistas que concuerde con el tiempo de su contratación. 3. Elaborar y entregar de manera semanal los microciclos, los cuales deberán corresponder con el mesiciclo planificado, documentos que colocará a disposición inmediata del Instituto cada vez que le sean solicitados por el personal técnico ó administrativo involucrado dentro del proceso. 4. Organizar y mantener activo el grupo de deportistas a cargo, fomentando la reserva deportiva de la Liga, logrando una excelente disposición en la ejecución de los trabajos técnicos, tácticos y metodológicos que le sean programados dentro de su preparación deportiva que le permitan obtener los resultados que se esperan para el Deporte de nuestro Departamento. 5. Manejar los cuadros de control que sean necesarios y que cobijen toda la información propia del proceso de entrenamiento tales como fichas individualizadas de cada uno de los deportistas, listados de asistencia, cuadros de seguimiento técnicos, médicos y los demás pertinentes a su oficio como Técnico con el objetivo de realizar un acompañamiento preciso a cada uno de ellos. Estos formatos los consultará con el Área Técnica del Instituto y los diligenciará con toda la transparencia del caso presentándolos en los medios que le sean solicitados (físicos o digitales). 6. Para el caso de los deportistas seleccionados a Juegos Deportivos Nacionales 2012, deberá ser muy específico en sus planteamientos  permitiendo con ello lograr los objetivos trazados desde el Instituto. 7. Mantener comunicación efectiva y permanente con todos los involucrados en el proceso deportivo, (entiéndase dignatarios de la Liga, deportistas, padres de familia, funcionarios Indeportes, periodistas, etc).  8. Es su obligación atender las recomendaciones, intervenciones y protocolos dados por el equipo biomédico del Instituto, teniendo presente que éste actúa como un complemento al proceso evolutivo de los deportistas. 9. Brindar soporte, acompañamiento y asesoramiento a los Juegos Intercolegiados en sus diferentes fases, teniendo en cuenta que desde allí se proyecta el crecimiento paulatino de la cantera y reserva deportiva para las Ligas. Este punto debe considerarse como fundamental y de estricto cumplimiento en el desarrollo de sus obligaciones.   10. Utilizar los mecanismos necesarios y las herramientas existentes para manejar los distintos conflictos personales y deportivos que se puedan derivar dentro del proceso. 11. Asistir y participar sin falta a las reuniones, convocatorias y capacitaciones que se realicen por parte del Instituto. 12. Asistir mínimo una (1) vez cada quince (15) días a un Municipio brindando asesoría, apoyo y seguimiento técnico a los procesos deportivos de su disciplina. 13. Coordinar conjuntamente con el equipo biomédico las diferentes atenciones que debe recibir el deportista siendo proactivo, facilitando el progreso y la interacción del deportista con cada uno de los profesionales de la salud que intervengan en su proceso. Para este caso en especial deberá llenar una ficha individual donde se indiquen las fechas de atención firmado por el deportista, el representante del equipo biomédico y el mismo técnico. 14. Participar activamente en la realización de los eventos de carácter deportivo que programe el Instituto, apoyando técnicamente cada vez que sea necesario. 15.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16.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17.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 18. Como contratista deberá demostrar su compromiso, responsabilidad y liderazgo frente a la disciplina y a sus deportistas, de igual forma mantener disponibilidad y pertenencia hacia el Instituto correspondiendo a la confianza depositada para el desempeño de sus obligaciones.  19. Fomentar la reserva deportiva de acuerdo con las características específicas de su disciplina, seleccionando y perfilando a los deportistas estratégicamente.  20.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21. 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t>
  </si>
  <si>
    <t>RUBEN DARIO BELTRAN M</t>
  </si>
  <si>
    <r>
      <t>085-Brindar los servicios profesionales de un Equipo Biomédico</t>
    </r>
    <r>
      <rPr>
        <b/>
        <sz val="8"/>
        <color indexed="8"/>
        <rFont val="Calibri"/>
        <family val="2"/>
      </rPr>
      <t xml:space="preserve"> </t>
    </r>
    <r>
      <rPr>
        <sz val="8"/>
        <color indexed="8"/>
        <rFont val="Calibri"/>
        <family val="2"/>
      </rPr>
      <t>con experiencia en medicina del deporte y en los procesos complementarios de la actividad física (psicología, nutrición y fisioterapia), asesorando y acompañando de manera continua y oportuna a los diferentes procesos que se adelantan por parte del Instituto en el área deportiva, especialmente en lo concerniente a Juegos Deportivos Nacionales y Paranacionales 2012.</t>
    </r>
  </si>
  <si>
    <r>
      <t xml:space="preserve">En desarrollo del objeto contractual, el contratista se compromete a: En desarrollo del objeto contractual, el contratista se compromete a: </t>
    </r>
    <r>
      <rPr>
        <b/>
        <sz val="8"/>
        <color indexed="8"/>
        <rFont val="Calibri"/>
        <family val="2"/>
      </rPr>
      <t>1.</t>
    </r>
    <r>
      <rPr>
        <sz val="8"/>
        <color indexed="8"/>
        <rFont val="Calibri"/>
        <family val="2"/>
      </rPr>
      <t xml:space="preserve"> Estructurar el Plan de Trabajo con contenidos claros y adaptados a los diferentes Organismos Deportivos y a sus deportistas sobre acompañamiento científico y técnico que le permita flexibilidad pero que esté de acuerdo con las necesidades del entrenamiento deportivo incluyendo las diferentes áreas del desarrollo humano (salud física y mental, entrenamiento general y específico, biomecánica del ejercicio, nutrición, rehabilitación y recuperación de lesiones). </t>
    </r>
    <r>
      <rPr>
        <b/>
        <sz val="8"/>
        <color indexed="8"/>
        <rFont val="Calibri"/>
        <family val="2"/>
      </rPr>
      <t>2.</t>
    </r>
    <r>
      <rPr>
        <sz val="8"/>
        <color indexed="8"/>
        <rFont val="Calibri"/>
        <family val="2"/>
      </rPr>
      <t xml:space="preserve"> Intervenir desde el área científica cada vez que sea necesario en los planes de entrenamiento y aplicación de las cargas, volúmenes e intensidades, complementando y mejorando el trabajo del entrenador facilitando así el buen desarrollo y ejecución de los procesos. </t>
    </r>
    <r>
      <rPr>
        <b/>
        <sz val="8"/>
        <color indexed="8"/>
        <rFont val="Calibri"/>
        <family val="2"/>
      </rPr>
      <t xml:space="preserve">3. </t>
    </r>
    <r>
      <rPr>
        <sz val="8"/>
        <color indexed="8"/>
        <rFont val="Calibri"/>
        <family val="2"/>
      </rPr>
      <t xml:space="preserve">Realizar la atención médica y complementaria correspondiente a cada uno de los deportistas que participan de los procesos del Instituto, en especial a los pre – seleccionados a Juegos Deportivos Nacionales y Paranacionales 2012. </t>
    </r>
    <r>
      <rPr>
        <b/>
        <sz val="8"/>
        <color indexed="8"/>
        <rFont val="Calibri"/>
        <family val="2"/>
      </rPr>
      <t xml:space="preserve">4. </t>
    </r>
    <r>
      <rPr>
        <sz val="8"/>
        <color indexed="8"/>
        <rFont val="Calibri"/>
        <family val="2"/>
      </rPr>
      <t xml:space="preserve">Llevar cuadros de control actualizados de carácter semanal o mensual que concuerden con la atención que se brinda a los diferentes deportistas, el cual podrá ser requerido en cualquier momento por personal técnico y administrativo involucrado dentro del proceso. </t>
    </r>
    <r>
      <rPr>
        <b/>
        <sz val="8"/>
        <color indexed="8"/>
        <rFont val="Calibri"/>
        <family val="2"/>
      </rPr>
      <t xml:space="preserve">5. </t>
    </r>
    <r>
      <rPr>
        <sz val="8"/>
        <color indexed="8"/>
        <rFont val="Calibri"/>
        <family val="2"/>
      </rPr>
      <t xml:space="preserve">Abrir una historia clínica a cada deportista en la cual se consignen los pormenores de la atención realizada sobre los diferentes procedimientos en los que Él intervenga. Estos formatos serán solicitados por el Instituto y deberán diligenciarse con toda la transparencia del caso para ser presentados en los medios que sean solicitados (físicos o digitales). </t>
    </r>
    <r>
      <rPr>
        <b/>
        <sz val="8"/>
        <color indexed="8"/>
        <rFont val="Calibri"/>
        <family val="2"/>
      </rPr>
      <t xml:space="preserve">6. </t>
    </r>
    <r>
      <rPr>
        <sz val="8"/>
        <color indexed="8"/>
        <rFont val="Calibri"/>
        <family val="2"/>
      </rPr>
      <t>Articular su trabajo con los demás profesionales que intervienen en el proceso de preparación que permita identificar las necesidades, correctivos o aplicaciones, alcances y la proyección de posibles resultados posibilitando la oportunidad en la toma de decisiones.</t>
    </r>
    <r>
      <rPr>
        <b/>
        <sz val="8"/>
        <color indexed="8"/>
        <rFont val="Calibri"/>
        <family val="2"/>
      </rPr>
      <t xml:space="preserve"> 7.</t>
    </r>
    <r>
      <rPr>
        <sz val="8"/>
        <color indexed="8"/>
        <rFont val="Calibri"/>
        <family val="2"/>
      </rPr>
      <t xml:space="preserve"> Mantener comunicación efectiva y permanente con todos los involucrados en el proceso deportivo, (entiéndase entrenadores, deportistas, padres de familia, funcionarios Indeportes, periodistas, etc.). </t>
    </r>
    <r>
      <rPr>
        <b/>
        <sz val="8"/>
        <color indexed="8"/>
        <rFont val="Calibri"/>
        <family val="2"/>
      </rPr>
      <t xml:space="preserve">8. </t>
    </r>
    <r>
      <rPr>
        <sz val="8"/>
        <color indexed="8"/>
        <rFont val="Calibri"/>
        <family val="2"/>
      </rPr>
      <t xml:space="preserve">Utilizar los mecanismos necesarios y herramientas existentes para manejar los distintos conflictos personales y deportivos que se puedan derivar del proceso. </t>
    </r>
    <r>
      <rPr>
        <b/>
        <sz val="8"/>
        <color indexed="8"/>
        <rFont val="Calibri"/>
        <family val="2"/>
      </rPr>
      <t xml:space="preserve">9. </t>
    </r>
    <r>
      <rPr>
        <sz val="8"/>
        <color indexed="8"/>
        <rFont val="Calibri"/>
        <family val="2"/>
      </rPr>
      <t xml:space="preserve">Asistir y participar sin falta a las reuniones, convocatorias y capacitaciones que se realicen por parte del Instituto. </t>
    </r>
    <r>
      <rPr>
        <b/>
        <sz val="8"/>
        <color indexed="8"/>
        <rFont val="Calibri"/>
        <family val="2"/>
      </rPr>
      <t xml:space="preserve">10. </t>
    </r>
    <r>
      <rPr>
        <sz val="8"/>
        <color indexed="8"/>
        <rFont val="Calibri"/>
        <family val="2"/>
      </rPr>
      <t xml:space="preserve">Participar activamente en la realización de los eventos de carácter deportivo y pedagógico que programe el Instituto, asistiendo y acompañando técnica y profesionalmente cada vez que sea necesario. </t>
    </r>
    <r>
      <rPr>
        <b/>
        <sz val="8"/>
        <color indexed="8"/>
        <rFont val="Calibri"/>
        <family val="2"/>
      </rPr>
      <t>11.</t>
    </r>
    <r>
      <rPr>
        <sz val="8"/>
        <color indexed="8"/>
        <rFont val="Calibri"/>
        <family val="2"/>
      </rPr>
      <t xml:space="preserve"> Utilizar de manera adecuada y responsable cada uno de los bienes, elementos, implementación u otro tipo de objetos que le sean entregados o prestados para el normal cumplimiento de sus funciones, comprometiéndose a no utilizarlos para otros fines que nada tengan que ver con el objeto del contrato. </t>
    </r>
    <r>
      <rPr>
        <b/>
        <sz val="8"/>
        <color indexed="8"/>
        <rFont val="Calibri"/>
        <family val="2"/>
      </rPr>
      <t xml:space="preserve">12. </t>
    </r>
    <r>
      <rPr>
        <sz val="8"/>
        <color indexed="8"/>
        <rFont val="Calibri"/>
        <family val="2"/>
      </rPr>
      <t xml:space="preserve">Entregar un (1) informe con carácter mensual en el cual incluya una breve descripción de sus actividades y las atenciones registradas durante esa vigencia, anexando los soportes necesarios y requeridos por el Instituto para el pago mensual correspondiente. Es importante indicar que deberá diligenciar en su totalidad cada una de las exigencias referidas adicionando el control con las firmas de quienes hicieron uso de los servicios. </t>
    </r>
    <r>
      <rPr>
        <b/>
        <sz val="8"/>
        <color indexed="8"/>
        <rFont val="Calibri"/>
        <family val="2"/>
      </rPr>
      <t>13.</t>
    </r>
    <r>
      <rPr>
        <sz val="8"/>
        <color indexed="8"/>
        <rFont val="Calibri"/>
        <family val="2"/>
      </rPr>
      <t xml:space="preserve"> Suministrar de manera inmediata la información técnica, científica y operativa que requiera el Instituto sobre el desempeño de sus funciones y de sus atendidos según el caso. </t>
    </r>
    <r>
      <rPr>
        <b/>
        <sz val="8"/>
        <color indexed="8"/>
        <rFont val="Calibri"/>
        <family val="2"/>
      </rPr>
      <t xml:space="preserve">14. </t>
    </r>
    <r>
      <rPr>
        <sz val="8"/>
        <color indexed="8"/>
        <rFont val="Calibri"/>
        <family val="2"/>
      </rPr>
      <t>El contratista deberá realizar un trabajo articulado y confiable frente a la atención, tratamiento, control y evolución de los deportistas durante el período de contratación. Para tal efecto deberá informar de forma escrita a Indeportes sobre los horarios y demás situaciones que se deriven de este punto. Asimismo el Contratista conservará su  autonomía en la distribución del tiempo, pero en todo caso deberá cumplir con lo estipulado anteriormente.</t>
    </r>
    <r>
      <rPr>
        <b/>
        <sz val="8"/>
        <color indexed="8"/>
        <rFont val="Calibri"/>
        <family val="2"/>
      </rPr>
      <t xml:space="preserve"> 15. </t>
    </r>
    <r>
      <rPr>
        <sz val="8"/>
        <color indexed="8"/>
        <rFont val="Calibri"/>
        <family val="2"/>
      </rPr>
      <t xml:space="preserve">Mantener una excelente presentación personal en cada uno de los espacios que se requiera en el desarrollo de sus funciones, el personal que brinde los servicios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funciones que se están desempeñando. </t>
    </r>
    <r>
      <rPr>
        <b/>
        <sz val="8"/>
        <color indexed="8"/>
        <rFont val="Calibri"/>
        <family val="2"/>
      </rPr>
      <t>16.</t>
    </r>
    <r>
      <rPr>
        <sz val="8"/>
        <color indexed="8"/>
        <rFont val="Calibri"/>
        <family val="2"/>
      </rPr>
      <t xml:space="preserve"> El contratista se obliga a allegar al Instituto fotocopia de los documentos que le sean requeridos para su debida contratación incluyendo su afiliación al Sistema de Seguridad Social de conformidad y para los fines establecidos en el Articulo 50 de la Ley 789 de 2.002; en concordancia con el Decreto 510 de 2.003, igualmente, Certificación expedida por la Procuraduría General de la Nación, en la que se estipule que no tiene antecedentes disciplinarios  que lo inhabiliten para contratar, conforme lo ordena la Ley 610 de 2.000 y que legalmente se requieren. </t>
    </r>
    <r>
      <rPr>
        <b/>
        <sz val="8"/>
        <color indexed="8"/>
        <rFont val="Calibri"/>
        <family val="2"/>
      </rPr>
      <t>17-</t>
    </r>
    <r>
      <rPr>
        <sz val="8"/>
        <color indexed="8"/>
        <rFont val="Calibri"/>
        <family val="2"/>
      </rPr>
      <t xml:space="preserve"> La propuesta del Contratista hace parte integral de este contrato y por lo tanto constituye obligatorio cumplimiento. </t>
    </r>
    <r>
      <rPr>
        <b/>
        <sz val="8"/>
        <color indexed="8"/>
        <rFont val="Calibri"/>
        <family val="2"/>
      </rPr>
      <t xml:space="preserve">18- </t>
    </r>
    <r>
      <rPr>
        <sz val="8"/>
        <color indexed="8"/>
        <rFont val="Calibri"/>
        <family val="2"/>
      </rPr>
      <t xml:space="preserve">El Contratista conservando su autonomía e iniciativa de las gestiones encomendadas, respetará las normas y reglamentos del Instituto </t>
    </r>
    <r>
      <rPr>
        <b/>
        <sz val="8"/>
        <color indexed="8"/>
        <rFont val="Calibri"/>
        <family val="2"/>
      </rPr>
      <t xml:space="preserve">19- </t>
    </r>
    <r>
      <rPr>
        <sz val="8"/>
        <color indexed="8"/>
        <rFont val="Calibri"/>
        <family val="2"/>
      </rPr>
      <t xml:space="preserve">Llevar un archivo documental físico y digital de la ejecución del contrato y permitir su revisión cuando El Instituto a través de su Supervisor, lo requiera. </t>
    </r>
    <r>
      <rPr>
        <b/>
        <sz val="8"/>
        <color indexed="8"/>
        <rFont val="Calibri"/>
        <family val="2"/>
      </rPr>
      <t xml:space="preserve">20-  </t>
    </r>
    <r>
      <rPr>
        <sz val="8"/>
        <color indexed="8"/>
        <rFont val="Calibri"/>
        <family val="2"/>
      </rPr>
      <t>El contratista  será el único responsable de sus obligaciones fiscales y tributarias en los términos de ley.</t>
    </r>
    <r>
      <rPr>
        <sz val="8"/>
        <color indexed="8"/>
        <rFont val="Calibri"/>
        <family val="2"/>
      </rPr>
      <t xml:space="preserve"> </t>
    </r>
    <r>
      <rPr>
        <sz val="8"/>
        <color indexed="10"/>
        <rFont val="Calibri"/>
        <family val="2"/>
      </rPr>
      <t>(Salud, pensión y ARL), y cuando el responsable del control de ejecución así lo solicite, allegar la certificación de dicho pago según lo dispuesto en el artículo 50 de la Ley 789 del 27 de diciembre de 2002, en concordancia con la Ley 828 del 10 de julio de 2003, que acredite el pago de sus obligaciones</t>
    </r>
    <r>
      <rPr>
        <sz val="8"/>
        <color indexed="8"/>
        <rFont val="Calibri"/>
        <family val="2"/>
      </rPr>
      <t xml:space="preserve">. </t>
    </r>
    <r>
      <rPr>
        <b/>
        <sz val="8"/>
        <color indexed="8"/>
        <rFont val="Calibri"/>
        <family val="2"/>
      </rPr>
      <t>21.</t>
    </r>
    <r>
      <rPr>
        <sz val="8"/>
        <color indexed="8"/>
        <rFont val="Calibri"/>
        <family val="2"/>
      </rPr>
      <t xml:space="preserve"> Las demás obligaciones que se deriven de los presentes términos de Referencia y de la naturaleza del contrato.</t>
    </r>
  </si>
  <si>
    <t>SPORT MEDICAL CENTER IPS</t>
  </si>
  <si>
    <t>081-Apoyar la gestión de Indeportes Quindío como Técnico brindando su conocimiento teórico y práctico como soporte necesario para el desarrollo de los procesos de planificación, preparación y alta competencia de los deportistas pertenecientes a la Liga de Boxeo  del Quindío.</t>
  </si>
  <si>
    <r>
      <t>1.</t>
    </r>
    <r>
      <rPr>
        <sz val="8"/>
        <color indexed="8"/>
        <rFont val="Calibri"/>
        <family val="2"/>
      </rPr>
      <t xml:space="preserve"> Estructurar un Programa de entrenamiento de forma técnica (mesociclos) de acuerdo con las necesidades de su disciplina, que incluya las diferentes áreas del desarrollo humano (salud física y mental, entrenamiento general y específico), de los deportistas pertenecientes a la Liga, mostrando los contenidos propios en cada una de las etapas de preparación y progresión deportiva de los deportistas. </t>
    </r>
    <r>
      <rPr>
        <b/>
        <sz val="8"/>
        <color indexed="8"/>
        <rFont val="Calibri"/>
        <family val="2"/>
      </rPr>
      <t>2.</t>
    </r>
    <r>
      <rPr>
        <sz val="8"/>
        <color indexed="8"/>
        <rFont val="Calibri"/>
        <family val="2"/>
      </rPr>
      <t xml:space="preserve"> Elaborar y socializar ante el Instituto un cronograma de trabajo detallado donde determine claramente las fechas, las acciones y actividades por ejecutar con los deportistas que concuerde con el tiempo de su contratación. </t>
    </r>
    <r>
      <rPr>
        <b/>
        <sz val="8"/>
        <color indexed="8"/>
        <rFont val="Calibri"/>
        <family val="2"/>
      </rPr>
      <t>3.</t>
    </r>
    <r>
      <rPr>
        <sz val="8"/>
        <color indexed="8"/>
        <rFont val="Calibri"/>
        <family val="2"/>
      </rPr>
      <t xml:space="preserve"> Elaborar y entregar de manera semanal los microciclos, los cuales deberán corresponder con el mesiciclo planificado, documentos que colocará a disposición inmediata del Instituto cada vez que le sean solicitados por el personal técnico ó administrativo involucrado dentro del proceso. </t>
    </r>
    <r>
      <rPr>
        <b/>
        <sz val="8"/>
        <color indexed="8"/>
        <rFont val="Calibri"/>
        <family val="2"/>
      </rPr>
      <t>4.</t>
    </r>
    <r>
      <rPr>
        <sz val="8"/>
        <color indexed="8"/>
        <rFont val="Calibri"/>
        <family val="2"/>
      </rPr>
      <t xml:space="preserve"> Organizar y mantener activo el grupo de deportistas a cargo, fomentando la reserva deportiva de la Liga, logrando una excelente disposición en la ejecución de los trabajos técnicos, tácticos y metodológicos que le sean programados dentro de su preparación deportiva que le permitan obtener los resultados que se esperan para el Deporte de nuestro Departamento. </t>
    </r>
    <r>
      <rPr>
        <b/>
        <sz val="8"/>
        <color indexed="8"/>
        <rFont val="Calibri"/>
        <family val="2"/>
      </rPr>
      <t>5.</t>
    </r>
    <r>
      <rPr>
        <sz val="8"/>
        <color indexed="8"/>
        <rFont val="Calibri"/>
        <family val="2"/>
      </rPr>
      <t xml:space="preserve"> Manejar los cuadros de control que sean necesarios y que cobijen toda la información propia del proceso de entrenamiento tales como fichas individualizadas de cada uno de los deportistas, listados de asistencia, cuadros de seguimiento técnicos, médicos y los demás pertinentes a su oficio como Técnico con el objetivo de realizar un acompañamiento preciso a cada uno de ellos. Estos formatos los consultará con el Área Técnica del Instituto y los diligenciará con toda la transparencia del caso presentándolos en los medios que le sean solicitados (físicos o digitales). </t>
    </r>
    <r>
      <rPr>
        <b/>
        <sz val="8"/>
        <color indexed="8"/>
        <rFont val="Calibri"/>
        <family val="2"/>
      </rPr>
      <t>6.</t>
    </r>
    <r>
      <rPr>
        <sz val="8"/>
        <color indexed="8"/>
        <rFont val="Calibri"/>
        <family val="2"/>
      </rPr>
      <t xml:space="preserve"> Para el caso de los deportistas seleccionados a Juegos Deportivos Nacionales 2012, deberá ser muy específico en sus planteamientos  permitiendo con ello lograr los objetivos trazados desde el Instituto. </t>
    </r>
    <r>
      <rPr>
        <b/>
        <sz val="8"/>
        <color indexed="8"/>
        <rFont val="Calibri"/>
        <family val="2"/>
      </rPr>
      <t>7.</t>
    </r>
    <r>
      <rPr>
        <sz val="8"/>
        <color indexed="8"/>
        <rFont val="Calibri"/>
        <family val="2"/>
      </rPr>
      <t xml:space="preserve"> Mantener comunicación efectiva y permanente con todos los involucrados en el proceso deportivo, (entiéndase dignatarios de la Liga, deportistas, padres de familia, funcionarios Indeportes, periodistas, etc).  </t>
    </r>
    <r>
      <rPr>
        <b/>
        <sz val="8"/>
        <color indexed="8"/>
        <rFont val="Calibri"/>
        <family val="2"/>
      </rPr>
      <t>8.</t>
    </r>
    <r>
      <rPr>
        <sz val="8"/>
        <color indexed="8"/>
        <rFont val="Calibri"/>
        <family val="2"/>
      </rPr>
      <t xml:space="preserve"> Es su obligación atender las recomendaciones, intervenciones y protocolos dados por el equipo biomédico del Instituto, teniendo presente que éste actúa como un complemento al proceso evolutivo de los deportistas. </t>
    </r>
    <r>
      <rPr>
        <b/>
        <sz val="8"/>
        <color indexed="8"/>
        <rFont val="Calibri"/>
        <family val="2"/>
      </rPr>
      <t>9.</t>
    </r>
    <r>
      <rPr>
        <sz val="8"/>
        <color indexed="8"/>
        <rFont val="Calibri"/>
        <family val="2"/>
      </rPr>
      <t xml:space="preserve"> Brindar soporte, acompañamiento y asesoramiento a los Juegos Intercolegiados en sus diferentes fases, teniendo en cuenta que desde allí se proyecta el crecimiento paulatino de la cantera y reserva deportiva para las Ligas. Este punto debe considerarse como fundamental y de estricto cumplimiento en el desarrollo de sus obligaciones.   </t>
    </r>
    <r>
      <rPr>
        <b/>
        <sz val="8"/>
        <color indexed="8"/>
        <rFont val="Calibri"/>
        <family val="2"/>
      </rPr>
      <t>10.</t>
    </r>
    <r>
      <rPr>
        <sz val="8"/>
        <color indexed="8"/>
        <rFont val="Calibri"/>
        <family val="2"/>
      </rPr>
      <t xml:space="preserve"> Utilizar los mecanismos necesarios y las herramientas existentes para manejar los distintos conflictos personales y deportivos que se puedan derivar dentro del proceso. </t>
    </r>
    <r>
      <rPr>
        <b/>
        <sz val="8"/>
        <color indexed="8"/>
        <rFont val="Calibri"/>
        <family val="2"/>
      </rPr>
      <t>11.</t>
    </r>
    <r>
      <rPr>
        <sz val="8"/>
        <color indexed="8"/>
        <rFont val="Calibri"/>
        <family val="2"/>
      </rPr>
      <t xml:space="preserve"> Asistir y participar sin falta a las reuniones, convocatorias y capacitaciones que se realicen por parte del Instituto. </t>
    </r>
    <r>
      <rPr>
        <b/>
        <sz val="8"/>
        <color indexed="8"/>
        <rFont val="Calibri"/>
        <family val="2"/>
      </rPr>
      <t>12.</t>
    </r>
    <r>
      <rPr>
        <sz val="8"/>
        <color indexed="8"/>
        <rFont val="Calibri"/>
        <family val="2"/>
      </rPr>
      <t xml:space="preserve"> Asistir mínimo una (1) vez cada quince (15) días a un Municipio brindando asesoría, apoyo y seguimiento técnico a los procesos deportivos de su disciplina. </t>
    </r>
    <r>
      <rPr>
        <b/>
        <sz val="8"/>
        <color indexed="8"/>
        <rFont val="Calibri"/>
        <family val="2"/>
      </rPr>
      <t>13.</t>
    </r>
    <r>
      <rPr>
        <sz val="8"/>
        <color indexed="8"/>
        <rFont val="Calibri"/>
        <family val="2"/>
      </rPr>
      <t xml:space="preserve"> Coordinar conjuntamente con el equipo biomédico las diferentes atenciones que debe recibir el deportista siendo proactivo, facilitando el progreso y la interacción del deportista con cada uno de los profesionales de la salud que intervengan en su proceso. Para este caso en especial deberá llenar una ficha individual donde se indiquen las fechas de atención firmado por el deportista, el representante del equipo biomédico y el mismo técnico. </t>
    </r>
    <r>
      <rPr>
        <b/>
        <sz val="8"/>
        <color indexed="8"/>
        <rFont val="Calibri"/>
        <family val="2"/>
      </rPr>
      <t>14.</t>
    </r>
    <r>
      <rPr>
        <sz val="8"/>
        <color indexed="8"/>
        <rFont val="Calibri"/>
        <family val="2"/>
      </rPr>
      <t xml:space="preserve"> Participar activamente en la realización de los eventos de carácter deportivo que programe el Instituto, apoyando técnicamente cada vez que sea necesario. </t>
    </r>
    <r>
      <rPr>
        <b/>
        <sz val="8"/>
        <color indexed="8"/>
        <rFont val="Calibri"/>
        <family val="2"/>
      </rPr>
      <t>15.</t>
    </r>
    <r>
      <rPr>
        <sz val="8"/>
        <color indexed="8"/>
        <rFont val="Calibri"/>
        <family val="2"/>
      </rPr>
      <t xml:space="preserve">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t>
    </r>
    <r>
      <rPr>
        <b/>
        <sz val="8"/>
        <color indexed="8"/>
        <rFont val="Calibri"/>
        <family val="2"/>
      </rPr>
      <t>16.</t>
    </r>
    <r>
      <rPr>
        <sz val="8"/>
        <color indexed="8"/>
        <rFont val="Calibri"/>
        <family val="2"/>
      </rPr>
      <t xml:space="preserve">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t>
    </r>
    <r>
      <rPr>
        <b/>
        <sz val="8"/>
        <color indexed="8"/>
        <rFont val="Calibri"/>
        <family val="2"/>
      </rPr>
      <t>17.</t>
    </r>
    <r>
      <rPr>
        <sz val="8"/>
        <color indexed="8"/>
        <rFont val="Calibri"/>
        <family val="2"/>
      </rPr>
      <t xml:space="preserve">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 </t>
    </r>
    <r>
      <rPr>
        <b/>
        <sz val="8"/>
        <color indexed="8"/>
        <rFont val="Calibri"/>
        <family val="2"/>
      </rPr>
      <t>18.</t>
    </r>
    <r>
      <rPr>
        <sz val="8"/>
        <color indexed="8"/>
        <rFont val="Calibri"/>
        <family val="2"/>
      </rPr>
      <t xml:space="preserve"> Como contratista deberá demostrar su compromiso, responsabilidad y liderazgo frente a la disciplina y a sus deportistas, de igual forma mantener disponibilidad y pertenencia hacia el Instituto correspondiendo a la confianza depositada para el desempeño de sus obligaciones.  </t>
    </r>
    <r>
      <rPr>
        <b/>
        <sz val="8"/>
        <color indexed="8"/>
        <rFont val="Calibri"/>
        <family val="2"/>
      </rPr>
      <t>19.</t>
    </r>
    <r>
      <rPr>
        <sz val="8"/>
        <color indexed="8"/>
        <rFont val="Calibri"/>
        <family val="2"/>
      </rPr>
      <t xml:space="preserve"> Fomentar la reserva deportiva de acuerdo con las características específicas de su disciplina, seleccionando y perfilando a los deportistas estratégicamente.  </t>
    </r>
    <r>
      <rPr>
        <b/>
        <sz val="8"/>
        <color indexed="8"/>
        <rFont val="Calibri"/>
        <family val="2"/>
      </rPr>
      <t>20.</t>
    </r>
    <r>
      <rPr>
        <sz val="8"/>
        <color indexed="8"/>
        <rFont val="Calibri"/>
        <family val="2"/>
      </rPr>
      <t xml:space="preserve">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t>
    </r>
    <r>
      <rPr>
        <b/>
        <sz val="8"/>
        <color indexed="8"/>
        <rFont val="Calibri"/>
        <family val="2"/>
      </rPr>
      <t>21.</t>
    </r>
    <r>
      <rPr>
        <sz val="8"/>
        <color indexed="8"/>
        <rFont val="Calibri"/>
        <family val="2"/>
      </rPr>
      <t xml:space="preserve"> 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t>
    </r>
  </si>
  <si>
    <t>MELQUIS QUICEN0 B</t>
  </si>
  <si>
    <t>Aunar esfuerzos finacieros para en conjunto con la liga de patinaje apoyar la participacion a juegos deportivos nacionales</t>
  </si>
  <si>
    <t>Auxilio economico a liga deportiva del Departamento</t>
  </si>
  <si>
    <t>LIGA DE POATINAJE DEL QUINDIO</t>
  </si>
  <si>
    <t>084-Apoyar la gestión de Indeportes Quindío como Técnico brindando su conocimiento teórico y práctico como soporte necesario para el desarrollo de los procesos de planificación, preparación y alta competencia de los deportistas pertenecientes a la Liga Quindiana de Patinaje.</t>
  </si>
  <si>
    <r>
      <t>1.</t>
    </r>
    <r>
      <rPr>
        <sz val="8"/>
        <color indexed="8"/>
        <rFont val="Calibri"/>
        <family val="2"/>
      </rPr>
      <t xml:space="preserve"> Estructurar un Plan de Entrenamiento de forma técnica (mesociclos) de acuerdo con las necesidades de su disciplina, que incluya las diferentes áreas del desarrollo humano (salud física y mental, entrenamiento general y específico), mostrando los contenidos propios en cada una de las etapas de preparación y progresión deportiva de los deportistas.</t>
    </r>
    <r>
      <rPr>
        <b/>
        <sz val="8"/>
        <color indexed="8"/>
        <rFont val="Calibri"/>
        <family val="2"/>
      </rPr>
      <t xml:space="preserve"> 2.</t>
    </r>
    <r>
      <rPr>
        <sz val="8"/>
        <color indexed="8"/>
        <rFont val="Calibri"/>
        <family val="2"/>
      </rPr>
      <t xml:space="preserve"> Elaborar y socializar ante el Instituto un cronograma de trabajo detallado donde determine claramente las fechas, las acciones y actividades por ejecutar con los deportistas que concuerde con el tiempo de su contratación. </t>
    </r>
    <r>
      <rPr>
        <b/>
        <sz val="8"/>
        <color indexed="8"/>
        <rFont val="Calibri"/>
        <family val="2"/>
      </rPr>
      <t>3.</t>
    </r>
    <r>
      <rPr>
        <sz val="8"/>
        <color indexed="8"/>
        <rFont val="Calibri"/>
        <family val="2"/>
      </rPr>
      <t xml:space="preserve"> Elaborar y entregar de manera semanal los microciclos, los cuales deberán corresponder con el mesiciclo planificado, documentos que colocará a disposición inmediata del Instituto cada vez que le sean solicitados por el personal técnico ó administrativo involucrado dentro del proceso. </t>
    </r>
    <r>
      <rPr>
        <b/>
        <sz val="8"/>
        <color indexed="8"/>
        <rFont val="Calibri"/>
        <family val="2"/>
      </rPr>
      <t>4.</t>
    </r>
    <r>
      <rPr>
        <sz val="8"/>
        <color indexed="8"/>
        <rFont val="Calibri"/>
        <family val="2"/>
      </rPr>
      <t xml:space="preserve"> Organizar y mantener el grupo de deportistas activo y con la mayor disposición en la ejecución de los trabajos técnicos, tácticos y médicos que le sean programados dentro de su preparación deportiva que le permitan obtener los resultados que se esperan para el Deporte de nuestro Departamento. </t>
    </r>
    <r>
      <rPr>
        <b/>
        <sz val="8"/>
        <color indexed="8"/>
        <rFont val="Calibri"/>
        <family val="2"/>
      </rPr>
      <t>5.</t>
    </r>
    <r>
      <rPr>
        <sz val="8"/>
        <color indexed="8"/>
        <rFont val="Calibri"/>
        <family val="2"/>
      </rPr>
      <t xml:space="preserve"> Manejar los cuadros de control que sean necesarios y que cobijen toda la información propia del proceso de entrenamiento tales como fichas individualizadas de cada uno de los deportistas, listados de asistencia, cuadros de seguimiento técnicos, médicos y los demás pertinentes a su oficio como Técnico con el objetivo de realizar un acompañamiento preciso a cada uno de ellos. Estos formatos los consultará con el Área Técnica del Instituto y los diligenciará con toda la transparencia del caso presentándolos en los medios que le sean solicitados (físicos o digitales). </t>
    </r>
    <r>
      <rPr>
        <b/>
        <sz val="8"/>
        <color indexed="8"/>
        <rFont val="Calibri"/>
        <family val="2"/>
      </rPr>
      <t>6.</t>
    </r>
    <r>
      <rPr>
        <sz val="8"/>
        <color indexed="8"/>
        <rFont val="Calibri"/>
        <family val="2"/>
      </rPr>
      <t xml:space="preserve"> Mantener comunicación efectiva y permanente con todos los involucrados en el proceso deportivo, (entiéndase dignatarios de la Liga, deportistas, padres de familia, funcionarios Indeportes, periodistas, etc). </t>
    </r>
    <r>
      <rPr>
        <b/>
        <sz val="8"/>
        <color indexed="8"/>
        <rFont val="Calibri"/>
        <family val="2"/>
      </rPr>
      <t>7.</t>
    </r>
    <r>
      <rPr>
        <sz val="8"/>
        <color indexed="8"/>
        <rFont val="Calibri"/>
        <family val="2"/>
      </rPr>
      <t xml:space="preserve"> Es su obligación atender las recomendaciones, intervenciones y protocolos dados por el equipo biomédico del Instituto, teniendo presente que éste actúa como un complemento al proceso evolutivo de los deportistas. </t>
    </r>
    <r>
      <rPr>
        <b/>
        <sz val="8"/>
        <color indexed="8"/>
        <rFont val="Calibri"/>
        <family val="2"/>
      </rPr>
      <t>8.</t>
    </r>
    <r>
      <rPr>
        <sz val="8"/>
        <color indexed="8"/>
        <rFont val="Calibri"/>
        <family val="2"/>
      </rPr>
      <t xml:space="preserve"> Utilizar los mecanismos necesarios y las herramientas existentes para manejar los distintos conflictos personales y deportivos que se puedan derivar dentro del proceso. </t>
    </r>
    <r>
      <rPr>
        <b/>
        <sz val="8"/>
        <color indexed="8"/>
        <rFont val="Calibri"/>
        <family val="2"/>
      </rPr>
      <t>9.</t>
    </r>
    <r>
      <rPr>
        <sz val="8"/>
        <color indexed="8"/>
        <rFont val="Calibri"/>
        <family val="2"/>
      </rPr>
      <t xml:space="preserve"> Asistir y participar sin falta a las reuniones, convocatorias y capacitaciones que se realicen por parte del Instituto. </t>
    </r>
    <r>
      <rPr>
        <b/>
        <sz val="8"/>
        <color indexed="8"/>
        <rFont val="Calibri"/>
        <family val="2"/>
      </rPr>
      <t>10.</t>
    </r>
    <r>
      <rPr>
        <sz val="8"/>
        <color indexed="8"/>
        <rFont val="Calibri"/>
        <family val="2"/>
      </rPr>
      <t xml:space="preserve"> Asistir mínimo una (1) vez cada quince (15) días a un Municipio brindando asesoría, apoyo y seguimiento técnico a los procesos deportivos de su disciplina. </t>
    </r>
    <r>
      <rPr>
        <b/>
        <sz val="8"/>
        <color indexed="8"/>
        <rFont val="Calibri"/>
        <family val="2"/>
      </rPr>
      <t>11.</t>
    </r>
    <r>
      <rPr>
        <sz val="8"/>
        <color indexed="8"/>
        <rFont val="Calibri"/>
        <family val="2"/>
      </rPr>
      <t xml:space="preserve"> Coordinar conjuntamente con el equipo biomédico las diferentes atenciones que debe recibir el deportista siendo proactivo, facilitando el progreso y la interacción del deportista con cada uno de los profesionales de la salud que intervengan en su proceso. Para este caso en especial deberá llenar una ficha individual donde se indiquen las fechas de atención firmado por el deportista, el representante del equipo biomédico y el mismo técnico. </t>
    </r>
    <r>
      <rPr>
        <b/>
        <sz val="8"/>
        <color indexed="8"/>
        <rFont val="Calibri"/>
        <family val="2"/>
      </rPr>
      <t>12.</t>
    </r>
    <r>
      <rPr>
        <sz val="8"/>
        <color indexed="8"/>
        <rFont val="Calibri"/>
        <family val="2"/>
      </rPr>
      <t xml:space="preserve"> Participar activamente en la realización de los eventos de carácter deportivo que programe el Instituto, apoyando técnicamente cada vez que sea necesario. </t>
    </r>
    <r>
      <rPr>
        <b/>
        <sz val="8"/>
        <color indexed="8"/>
        <rFont val="Calibri"/>
        <family val="2"/>
      </rPr>
      <t>13.</t>
    </r>
    <r>
      <rPr>
        <sz val="8"/>
        <color indexed="8"/>
        <rFont val="Calibri"/>
        <family val="2"/>
      </rPr>
      <t xml:space="preserve">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t>
    </r>
    <r>
      <rPr>
        <b/>
        <sz val="8"/>
        <color indexed="8"/>
        <rFont val="Calibri"/>
        <family val="2"/>
      </rPr>
      <t>14.</t>
    </r>
    <r>
      <rPr>
        <sz val="8"/>
        <color indexed="8"/>
        <rFont val="Calibri"/>
        <family val="2"/>
      </rPr>
      <t xml:space="preserve">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t>
    </r>
    <r>
      <rPr>
        <b/>
        <sz val="8"/>
        <color indexed="8"/>
        <rFont val="Calibri"/>
        <family val="2"/>
      </rPr>
      <t>15.</t>
    </r>
    <r>
      <rPr>
        <sz val="8"/>
        <color indexed="8"/>
        <rFont val="Calibri"/>
        <family val="2"/>
      </rPr>
      <t xml:space="preserve">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 </t>
    </r>
    <r>
      <rPr>
        <b/>
        <sz val="8"/>
        <color indexed="8"/>
        <rFont val="Calibri"/>
        <family val="2"/>
      </rPr>
      <t>16.</t>
    </r>
    <r>
      <rPr>
        <sz val="8"/>
        <color indexed="8"/>
        <rFont val="Calibri"/>
        <family val="2"/>
      </rPr>
      <t xml:space="preserve"> Como contratista deberá demostrar su compromiso, responsabilidad y liderazgo frente a la disciplina y a sus deportistas, de igual forma mantener disponibilidad y pertenencia hacia el Instituto correspondiendo a la confianza depositada para el desempeño de sus obligaciones. </t>
    </r>
    <r>
      <rPr>
        <b/>
        <sz val="8"/>
        <color indexed="8"/>
        <rFont val="Calibri"/>
        <family val="2"/>
      </rPr>
      <t>17.</t>
    </r>
    <r>
      <rPr>
        <sz val="8"/>
        <color indexed="8"/>
        <rFont val="Calibri"/>
        <family val="2"/>
      </rPr>
      <t xml:space="preserve"> Fomentar la reserva deportiva de acuerdo con las características específicas de su disciplina, seleccionando y perfilando a los deportistas estratégicamente.  </t>
    </r>
    <r>
      <rPr>
        <b/>
        <sz val="8"/>
        <color indexed="8"/>
        <rFont val="Calibri"/>
        <family val="2"/>
      </rPr>
      <t>18.</t>
    </r>
    <r>
      <rPr>
        <sz val="8"/>
        <color indexed="8"/>
        <rFont val="Calibri"/>
        <family val="2"/>
      </rPr>
      <t xml:space="preserve">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t>
    </r>
    <r>
      <rPr>
        <b/>
        <sz val="8"/>
        <color indexed="8"/>
        <rFont val="Calibri"/>
        <family val="2"/>
      </rPr>
      <t>19.</t>
    </r>
    <r>
      <rPr>
        <sz val="8"/>
        <color indexed="8"/>
        <rFont val="Calibri"/>
        <family val="2"/>
      </rPr>
      <t xml:space="preserve"> 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t>
    </r>
  </si>
  <si>
    <t>DANIEL ADOLFO CASTRO B</t>
  </si>
  <si>
    <t>Aunar esfuerzos finacieros para en conjunto con la liga de ajedrez apoyar la participacion a juegos deportivos nacionales</t>
  </si>
  <si>
    <t>LIGA DE AJEDREZ DEL QUINDIO</t>
  </si>
  <si>
    <t>Aunar esfuerzos finacieros para en conjunto con la liga de bolos apoyar la participacion a juegos deportivos nacionales</t>
  </si>
  <si>
    <t>LIGA DE BOLOS DEL QUINDIO</t>
  </si>
  <si>
    <t>Incentivo de implementos suplementos vitaminicos que busquen aumentar su capacidad deportiva</t>
  </si>
  <si>
    <t>Apoyo economico para deportistas de alto rendimiento</t>
  </si>
  <si>
    <t>CARLOS HERNAN ANDICA A</t>
  </si>
  <si>
    <t>089-Brindar los servicios de apoyo a la gestión como Técnico que brinde su conocimiento teórico y práctico, soporte necesario para el desarrollo de los procesos de planificación, preparación y alta competencia de los deportistas pre – seleccionados a Juegos Deportivos Nacionales 2012 pertenecientes a la Liga de  Bolo del Quindío.</t>
  </si>
  <si>
    <t>1. Estructurar un Programa de entrenamiento de forma técnica (mesociclos) de acuerdo con las necesidades de su disciplina, que incluya las diferentes áreas del desarrollo humano (salud física y mental, entrenamiento general y específico), de los deportistas pertenecientes a la Liga, mostrando los contenidos propios en cada una de las etapas de preparación y progresión deportiva de los deportistas. 2. Elaborar y socializar ante el Instituto un cronograma de trabajo detallado donde determine claramente las fechas, las acciones y actividades por ejecutar con los deportistas que concuerde con el tiempo de su contratación. 3. Elaborar y entregar de manera semanal los microciclos, los cuales deberán corresponder con el mesiciclo planificado, documentos que colocará a disposición inmediata del Instituto cada vez que le sean solicitados por el personal técnico ó administrativo involucrado dentro del proceso. 4. Organizar y mantener activo el grupo de deportistas a cargo, fomentando la reserva deportiva de la Liga, logrando una excelente disposición en la ejecución de los trabajos técnicos, tácticos y metodológicos que le sean programados dentro de su preparación deportiva que le permitan obtener los resultados que se esperan para el Deporte de nuestro Departamento. 5. Manejar los cuadros de control que sean necesarios y que cobijen toda la información propia del proceso de entrenamiento tales como fichas individualizadas de cada uno de los deportistas, listados de asistencia, cuadros de seguimiento técnicos, médicos y los demás pertinentes a su oficio como Técnico con el objetivo de realizar un acompañamiento preciso a cada uno de ellos. Estos formatos los consultará con el Área Técnica del Instituto y los diligenciará con toda la transparencia del caso presentándolos en los medios que le sean solicitados (físicos o digitales). 6. Mantener comunicación efectiva y permanente con todos los involucrados en el proceso deportivo, (entiéndase dignatarios de la Liga, deportistas, padres de familia, funcionarios Indeportes, periodistas, etc).  7. Es su obligación atender las recomendaciones, intervenciones y protocolos dados por el equipo biomédico del Instituto, teniendo presente que éste actúa como un complemento al proceso evolutivo de los deportistas. 8. Utilizar los mecanismos necesarios y las herramientas existentes para manejar los distintos conflictos personales y deportivos que se puedan derivar dentro del proceso. 9. Asistir y participar sin falta a las reuniones, convocatorias y capacitaciones que se realicen por parte del Instituto. 10. Asistir mínimo una (1) vez cada quince (15) días a un Municipio brindando asesoría, apoyo y seguimiento técnico a los procesos deportivos de su disciplina. 11. Coordinar conjuntamente con el equipo biomédico las diferentes atenciones que debe recibir el deportista siendo proactivo, facilitando el progreso y la interacción del deportista con cada uno de los profesionales de la salud que intervengan en su proceso. Para este caso en especial deberá llenar una ficha individual donde se indiquen las fechas de atención firmado por el deportista, el representante del equipo biomédico y el mismo técnico. 12. Participar activamente en la realización de los eventos de carácter deportivo que programe el Instituto, apoyando técnicamente cada vez que sea necesario. 13.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14.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15.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 16. Como contratista deberá demostrar su compromiso, responsabilidad y liderazgo frente a la disciplina y a sus deportistas, de igual forma mantener disponibilidad y pertenencia hacia el Instituto correspondiendo a la confianza depositada para el desempeño de sus obligaciones.  17. Fomentar la reserva deportiva de acuerdo con las características específicas de su disciplina, seleccionando y perfilando a los deportistas estratégicamente.  18.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19. 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t>
  </si>
  <si>
    <t>JHON JAIRO SOTO O</t>
  </si>
  <si>
    <t xml:space="preserve">Apoyar la participacion de liga de limitados visulaes en zonal clasificatorio a los juegos paranacionales </t>
  </si>
  <si>
    <t>LIGA QUINDIANA DE LITADOS VISUALES</t>
  </si>
  <si>
    <t>093-Apoyar la gestión de Indeportes Quindío como Monitor Deportivo para brindar los servicios técnicos y deportivos con el objetivo de desarrollar y fomentar la práctica de la disciplina de futbol en el Municipio de Quimbaya por medio de procesos integrales de iniciación y formación deportiva con niños(as), adolescentes y jóvenes integrantes del programa Escuelas de Formación Deportiva</t>
  </si>
  <si>
    <t>ANCIZAR LOPEZ G</t>
  </si>
  <si>
    <t>Apoyar la participacion de los deportisdtas pre seleccionados a juegos deportivos nacionales 2012 pertenecientes a la liga de futbol femenino  categoria libre en el municipioo de Palmira  entre el 17 y 19 de agosto de 2012</t>
  </si>
  <si>
    <t>1- dar uso indicado a los dineros que entrtega Indeportes de acuerdo con el convenio 2- presentar luego de la participacion en los eventos los informes  tecnicos las evidencias  y demas soportes legales que justifiquen los gastos  3- promocionar y difundir  durante la participacion el nombre de Indeportes como ente regidor del deporte Quindiano 4- la liga de futboll del Quindio se obliga a allegar al Instituto fotocopia de los documentos que le sean requeridos como el RUT, formato unico de hoja de vida de conformidad y para los fines establecidos en el articulo 50 de la ley 789 de 2002, igualmente certificacion expedida por la procuraduria general de la nacion en el que se estipule que no tiene antecedentes disciplinarios en su contra que la inhabiliten para contratar, conforme lo ordena la ley 610 del 2000 y 734 de 2002respectivamente, asi como los demas documentos que legalmente se requieren 5- las demas que sean inherentes a la actividad a desarrollar y que esten dentro del marco legal de este convenio</t>
  </si>
  <si>
    <t>LIGA DE FUTBOL DEL QUINDIO</t>
  </si>
  <si>
    <t>097-Apoyar la gestión de Indeportes Quindío como Técnico brindando su conocimiento teórico y práctico como soporte necesario para el desarrollo de los procesos de planificación, preparación competencia de los deportistas pertenecientes a la Liga de  ajedrez del Quindío.</t>
  </si>
  <si>
    <r>
      <t>1.</t>
    </r>
    <r>
      <rPr>
        <sz val="8"/>
        <color indexed="8"/>
        <rFont val="Calibri"/>
        <family val="2"/>
      </rPr>
      <t xml:space="preserve"> Estructurar un programa general de entrenamiento  de forma teórica de acuerdo con las necesidades de su disciplina, que incluya las diferentes áreas del desarrollo humano (salud física y mental, entrenamiento general y especifico), de los deportistas pertenecientes a la Liga, mostrando los contenidos propios en cada una de las etapas de preparación y progresión deportiva de los deportistas. </t>
    </r>
    <r>
      <rPr>
        <b/>
        <sz val="8"/>
        <color indexed="8"/>
        <rFont val="Calibri"/>
        <family val="2"/>
      </rPr>
      <t xml:space="preserve">2. </t>
    </r>
    <r>
      <rPr>
        <sz val="8"/>
        <color indexed="8"/>
        <rFont val="Calibri"/>
        <family val="2"/>
      </rPr>
      <t xml:space="preserve">Elaborar y socializar ante el Instituto un cronograma de trabajo detallado donde determine claramente las fechas, las acciones y actividades por ejecutar con los deportistas que concuerde con el tiempo de su contratación. </t>
    </r>
    <r>
      <rPr>
        <b/>
        <sz val="8"/>
        <color indexed="8"/>
        <rFont val="Calibri"/>
        <family val="2"/>
      </rPr>
      <t>3.</t>
    </r>
    <r>
      <rPr>
        <sz val="8"/>
        <color indexed="8"/>
        <rFont val="Calibri"/>
        <family val="2"/>
      </rPr>
      <t xml:space="preserve"> Elaborar y entregar de manera semanal los microciclos, los cuales deberán corresponder con el mesociclo planificado, documentos que colocará a disposición inmediata del Instituto cada vez que le sean solicitados por el personal técnico ó administrativo involucrado dentro del proceso.  </t>
    </r>
    <r>
      <rPr>
        <b/>
        <sz val="8"/>
        <color indexed="8"/>
        <rFont val="Calibri"/>
        <family val="2"/>
      </rPr>
      <t>4.</t>
    </r>
    <r>
      <rPr>
        <sz val="8"/>
        <color indexed="8"/>
        <rFont val="Calibri"/>
        <family val="2"/>
      </rPr>
      <t xml:space="preserve"> Organizar y mantener activo el grupo de deportistas a cargo, fomentando la reserva deportiva de la escuela, logrando una excelente disposición en la ejecución de los trabajos psicológicos, físicos, técnicos, tácticos y metodológicamente le permitan obtener los resultados que se esperan para el Deporte de nuestro Departamento. </t>
    </r>
    <r>
      <rPr>
        <b/>
        <sz val="8"/>
        <color indexed="8"/>
        <rFont val="Calibri"/>
        <family val="2"/>
      </rPr>
      <t xml:space="preserve">5. </t>
    </r>
    <r>
      <rPr>
        <sz val="8"/>
        <color indexed="8"/>
        <rFont val="Calibri"/>
        <family val="2"/>
      </rPr>
      <t xml:space="preserve">Manejar los cuadros de control que sean necesarios y que cobijen toda la información propia del proceso de entrenamiento tales como fichas individualizadas de cada uno de los deportistas, listados de asistencia, cuadros de seguimiento técnicos y científicos y los demás pertinentes a su oficio como monitor con el objetivo de realizar un acompañamiento preciso a cada uno de ellos. Estos formatos los consultará con el Área Técnica del Instituto y los diligenciará con toda la transparencia del caso presentándolos en los medios que le sean solicitados (físicos o magnéticos). </t>
    </r>
    <r>
      <rPr>
        <b/>
        <sz val="8"/>
        <color indexed="8"/>
        <rFont val="Calibri"/>
        <family val="2"/>
      </rPr>
      <t>6.</t>
    </r>
    <r>
      <rPr>
        <sz val="8"/>
        <color indexed="8"/>
        <rFont val="Calibri"/>
        <family val="2"/>
      </rPr>
      <t xml:space="preserve"> Mantener comunicación efectiva y permanente con todos los involucrados en el proceso deportivo, (coordinador de deportes del municipio, dignatarios de la Liga, deportistas, padres de familia, funcionarios Indeportes, periodistas, etc). </t>
    </r>
    <r>
      <rPr>
        <b/>
        <sz val="8"/>
        <color indexed="8"/>
        <rFont val="Calibri"/>
        <family val="2"/>
      </rPr>
      <t>7.</t>
    </r>
    <r>
      <rPr>
        <sz val="8"/>
        <color indexed="8"/>
        <rFont val="Calibri"/>
        <family val="2"/>
      </rPr>
      <t xml:space="preserve"> Es su obligación atender las recomendaciones, intervenciones y protocolos dados por el equipo biomédico del Instituto, teniendo presente que éste actúa como un complemento al proceso evolutivo de los deportistas</t>
    </r>
    <r>
      <rPr>
        <b/>
        <sz val="8"/>
        <color indexed="8"/>
        <rFont val="Calibri"/>
        <family val="2"/>
      </rPr>
      <t>. Este punto es de acuerdo con la disponibilidad y la interacción que se brinde desde el Instituto.</t>
    </r>
    <r>
      <rPr>
        <sz val="8"/>
        <color indexed="8"/>
        <rFont val="Calibri"/>
        <family val="2"/>
      </rPr>
      <t xml:space="preserve"> </t>
    </r>
    <r>
      <rPr>
        <b/>
        <sz val="8"/>
        <color indexed="8"/>
        <rFont val="Calibri"/>
        <family val="2"/>
      </rPr>
      <t>8.</t>
    </r>
    <r>
      <rPr>
        <sz val="8"/>
        <color indexed="8"/>
        <rFont val="Calibri"/>
        <family val="2"/>
      </rPr>
      <t xml:space="preserve"> Brindar soporte, acompañamiento y asesoramiento a los Juegos Intercolegiados en sus diferentes fases, teniendo en cuenta que desde allí se proyecta el crecimiento paulatino de la cantera y reserva deportiva para las Ligas. Este punto debe considerarse como fundamental y de estricto cumplimiento en el desarrollo de sus obligaciones.   </t>
    </r>
    <r>
      <rPr>
        <b/>
        <sz val="8"/>
        <color indexed="8"/>
        <rFont val="Calibri"/>
        <family val="2"/>
      </rPr>
      <t>9.</t>
    </r>
    <r>
      <rPr>
        <sz val="8"/>
        <color indexed="8"/>
        <rFont val="Calibri"/>
        <family val="2"/>
      </rPr>
      <t xml:space="preserve"> Utilizar los mecanismos necesarios y las herramientas existentes para manejar los distintos conflictos personales y deportivos que se puedan derivar dentro del proceso. </t>
    </r>
    <r>
      <rPr>
        <b/>
        <sz val="8"/>
        <color indexed="8"/>
        <rFont val="Calibri"/>
        <family val="2"/>
      </rPr>
      <t>10.</t>
    </r>
    <r>
      <rPr>
        <sz val="8"/>
        <color indexed="8"/>
        <rFont val="Calibri"/>
        <family val="2"/>
      </rPr>
      <t xml:space="preserve"> Asistir y participar sin falta a las reuniones, convocatorias y capacitaciones que se realicen por parte del Instituto.</t>
    </r>
    <r>
      <rPr>
        <b/>
        <sz val="8"/>
        <color indexed="8"/>
        <rFont val="Calibri"/>
        <family val="2"/>
      </rPr>
      <t xml:space="preserve"> 11. </t>
    </r>
    <r>
      <rPr>
        <sz val="8"/>
        <color indexed="8"/>
        <rFont val="Calibri"/>
        <family val="2"/>
      </rPr>
      <t xml:space="preserve">Asistir mínimo una (1) vez cada quince (15) días a un Municipio brindando asesoría, apoyo y seguimiento técnico a los procesos deportivos de su disciplina. </t>
    </r>
    <r>
      <rPr>
        <b/>
        <sz val="8"/>
        <color indexed="8"/>
        <rFont val="Calibri"/>
        <family val="2"/>
      </rPr>
      <t>12.</t>
    </r>
    <r>
      <rPr>
        <sz val="8"/>
        <color indexed="8"/>
        <rFont val="Calibri"/>
        <family val="2"/>
      </rPr>
      <t xml:space="preserve"> Participar activamente en la realización de los eventos de carácter deportivo que programe el Instituto, apoyando técnicamente cada vez que sea necesario. </t>
    </r>
    <r>
      <rPr>
        <b/>
        <sz val="8"/>
        <color indexed="8"/>
        <rFont val="Calibri"/>
        <family val="2"/>
      </rPr>
      <t>13.</t>
    </r>
    <r>
      <rPr>
        <sz val="8"/>
        <color indexed="8"/>
        <rFont val="Calibri"/>
        <family val="2"/>
      </rPr>
      <t xml:space="preserve">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t>
    </r>
    <r>
      <rPr>
        <b/>
        <sz val="8"/>
        <color indexed="8"/>
        <rFont val="Calibri"/>
        <family val="2"/>
      </rPr>
      <t xml:space="preserve"> 14 </t>
    </r>
    <r>
      <rPr>
        <sz val="8"/>
        <color indexed="8"/>
        <rFont val="Calibri"/>
        <family val="2"/>
      </rPr>
      <t xml:space="preserve">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t>
    </r>
    <r>
      <rPr>
        <b/>
        <sz val="8"/>
        <color indexed="8"/>
        <rFont val="Calibri"/>
        <family val="2"/>
      </rPr>
      <t>15.</t>
    </r>
    <r>
      <rPr>
        <sz val="8"/>
        <color indexed="8"/>
        <rFont val="Calibri"/>
        <family val="2"/>
      </rPr>
      <t xml:space="preserve">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t>
    </r>
    <r>
      <rPr>
        <b/>
        <sz val="8"/>
        <color indexed="8"/>
        <rFont val="Calibri"/>
        <family val="2"/>
      </rPr>
      <t xml:space="preserve"> 16</t>
    </r>
    <r>
      <rPr>
        <sz val="8"/>
        <color indexed="8"/>
        <rFont val="Calibri"/>
        <family val="2"/>
      </rPr>
      <t>. Como contratista deberá demostrar su compromiso, responsabilidad y liderazgo frente a la disciplina y a sus deportistas, de igual forma mantener disponibilidad y pertenencia hacia el Instituto correspondiendo a la confianza depositada para el desempeño de sus obligaciones.</t>
    </r>
    <r>
      <rPr>
        <b/>
        <sz val="8"/>
        <color indexed="8"/>
        <rFont val="Calibri"/>
        <family val="2"/>
      </rPr>
      <t xml:space="preserve"> 17. </t>
    </r>
    <r>
      <rPr>
        <sz val="8"/>
        <color indexed="8"/>
        <rFont val="Calibri"/>
        <family val="2"/>
      </rPr>
      <t>Fomentar la reserva deportiva de acuerdo con las características específicas de su disciplina, seleccionando y perfilando a los deportistas estratégicamente.</t>
    </r>
    <r>
      <rPr>
        <b/>
        <sz val="8"/>
        <color indexed="8"/>
        <rFont val="Calibri"/>
        <family val="2"/>
      </rPr>
      <t xml:space="preserve"> 18</t>
    </r>
    <r>
      <rPr>
        <sz val="8"/>
        <color indexed="8"/>
        <rFont val="Calibri"/>
        <family val="2"/>
      </rPr>
      <t>.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t>
    </r>
    <r>
      <rPr>
        <b/>
        <sz val="8"/>
        <color indexed="8"/>
        <rFont val="Calibri"/>
        <family val="2"/>
      </rPr>
      <t xml:space="preserve"> 19. </t>
    </r>
    <r>
      <rPr>
        <sz val="8"/>
        <color indexed="8"/>
        <rFont val="Calibri"/>
        <family val="2"/>
      </rPr>
      <t xml:space="preserve">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 </t>
    </r>
  </si>
  <si>
    <t>EDISON RUJE Q</t>
  </si>
  <si>
    <t>098-Apoyar la gestión de Indeportes Quindío como Técnico brindando su conocimiento teórico y práctico como soporte necesario para el desarrollo de los procesos de planificación, preparación competencia de los deportistas pertenecientes a la Liga  Quindiana de futbol.</t>
  </si>
  <si>
    <r>
      <t>1.</t>
    </r>
    <r>
      <rPr>
        <sz val="8"/>
        <color indexed="8"/>
        <rFont val="Calibri"/>
        <family val="2"/>
      </rPr>
      <t xml:space="preserve"> Estructurar un programa general de entrenamiento  de forma teórica de acuerdo con las necesidades de su disciplina, que incluya las diferentes áreas del desarrollo humano (salud física y mental, entrenamiento general y especifico), de los deportistas pertenecientes a la Liga, mostrando los contenidos propios en cada una de las etapas de preparación y progresión deportiva de los deportistas. </t>
    </r>
    <r>
      <rPr>
        <b/>
        <sz val="8"/>
        <color indexed="8"/>
        <rFont val="Calibri"/>
        <family val="2"/>
      </rPr>
      <t xml:space="preserve">2. </t>
    </r>
    <r>
      <rPr>
        <sz val="8"/>
        <color indexed="8"/>
        <rFont val="Calibri"/>
        <family val="2"/>
      </rPr>
      <t xml:space="preserve">Elaborar y socializar ante el Instituto un cronograma de trabajo detallado donde determine claramente las fechas, las acciones y actividades por ejecutar con los deportistas que concuerde con el tiempo de su contratación. </t>
    </r>
    <r>
      <rPr>
        <b/>
        <sz val="8"/>
        <color indexed="8"/>
        <rFont val="Calibri"/>
        <family val="2"/>
      </rPr>
      <t>3.</t>
    </r>
    <r>
      <rPr>
        <sz val="8"/>
        <color indexed="8"/>
        <rFont val="Calibri"/>
        <family val="2"/>
      </rPr>
      <t xml:space="preserve"> Elaborar y entregar de manera semanal los microciclos, los cuales deberán corresponder con el mesociclo planificado, documentos que colocará a disposición inmediata del Instituto cada vez que le sean solicitados por el personal técnico ó administrativo involucrado dentro del proceso.  </t>
    </r>
    <r>
      <rPr>
        <b/>
        <sz val="8"/>
        <color indexed="8"/>
        <rFont val="Calibri"/>
        <family val="2"/>
      </rPr>
      <t>4.</t>
    </r>
    <r>
      <rPr>
        <sz val="8"/>
        <color indexed="8"/>
        <rFont val="Calibri"/>
        <family val="2"/>
      </rPr>
      <t xml:space="preserve"> Organizar y mantener activo el grupo de deportistas a cargo, fomentando la reserva deportiva de la escuela, logrando una excelente disposición en la ejecución de los trabajos psicológicos, físicos, técnicos, tácticos y metodológicamente le permitan obtener los resultados que se esperan para el Deporte de nuestro Departamento. </t>
    </r>
    <r>
      <rPr>
        <b/>
        <sz val="8"/>
        <color indexed="8"/>
        <rFont val="Calibri"/>
        <family val="2"/>
      </rPr>
      <t xml:space="preserve">5. </t>
    </r>
    <r>
      <rPr>
        <sz val="8"/>
        <color indexed="8"/>
        <rFont val="Calibri"/>
        <family val="2"/>
      </rPr>
      <t xml:space="preserve">Manejar los cuadros de control que sean necesarios y que cobijen toda la información propia del proceso de entrenamiento tales como fichas individualizadas de cada uno de los deportistas, listados de asistencia, cuadros de seguimiento técnicos y científicos y los demás pertinentes a su oficio como monitor con el objetivo de realizar un acompañamiento preciso a cada uno de ellos. Estos formatos los consultará con el Área Técnica del Instituto y los diligenciará con toda la transparencia del caso presentándolos en los medios que le sean solicitados (físicos o magnéticos). </t>
    </r>
    <r>
      <rPr>
        <b/>
        <sz val="8"/>
        <color indexed="8"/>
        <rFont val="Calibri"/>
        <family val="2"/>
      </rPr>
      <t>6.</t>
    </r>
    <r>
      <rPr>
        <sz val="8"/>
        <color indexed="8"/>
        <rFont val="Calibri"/>
        <family val="2"/>
      </rPr>
      <t xml:space="preserve"> Mantener comunicación efectiva y permanente con todos los involucrados en el proceso deportivo, (coordinador de deportes del municipio, dignatarios de la Liga, deportistas, padres de familia, funcionarios Indeportes, periodistas, etc). </t>
    </r>
    <r>
      <rPr>
        <b/>
        <sz val="8"/>
        <color indexed="8"/>
        <rFont val="Calibri"/>
        <family val="2"/>
      </rPr>
      <t>7.</t>
    </r>
    <r>
      <rPr>
        <sz val="8"/>
        <color indexed="8"/>
        <rFont val="Calibri"/>
        <family val="2"/>
      </rPr>
      <t xml:space="preserve"> Es su obligación atender las recomendaciones, intervenciones y protocolos dados por el equipo biomédico del Instituto, teniendo presente que éste actúa como un complemento al proceso evolutivo de los deportistas</t>
    </r>
    <r>
      <rPr>
        <b/>
        <sz val="8"/>
        <color indexed="8"/>
        <rFont val="Calibri"/>
        <family val="2"/>
      </rPr>
      <t>. Este punto es de acuerdo con la disponibilidad y la interacción que se brinde desde el Instituto.</t>
    </r>
    <r>
      <rPr>
        <sz val="8"/>
        <color indexed="8"/>
        <rFont val="Calibri"/>
        <family val="2"/>
      </rPr>
      <t xml:space="preserve"> </t>
    </r>
    <r>
      <rPr>
        <b/>
        <sz val="8"/>
        <color indexed="8"/>
        <rFont val="Calibri"/>
        <family val="2"/>
      </rPr>
      <t>8.</t>
    </r>
    <r>
      <rPr>
        <sz val="8"/>
        <color indexed="8"/>
        <rFont val="Calibri"/>
        <family val="2"/>
      </rPr>
      <t xml:space="preserve"> Brindar soporte, acompañamiento y asesoramiento a los Juegos Intercolegiados en sus diferentes fases, teniendo en cuenta que desde allí se proyecta el crecimiento paulatino de la cantera y reserva deportiva para las Ligas. Este punto debe considerarse como fundamental y de estricto cumplimiento en el desarrollo de sus obligaciones.   </t>
    </r>
    <r>
      <rPr>
        <b/>
        <sz val="8"/>
        <color indexed="8"/>
        <rFont val="Calibri"/>
        <family val="2"/>
      </rPr>
      <t>9.</t>
    </r>
    <r>
      <rPr>
        <sz val="8"/>
        <color indexed="8"/>
        <rFont val="Calibri"/>
        <family val="2"/>
      </rPr>
      <t xml:space="preserve"> Utilizar los mecanismos necesarios y las herramientas existentes para manejar los distintos conflictos personales y deportivos que se puedan derivar dentro del proceso. </t>
    </r>
    <r>
      <rPr>
        <b/>
        <sz val="8"/>
        <color indexed="8"/>
        <rFont val="Calibri"/>
        <family val="2"/>
      </rPr>
      <t>10.</t>
    </r>
    <r>
      <rPr>
        <sz val="8"/>
        <color indexed="8"/>
        <rFont val="Calibri"/>
        <family val="2"/>
      </rPr>
      <t xml:space="preserve"> Asistir y participar sin falta a las reuniones, convocatorias y capacitaciones que se realicen por parte del Instituto.</t>
    </r>
    <r>
      <rPr>
        <b/>
        <sz val="8"/>
        <color indexed="8"/>
        <rFont val="Calibri"/>
        <family val="2"/>
      </rPr>
      <t xml:space="preserve"> 11. </t>
    </r>
    <r>
      <rPr>
        <sz val="8"/>
        <color indexed="8"/>
        <rFont val="Calibri"/>
        <family val="2"/>
      </rPr>
      <t xml:space="preserve">Asistir mínimo una (1) vez cada quince (15) días a un Municipio brindando asesoría, apoyo y seguimiento técnico a los procesos deportivos de su disciplina. </t>
    </r>
    <r>
      <rPr>
        <b/>
        <sz val="8"/>
        <color indexed="8"/>
        <rFont val="Calibri"/>
        <family val="2"/>
      </rPr>
      <t>12.</t>
    </r>
    <r>
      <rPr>
        <sz val="8"/>
        <color indexed="8"/>
        <rFont val="Calibri"/>
        <family val="2"/>
      </rPr>
      <t xml:space="preserve"> Participar activamente en la realización de los eventos de carácter deportivo que programe el Instituto, apoyando técnicamente cada vez que sea necesario. </t>
    </r>
    <r>
      <rPr>
        <b/>
        <sz val="8"/>
        <color indexed="8"/>
        <rFont val="Calibri"/>
        <family val="2"/>
      </rPr>
      <t>13.</t>
    </r>
    <r>
      <rPr>
        <sz val="8"/>
        <color indexed="8"/>
        <rFont val="Calibri"/>
        <family val="2"/>
      </rPr>
      <t xml:space="preserve">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t>
    </r>
    <r>
      <rPr>
        <b/>
        <sz val="8"/>
        <color indexed="8"/>
        <rFont val="Calibri"/>
        <family val="2"/>
      </rPr>
      <t xml:space="preserve"> 14 </t>
    </r>
    <r>
      <rPr>
        <sz val="8"/>
        <color indexed="8"/>
        <rFont val="Calibri"/>
        <family val="2"/>
      </rPr>
      <t xml:space="preserve">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t>
    </r>
    <r>
      <rPr>
        <b/>
        <sz val="8"/>
        <color indexed="8"/>
        <rFont val="Calibri"/>
        <family val="2"/>
      </rPr>
      <t>15.</t>
    </r>
    <r>
      <rPr>
        <sz val="8"/>
        <color indexed="8"/>
        <rFont val="Calibri"/>
        <family val="2"/>
      </rPr>
      <t xml:space="preserve">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t>
    </r>
    <r>
      <rPr>
        <b/>
        <sz val="8"/>
        <color indexed="8"/>
        <rFont val="Calibri"/>
        <family val="2"/>
      </rPr>
      <t xml:space="preserve"> 16</t>
    </r>
    <r>
      <rPr>
        <sz val="8"/>
        <color indexed="8"/>
        <rFont val="Calibri"/>
        <family val="2"/>
      </rPr>
      <t>. Como contratista deberá demostrar su compromiso, responsabilidad y liderazgo frente a la disciplina y a sus deportistas, de igual forma mantener disponibilidad y pertenencia hacia el Instituto correspondiendo a la confianza depositada para el desempeño de sus obligaciones.</t>
    </r>
    <r>
      <rPr>
        <b/>
        <sz val="8"/>
        <color indexed="8"/>
        <rFont val="Calibri"/>
        <family val="2"/>
      </rPr>
      <t xml:space="preserve"> 17. </t>
    </r>
    <r>
      <rPr>
        <sz val="8"/>
        <color indexed="8"/>
        <rFont val="Calibri"/>
        <family val="2"/>
      </rPr>
      <t>Fomentar la reserva deportiva de acuerdo con las características específicas de su disciplina, seleccionando y perfilando a los deportistas estratégicamente.</t>
    </r>
    <r>
      <rPr>
        <b/>
        <sz val="8"/>
        <color indexed="8"/>
        <rFont val="Calibri"/>
        <family val="2"/>
      </rPr>
      <t xml:space="preserve"> 18</t>
    </r>
    <r>
      <rPr>
        <sz val="8"/>
        <color indexed="8"/>
        <rFont val="Calibri"/>
        <family val="2"/>
      </rPr>
      <t>.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t>
    </r>
    <r>
      <rPr>
        <b/>
        <sz val="8"/>
        <color indexed="8"/>
        <rFont val="Calibri"/>
        <family val="2"/>
      </rPr>
      <t xml:space="preserve"> 19. </t>
    </r>
    <r>
      <rPr>
        <sz val="8"/>
        <color indexed="8"/>
        <rFont val="Calibri"/>
        <family val="2"/>
      </rPr>
      <t>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t>
    </r>
  </si>
  <si>
    <t>BERLEY VILLA R</t>
  </si>
  <si>
    <t>Aunar esfuerzos finacieros para en conjunto con la liga de futbol de salon apoyar la participacion a juegos deportivos nacionales</t>
  </si>
  <si>
    <t>LIGA DE FUTBOL DE SALON</t>
  </si>
  <si>
    <t>099-Apoyar la gestión de Indeportes Quindío como Técnico brindando su conocimiento teórico y práctico como soporte necesario para el desarrollo de los procesos de planificación, preparación competencia de los deportistas pertenecientes a la disciplina de Gimnasia Artística en el Departamento del Quindío.</t>
  </si>
  <si>
    <r>
      <t xml:space="preserve">1. Elaborar y socializar ante el Instituto un cronograma de trabajo detallado donde determine claramente las fechas, las acciones y actividades por ejecutar con los deportistas que concuerde con el tiempo de su contratación. 2. Elaborar y entregar de manera semanal los microciclos, los cuales deberán corresponder con el mesociclo planificado, documentos que colocará a disposición inmediata del Instituto cada vez que le sean solicitados por el personal técnico ó administrativo involucrado dentro del proceso.  3. Organizar y mantener activo el grupo de deportistas a cargo, fomentando la reserva deportiva de la escuela, logrando una excelente disposición en la ejecución de los trabajos psicológicos, físicos, técnicos, tácticos y metodológicamente le permitan obtener los resultados que se esperan para el Deporte de nuestro Departamento. 4. Manejar los cuadros de control que sean necesarios y que cobijen toda la información propia del proceso de entrenamiento tales como fichas individualizadas de cada uno de los deportistas, listados de asistencia, cuadros de seguimiento técnicos y científicos y los demás pertinentes a su oficio como monitor con el objetivo de realizar un acompañamiento preciso a cada uno de ellos. Estos formatos los consultará con el Área Técnica del Instituto y los diligenciará con toda la transparencia del caso presentándolos en los medios que le sean solicitados (físicos o magnéticos). 5. Mantener comunicación efectiva y permanente con todos los involucrados en el proceso deportivo, (coordinador de deportes del Municipio, dignatarios de la Liga, deportistas, padres de familia, funcionarios Indeportes, periodistas, etc). 6. Utilizar los mecanismos necesarios y las herramientas existentes para manejar los distintos conflictos personales y deportivos que se puedan derivar dentro del proceso. 7. Asistir y participar sin falta a las reuniones, convocatorias y capacitaciones que se realicen por parte del Instituto. 8.  Participar activamente en la realización de los eventos de carácter deportivo que programe el Instituto, apoyando técnicamente cada vez que sea necesario.  9.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10.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11. Suministrar de manera inmediata la información técnica y operativa que requiera el Instituto sobre el desempeño de sus funciones y de los deportistas. En el caso de las participaciones en eventos y fogueos deberá suministrar los resultados oficiales obtenidos. 12. Como contratista deberá demostrar su compromiso, responsabilidad y liderazgo frente a la disciplina y a sus deportistas, de igual forma mantener disponibilidad y pertenencia hacia el Instituto correspondiendo a la confianza depositada para el desempeño de sus obligaciones. 13. Fomentar la reserva deportiva de acuerdo con las características específicas de su disciplina, seleccionando y perfilando a los deportistas estratégicamente. 14.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15. 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 16. </t>
    </r>
    <r>
      <rPr>
        <sz val="8"/>
        <color indexed="8"/>
        <rFont val="Calibri"/>
        <family val="2"/>
      </rPr>
      <t xml:space="preserve">Desarrollar una estructura técnica que corresponda a las edades estipuladas en el programa, la cual conlleve al desarrollo armónico de los participantes. 17. Organizar una campaña promocional en toda la comunidad del Municipio donde vaya a desarrollar las obligaciones que le permitan masificar la práctica deportiva en  niños y niñas del Municipio. 18. Mantener grupos de trabajo un mínimo de practicantes por disciplina en los Municipios que le sean asignados por el Instituto. 19. Realizar eventos públicos demostrativos con carácter abierto que le permitan mostrar ante la comunidad el trabajo que adelanta con los participantes en el Municipio, concordante con el programa presentado (festivales deportivos, encuentros, exhibiciones, etc). 20. El contratista se obliga a dedicar en horas diarias necesarias a la semana de conformidad con los horarios establecidos con los practicantes, la disponibilidad de los escenarios y las programaciones a realizar. Para tal efecto deberá informar de forma escrita a Indeportes sobre los horarios y demás situaciones que se deriven de este punto. Igualmente como contratista será autónomo en la distribución de su tiempo, pero en todo caso deberá cumplir con el mínimo de horas establecidas anteriormente. </t>
    </r>
    <r>
      <rPr>
        <sz val="8"/>
        <color indexed="8"/>
        <rFont val="Calibri"/>
        <family val="2"/>
      </rPr>
      <t>21. 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t>
    </r>
  </si>
  <si>
    <t>NATALY QUINTERO O</t>
  </si>
  <si>
    <t>100-Apoyar la gestión de Indeportes Quindío como Técnico brindando su conocimiento teórico y práctico como soporte necesario para el desarrollo de los procesos de planificación, preparación competencia de los deportistas pertenecientes a la Liga  Taekwondo del Quindío.</t>
  </si>
  <si>
    <r>
      <t xml:space="preserve"> </t>
    </r>
    <r>
      <rPr>
        <b/>
        <sz val="8"/>
        <color indexed="8"/>
        <rFont val="Calibri"/>
        <family val="2"/>
      </rPr>
      <t xml:space="preserve">1. </t>
    </r>
    <r>
      <rPr>
        <sz val="8"/>
        <color indexed="8"/>
        <rFont val="Calibri"/>
        <family val="2"/>
      </rPr>
      <t xml:space="preserve">Estructurar un Programa general de entrenamiento de forma técnica  de acuerdo con las necesidades de su disciplina, que incluya las diferentes áreas del desarrollo humano (salud física y mental, entrenamiento general y específico), de los deportistas pertenecientes a la Liga, mostrando los contenidos propios en cada una de las etapas de preparación y progresión deportiva de los deportistas. </t>
    </r>
    <r>
      <rPr>
        <b/>
        <sz val="8"/>
        <color indexed="8"/>
        <rFont val="Calibri"/>
        <family val="2"/>
      </rPr>
      <t>2.</t>
    </r>
    <r>
      <rPr>
        <sz val="8"/>
        <color indexed="8"/>
        <rFont val="Calibri"/>
        <family val="2"/>
      </rPr>
      <t xml:space="preserve"> Elaborar y socializar ante el Instituto un cronograma de trabajo detallado donde determine claramente las fechas, las acciones y actividades por ejecutar con los deportistas que concuerde con el tiempo de su contratación. </t>
    </r>
    <r>
      <rPr>
        <b/>
        <sz val="8"/>
        <color indexed="8"/>
        <rFont val="Calibri"/>
        <family val="2"/>
      </rPr>
      <t>3.</t>
    </r>
    <r>
      <rPr>
        <sz val="8"/>
        <color indexed="8"/>
        <rFont val="Calibri"/>
        <family val="2"/>
      </rPr>
      <t xml:space="preserve"> Elaborar y entregar de manera mensual el plan de entrenamiento, los cuales deberán corresponder con el programa general planteado, documentos que colocará a disposición inmediata del Instituto cada vez que le sean solicitados por el personal técnico ó administrativo involucrado dentro del proceso. </t>
    </r>
    <r>
      <rPr>
        <b/>
        <sz val="8"/>
        <color indexed="8"/>
        <rFont val="Calibri"/>
        <family val="2"/>
      </rPr>
      <t>4.</t>
    </r>
    <r>
      <rPr>
        <sz val="8"/>
        <color indexed="8"/>
        <rFont val="Calibri"/>
        <family val="2"/>
      </rPr>
      <t xml:space="preserve"> Organizar y mantener activo el grupo de deportistas a cargo, fomentando la reserva deportiva de la Liga, logrando una excelente disposición en la ejecución de los trabajos técnicos, tácticos y metodológicos que le sean programados dentro de su preparación deportiva que le permitan obtener los resultados que se esperan para el Deporte de nuestro Departamento. </t>
    </r>
    <r>
      <rPr>
        <b/>
        <sz val="8"/>
        <color indexed="8"/>
        <rFont val="Calibri"/>
        <family val="2"/>
      </rPr>
      <t>5.</t>
    </r>
    <r>
      <rPr>
        <sz val="8"/>
        <color indexed="8"/>
        <rFont val="Calibri"/>
        <family val="2"/>
      </rPr>
      <t xml:space="preserve"> Manejar los cuadros de control que sean necesarios y que cobijen toda la información propia del proceso de entrenamiento tales como fichas de cada uno de los deportistas, listados de asistencia, cuadros de seguimiento técnicos, médicos y los demás pertinentes a su oficio como Técnico con el objetivo de realizar un acompañamiento preciso a cada uno de ellos. Estos formatos los consultará con el Área Técnica del Instituto y los diligenciará con toda la transparencia del caso presentándolos en los medios que le sean solicitados (físicos o digitales). </t>
    </r>
    <r>
      <rPr>
        <b/>
        <sz val="8"/>
        <color indexed="8"/>
        <rFont val="Calibri"/>
        <family val="2"/>
      </rPr>
      <t>6.</t>
    </r>
    <r>
      <rPr>
        <sz val="8"/>
        <color indexed="8"/>
        <rFont val="Calibri"/>
        <family val="2"/>
      </rPr>
      <t xml:space="preserve"> Mantener comunicación efectiva y permanente con todos los involucrados en el proceso deportivo, (entiéndase dignatarios de la Liga, deportistas, padres de familia, funcionarios Indeportes, periodistas, etc). </t>
    </r>
    <r>
      <rPr>
        <b/>
        <sz val="8"/>
        <color indexed="8"/>
        <rFont val="Calibri"/>
        <family val="2"/>
      </rPr>
      <t>7.</t>
    </r>
    <r>
      <rPr>
        <sz val="8"/>
        <color indexed="8"/>
        <rFont val="Calibri"/>
        <family val="2"/>
      </rPr>
      <t xml:space="preserve"> Es su obligación atender las recomendaciones, intervenciones y protocolos dados por el equipo biomédico del Instituto, teniendo presente que éste actúa como un complemento al proceso evolutivo de los deportistas. </t>
    </r>
    <r>
      <rPr>
        <b/>
        <sz val="8"/>
        <color indexed="8"/>
        <rFont val="Calibri"/>
        <family val="2"/>
      </rPr>
      <t xml:space="preserve">Este punto es de acuerdo con la disponibilidad y la interacción que se brinde desde el Instituto. 8. </t>
    </r>
    <r>
      <rPr>
        <sz val="8"/>
        <color indexed="8"/>
        <rFont val="Calibri"/>
        <family val="2"/>
      </rPr>
      <t xml:space="preserve">Brindar soporte, acompañamiento y asesoramiento a los Juegos Intercolegiados en sus diferentes fases, teniendo en cuenta que desde allí se proyecta el crecimiento paulatino de la cantera y reserva deportiva para las Ligas. Este punto debe considerar como fundamental y de estricto cumplimiento en el desarrollo de sus obligaciones. </t>
    </r>
    <r>
      <rPr>
        <b/>
        <sz val="8"/>
        <color indexed="8"/>
        <rFont val="Calibri"/>
        <family val="2"/>
      </rPr>
      <t>9.</t>
    </r>
    <r>
      <rPr>
        <sz val="8"/>
        <color indexed="8"/>
        <rFont val="Calibri"/>
        <family val="2"/>
      </rPr>
      <t xml:space="preserve"> Utilizar los mecanismos necesarios y las herramientas existentes para manejar los distintos conflictos personales y deportivos que se puedan derivar dentro del proceso. </t>
    </r>
    <r>
      <rPr>
        <b/>
        <sz val="8"/>
        <color indexed="8"/>
        <rFont val="Calibri"/>
        <family val="2"/>
      </rPr>
      <t>10.</t>
    </r>
    <r>
      <rPr>
        <sz val="8"/>
        <color indexed="8"/>
        <rFont val="Calibri"/>
        <family val="2"/>
      </rPr>
      <t xml:space="preserve"> Asistir y participar sin falta a las reuniones, convocatorias y capacitaciones que se realicen por parte del Instituto. </t>
    </r>
    <r>
      <rPr>
        <b/>
        <sz val="8"/>
        <color indexed="8"/>
        <rFont val="Calibri"/>
        <family val="2"/>
      </rPr>
      <t>11.</t>
    </r>
    <r>
      <rPr>
        <sz val="8"/>
        <color indexed="8"/>
        <rFont val="Calibri"/>
        <family val="2"/>
      </rPr>
      <t xml:space="preserve"> Asistir mínimo una (1) vez cada quince (15) días a un Municipio brindando asesoría, apoyo y seguimiento técnico a los procesos deportivos de su disciplina. </t>
    </r>
    <r>
      <rPr>
        <b/>
        <sz val="8"/>
        <color indexed="8"/>
        <rFont val="Calibri"/>
        <family val="2"/>
      </rPr>
      <t>12.</t>
    </r>
    <r>
      <rPr>
        <sz val="8"/>
        <color indexed="8"/>
        <rFont val="Calibri"/>
        <family val="2"/>
      </rPr>
      <t xml:space="preserve"> Participar activamente en la realización de los eventos de carácter deportivo que programe el Instituto, apoyando técnicamente cada vez que sea necesario. </t>
    </r>
    <r>
      <rPr>
        <b/>
        <sz val="8"/>
        <color indexed="8"/>
        <rFont val="Calibri"/>
        <family val="2"/>
      </rPr>
      <t>13.</t>
    </r>
    <r>
      <rPr>
        <sz val="8"/>
        <color indexed="8"/>
        <rFont val="Calibri"/>
        <family val="2"/>
      </rPr>
      <t xml:space="preserve">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t>
    </r>
    <r>
      <rPr>
        <b/>
        <sz val="8"/>
        <color indexed="8"/>
        <rFont val="Calibri"/>
        <family val="2"/>
      </rPr>
      <t>14.</t>
    </r>
    <r>
      <rPr>
        <sz val="8"/>
        <color indexed="8"/>
        <rFont val="Calibri"/>
        <family val="2"/>
      </rPr>
      <t xml:space="preserve">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t>
    </r>
    <r>
      <rPr>
        <b/>
        <sz val="8"/>
        <color indexed="8"/>
        <rFont val="Calibri"/>
        <family val="2"/>
      </rPr>
      <t>15.</t>
    </r>
    <r>
      <rPr>
        <sz val="8"/>
        <color indexed="8"/>
        <rFont val="Calibri"/>
        <family val="2"/>
      </rPr>
      <t xml:space="preserve">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 </t>
    </r>
    <r>
      <rPr>
        <b/>
        <sz val="8"/>
        <color indexed="8"/>
        <rFont val="Calibri"/>
        <family val="2"/>
      </rPr>
      <t>16.</t>
    </r>
    <r>
      <rPr>
        <sz val="8"/>
        <color indexed="8"/>
        <rFont val="Calibri"/>
        <family val="2"/>
      </rPr>
      <t xml:space="preserve"> Como contratista deberá demostrar su compromiso, responsabilidad y liderazgo frente a la disciplina y a sus deportistas, de igual forma mantener disponibilidad y pertenencia hacia el Instituto correspondiendo a la confianza depositada para el desempeño de sus obligaciones.  </t>
    </r>
    <r>
      <rPr>
        <b/>
        <sz val="8"/>
        <color indexed="8"/>
        <rFont val="Calibri"/>
        <family val="2"/>
      </rPr>
      <t>17.</t>
    </r>
    <r>
      <rPr>
        <sz val="8"/>
        <color indexed="8"/>
        <rFont val="Calibri"/>
        <family val="2"/>
      </rPr>
      <t xml:space="preserve"> Fomentar la reserva deportiva de acuerdo con las características específicas de su disciplina, seleccionando y perfilando a los deportistas estratégicamente.  </t>
    </r>
    <r>
      <rPr>
        <b/>
        <sz val="8"/>
        <color indexed="8"/>
        <rFont val="Calibri"/>
        <family val="2"/>
      </rPr>
      <t>18.</t>
    </r>
    <r>
      <rPr>
        <sz val="8"/>
        <color indexed="8"/>
        <rFont val="Calibri"/>
        <family val="2"/>
      </rPr>
      <t xml:space="preserve">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t>
    </r>
    <r>
      <rPr>
        <b/>
        <sz val="8"/>
        <color indexed="8"/>
        <rFont val="Calibri"/>
        <family val="2"/>
      </rPr>
      <t>19.</t>
    </r>
    <r>
      <rPr>
        <sz val="8"/>
        <color indexed="8"/>
        <rFont val="Calibri"/>
        <family val="2"/>
      </rPr>
      <t xml:space="preserve"> El contratista se obliga a allegar al Instituto fotocopia de los documentos que le sean requeridos para su debida contratación de conformidad y para los fines establecidos por la Ley.</t>
    </r>
  </si>
  <si>
    <t>CARLOS ALBERTO SUAREZ B</t>
  </si>
  <si>
    <t>101-Apoyar la gestión de Indeportes Quindío como Técnico brindando su conocimiento teórico y práctico como soporte necesario para el desarrollo de los procesos de planificación, preparación competencia de los deportistas pertenecientes a la Liga  de Badminton del Quindío.</t>
  </si>
  <si>
    <r>
      <t xml:space="preserve">1. </t>
    </r>
    <r>
      <rPr>
        <sz val="8"/>
        <color indexed="8"/>
        <rFont val="Calibri"/>
        <family val="2"/>
      </rPr>
      <t xml:space="preserve">Estructurar un Programa general de entrenamiento de forma técnica  de acuerdo con las necesidades de su disciplina, que incluya las diferentes áreas del desarrollo humano (salud física y mental, entrenamiento general y específico), de los deportistas pertenecientes a la Liga, mostrando los contenidos propios en cada una de las etapas de preparación y progresión deportiva de los deportistas. </t>
    </r>
    <r>
      <rPr>
        <b/>
        <sz val="8"/>
        <color indexed="8"/>
        <rFont val="Calibri"/>
        <family val="2"/>
      </rPr>
      <t>2.</t>
    </r>
    <r>
      <rPr>
        <sz val="8"/>
        <color indexed="8"/>
        <rFont val="Calibri"/>
        <family val="2"/>
      </rPr>
      <t xml:space="preserve"> Elaborar y socializar ante el Instituto un cronograma de trabajo detallado donde determine claramente las fechas, las acciones y actividades por ejecutar con los deportistas que concuerde con el tiempo de su contratación. </t>
    </r>
    <r>
      <rPr>
        <b/>
        <sz val="8"/>
        <color indexed="8"/>
        <rFont val="Calibri"/>
        <family val="2"/>
      </rPr>
      <t>3.</t>
    </r>
    <r>
      <rPr>
        <sz val="8"/>
        <color indexed="8"/>
        <rFont val="Calibri"/>
        <family val="2"/>
      </rPr>
      <t xml:space="preserve"> Elaborar y entregar de manera mensual el plan de entrenamiento, los cuales deberán corresponder con el programa general planteado, documentos que colocará a disposición inmediata del Instituto cada vez que le sean solicitados por el personal técnico ó administrativo involucrado dentro del proceso. </t>
    </r>
    <r>
      <rPr>
        <b/>
        <sz val="8"/>
        <color indexed="8"/>
        <rFont val="Calibri"/>
        <family val="2"/>
      </rPr>
      <t>4.</t>
    </r>
    <r>
      <rPr>
        <sz val="8"/>
        <color indexed="8"/>
        <rFont val="Calibri"/>
        <family val="2"/>
      </rPr>
      <t xml:space="preserve"> Organizar y mantener activo el grupo de deportistas a cargo, fomentando la reserva deportiva de la Liga, logrando una excelente disposición en la ejecución de los trabajos técnicos, tácticos y metodológicos que le sean programados dentro de su preparación deportiva que le permitan obtener los resultados que se esperan para el Deporte de nuestro Departamento. </t>
    </r>
    <r>
      <rPr>
        <b/>
        <sz val="8"/>
        <color indexed="8"/>
        <rFont val="Calibri"/>
        <family val="2"/>
      </rPr>
      <t>5.</t>
    </r>
    <r>
      <rPr>
        <sz val="8"/>
        <color indexed="8"/>
        <rFont val="Calibri"/>
        <family val="2"/>
      </rPr>
      <t xml:space="preserve"> Manejar los cuadros de control que sean necesarios y que cobijen toda la información propia del proceso de entrenamiento tales como fichas de cada uno de los deportistas, listados de asistencia, cuadros de seguimiento técnicos, médicos y los demás pertinentes a su oficio como Técnico con el objetivo de realizar un acompañamiento preciso a cada uno de ellos. Estos formatos los consultará con el Área Técnica del Instituto y los diligenciará con toda la transparencia del caso presentándolos en los medios que le sean solicitados (físicos o digitales). </t>
    </r>
    <r>
      <rPr>
        <b/>
        <sz val="8"/>
        <color indexed="8"/>
        <rFont val="Calibri"/>
        <family val="2"/>
      </rPr>
      <t>6.</t>
    </r>
    <r>
      <rPr>
        <sz val="8"/>
        <color indexed="8"/>
        <rFont val="Calibri"/>
        <family val="2"/>
      </rPr>
      <t xml:space="preserve"> Mantener comunicación efectiva y permanente con todos los involucrados en el proceso deportivo, (entiéndase dignatarios de la Liga, deportistas, padres de familia, funcionarios Indeportes, periodistas, etc). </t>
    </r>
    <r>
      <rPr>
        <b/>
        <sz val="8"/>
        <color indexed="8"/>
        <rFont val="Calibri"/>
        <family val="2"/>
      </rPr>
      <t>7.</t>
    </r>
    <r>
      <rPr>
        <sz val="8"/>
        <color indexed="8"/>
        <rFont val="Calibri"/>
        <family val="2"/>
      </rPr>
      <t xml:space="preserve"> Es su obligación atender las recomendaciones, intervenciones y protocolos dados por el equipo biomédico del Instituto, teniendo presente que éste actúa como un complemento al proceso evolutivo de los deportistas. </t>
    </r>
    <r>
      <rPr>
        <b/>
        <sz val="8"/>
        <color indexed="8"/>
        <rFont val="Calibri"/>
        <family val="2"/>
      </rPr>
      <t xml:space="preserve">Este punto es de acuerdo con la disponibilidad y la interacción que se brinde desde el Instituto. 8. </t>
    </r>
    <r>
      <rPr>
        <sz val="8"/>
        <color indexed="8"/>
        <rFont val="Calibri"/>
        <family val="2"/>
      </rPr>
      <t xml:space="preserve">Brindar soporte, acompañamiento y asesoramiento a los Juegos Intercolegiados en sus diferentes fases, teniendo en cuenta que desde allí se proyecta el crecimiento paulatino de la cantera y reserva deportiva para las Ligas. Este punto debe considerarse como fundamental y de estricto cumplimiento en el desarrollo de sus obligaciones. </t>
    </r>
    <r>
      <rPr>
        <b/>
        <sz val="8"/>
        <color indexed="8"/>
        <rFont val="Calibri"/>
        <family val="2"/>
      </rPr>
      <t>9.</t>
    </r>
    <r>
      <rPr>
        <sz val="8"/>
        <color indexed="8"/>
        <rFont val="Calibri"/>
        <family val="2"/>
      </rPr>
      <t xml:space="preserve"> Utilizar los mecanismos necesarios y las herramientas existentes para manejar los distintos conflictos personales y deportivos que se puedan derivar dentro del proceso. </t>
    </r>
    <r>
      <rPr>
        <b/>
        <sz val="8"/>
        <color indexed="8"/>
        <rFont val="Calibri"/>
        <family val="2"/>
      </rPr>
      <t>10.</t>
    </r>
    <r>
      <rPr>
        <sz val="8"/>
        <color indexed="8"/>
        <rFont val="Calibri"/>
        <family val="2"/>
      </rPr>
      <t xml:space="preserve"> Asistir y participar sin falta a las reuniones, convocatorias y capacitaciones que se realicen por parte del Instituto. </t>
    </r>
    <r>
      <rPr>
        <b/>
        <sz val="8"/>
        <color indexed="8"/>
        <rFont val="Calibri"/>
        <family val="2"/>
      </rPr>
      <t>11.</t>
    </r>
    <r>
      <rPr>
        <sz val="8"/>
        <color indexed="8"/>
        <rFont val="Calibri"/>
        <family val="2"/>
      </rPr>
      <t xml:space="preserve"> Asistir mínimo una (1) vez cada quince (15) días a un Municipio brindando asesoría, apoyo y seguimiento técnico a los procesos deportivos de su disciplina. </t>
    </r>
    <r>
      <rPr>
        <b/>
        <sz val="8"/>
        <color indexed="8"/>
        <rFont val="Calibri"/>
        <family val="2"/>
      </rPr>
      <t>12.</t>
    </r>
    <r>
      <rPr>
        <sz val="8"/>
        <color indexed="8"/>
        <rFont val="Calibri"/>
        <family val="2"/>
      </rPr>
      <t xml:space="preserve"> Participar activamente en la realización de los eventos de carácter deportivo que programe el Instituto, apoyando técnicamente cada vez que sea necesario. </t>
    </r>
    <r>
      <rPr>
        <b/>
        <sz val="8"/>
        <color indexed="8"/>
        <rFont val="Calibri"/>
        <family val="2"/>
      </rPr>
      <t>13.</t>
    </r>
    <r>
      <rPr>
        <sz val="8"/>
        <color indexed="8"/>
        <rFont val="Calibri"/>
        <family val="2"/>
      </rPr>
      <t xml:space="preserve">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t>
    </r>
    <r>
      <rPr>
        <b/>
        <sz val="8"/>
        <color indexed="8"/>
        <rFont val="Calibri"/>
        <family val="2"/>
      </rPr>
      <t>14.</t>
    </r>
    <r>
      <rPr>
        <sz val="8"/>
        <color indexed="8"/>
        <rFont val="Calibri"/>
        <family val="2"/>
      </rPr>
      <t xml:space="preserve">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t>
    </r>
    <r>
      <rPr>
        <b/>
        <sz val="8"/>
        <color indexed="8"/>
        <rFont val="Calibri"/>
        <family val="2"/>
      </rPr>
      <t>15.</t>
    </r>
    <r>
      <rPr>
        <sz val="8"/>
        <color indexed="8"/>
        <rFont val="Calibri"/>
        <family val="2"/>
      </rPr>
      <t xml:space="preserve">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 </t>
    </r>
    <r>
      <rPr>
        <b/>
        <sz val="8"/>
        <color indexed="8"/>
        <rFont val="Calibri"/>
        <family val="2"/>
      </rPr>
      <t>16.</t>
    </r>
    <r>
      <rPr>
        <sz val="8"/>
        <color indexed="8"/>
        <rFont val="Calibri"/>
        <family val="2"/>
      </rPr>
      <t xml:space="preserve"> Como contratista deberá demostrar su compromiso, responsabilidad y liderazgo frente a la disciplina y a sus deportistas, de igual forma mantener disponibilidad y pertenencia hacia el Instituto correspondiendo a la confianza depositada para el desempeño de sus obligaciones.  </t>
    </r>
    <r>
      <rPr>
        <b/>
        <sz val="8"/>
        <color indexed="8"/>
        <rFont val="Calibri"/>
        <family val="2"/>
      </rPr>
      <t>17.</t>
    </r>
    <r>
      <rPr>
        <sz val="8"/>
        <color indexed="8"/>
        <rFont val="Calibri"/>
        <family val="2"/>
      </rPr>
      <t xml:space="preserve"> Fomentar la reserva deportiva de acuerdo con las características específicas de su disciplina, seleccionando y perfilando a los deportistas estratégicamente.  </t>
    </r>
    <r>
      <rPr>
        <b/>
        <sz val="8"/>
        <color indexed="8"/>
        <rFont val="Calibri"/>
        <family val="2"/>
      </rPr>
      <t>18.</t>
    </r>
    <r>
      <rPr>
        <sz val="8"/>
        <color indexed="8"/>
        <rFont val="Calibri"/>
        <family val="2"/>
      </rPr>
      <t xml:space="preserve">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t>
    </r>
    <r>
      <rPr>
        <b/>
        <sz val="8"/>
        <color indexed="8"/>
        <rFont val="Calibri"/>
        <family val="2"/>
      </rPr>
      <t>19.</t>
    </r>
    <r>
      <rPr>
        <sz val="8"/>
        <color indexed="8"/>
        <rFont val="Calibri"/>
        <family val="2"/>
      </rPr>
      <t xml:space="preserve"> 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t>
    </r>
  </si>
  <si>
    <t>JIOVANY STIVEN PULGARIN L</t>
  </si>
  <si>
    <t>102-Apoyar la gestión de Indeportes Quindío como Técnico brindando su conocimiento teórico y práctico como soporte necesario para el desarrollo de los procesos de planificación, preparación competencia de los deportistas pertenecientes a la Liga  Quindiana de Hapquido.</t>
  </si>
  <si>
    <t>1. Estructurar un Programa general de entrenamiento de forma técnica  de acuerdo con las necesidades de su disciplina, que incluya las diferentes áreas del desarrollo humano (salud física y mental, entrenamiento general y específico), de los deportistas pertenecientes a la Liga, mostrando los contenidos propios en cada una de las etapas de preparación y progresión deportiva de los deportistas. 2. Elaborar y socializar ante el Instituto un cronograma de trabajo detallado donde determine claramente las fechas, las acciones y actividades por ejecutar con los deportistas que concuerde con el tiempo de su contratación. 3. Elaborar y entregar de manera mensual el plan de entrenamiento, los cuales deberán corresponder con el programa general planteado, documentos que colocará a disposición inmediata del Instituto cada vez que le sean solicitados por el personal técnico ó administrativo involucrado dentro del proceso. 4. Organizar y mantener activo el grupo de deportistas a cargo, fomentando la reserva deportiva de la Liga, logrando una excelente disposición en la ejecución de los trabajos técnicos, tácticos y metodológicos que le sean programados dentro de su preparación deportiva que le permitan obtener los resultados que se esperan para el Deporte de nuestro Departamento. 5. Manejar los cuadros de control que sean necesarios y que cobijen toda la información propia del proceso de entrenamiento tales como fichas de cada uno de los deportistas, listados de asistencia, cuadros de seguimiento técnicos, médicos y los demás pertinentes a su oficio como Técnico con el objetivo de realizar un acompañamiento preciso a cada uno de ellos. Estos formatos los consultará con el Área Técnica del Instituto y los diligenciará con toda la transparencia del caso presentándolos en los medios que le sean solicitados (físicos o digitales). 6. Mantener comunicación efectiva y permanente con todos los involucrados en el proceso deportivo, (entiéndase dignatarios de la Liga, deportistas, padres de familia, funcionarios Indeportes, periodistas, etc). 7. Es su obligación atender las recomendaciones, intervenciones y protocolos dados por el equipo biomédico del Instituto, teniendo presente que éste actúa como un complemento al proceso evolutivo de los deportistas. Este punto es de acuerdo con la disponibilidad y la interacción que se brinde desde el Instituto. 8. Brindar soporte, acompañamiento y asesoramiento a los Juegos Intercolegiados en sus diferentes fases, teniendo en cuenta que desde allí se proyecta el crecimiento paulatino de la cantera y reserva deportiva para las Ligas. Este punto debe considerarse como fundamental y de estricto cumplimiento en el desarrollo de sus obligaciones. 9. Utilizar los mecanismos necesarios y las herramientas existentes para manejar los distintos conflictos personales y deportivos que se puedan derivar dentro del proceso. 10. Asistir y participar sin falta a las reuniones, convocatorias y capacitaciones que se realicen por parte del Instituto. 11. Asistir mínimo una (1) vez cada quince (15) días a un Municipio brindando asesoría, apoyo y seguimiento técnico a los procesos deportivos de su disciplina. 12. Participar activamente en la realización de los eventos de carácter deportivo que programe el Instituto, apoyando técnicamente cada vez que sea necesario. 13.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14.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15.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 16. Como contratista deberá demostrar su compromiso, responsabilidad y liderazgo frente a la disciplina y a sus deportistas, de igual forma mantener disponibilidad y pertenencia hacia el Instituto correspondiendo a la confianza depositada para el desempeño de sus obligaciones.  17. Fomentar la reserva deportiva de acuerdo con las características específicas de su disciplina, seleccionando y perfilando a los deportistas estratégicamente.  18.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19. 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t>
  </si>
  <si>
    <t>JESUS SALVADOR PALACIO A</t>
  </si>
  <si>
    <t>Apoyo economico para un pasaporte para un deportista para desplazamient5o al Peru</t>
  </si>
  <si>
    <t>DANIEL BERMUDEZ R</t>
  </si>
  <si>
    <t>Contratar el suministro de tiquetes para la prestación del servicio de transporte terrestre automotor a nivel departamental y nacional, para la movilización de las personas que asistirán a los programas y actividades en cumplimiento de la misión institucional de Indeportes Quindío..</t>
  </si>
  <si>
    <t>1. Cumplir con objeto del presente Contrato de conformidad con la oferta presentada, la cual hará parte integral del Contrato y con base en las características y condiciones propias del objeto contratado, 2. Proveer a su costo, todos los bienes y servicios necesarios para el cumplimiento de los objetivos de esta invitación. 3. El CONTRATANTE se reserva el derecho de efectuar una revisión en el suministro de los tiquetes terrestres y efectividad del servicio y estos podrán ser objeto de observación si no cumplen con las especificaciones técnicas, contenidas en esta invitación y los estudios previos que la sustentan y la oferta presentada por el CONTRATISTA, las cuales conformarán el contrato. 4. En el caso en que durante el tiempo de ejecución del contrato surja alguna eventualidad de fuerza mayor o caso fortuito que afecte a cualquiera de las partes, se deberá informar por escrito a la otra parte que corresponda, con el fin de definir la solución de mutuo acuerdo. 5. Cualquier cambio en las condiciones técnicas que surjan durante el término de ejecución del contrato, deberá hacerse por mutuo acuerdo, previa solicitud escrita plenamente justificada por cualquiera de las partes. 6. Cumplir con sus obligaciones frente al Sistema de Seguridad Social Integral, parafiscales (Cajas de Compensación Familiar, SENA e ICBF), de conformidad con el artículo 50 de la Ley 789 del 27 de diciembre de 2002, en concordancia con la Ley 828 del 10 de julio de 2003 y demás normas aplicables y cuando el responsable del control de ejecución así lo solicite, allegar la certificación expedida por el revisor fiscal o representante legal, según corresponda, de conformidad con lo dispuesto en el artículo 50 de la Ley 789 del 27 de diciembre de 2002, en concordancia con la Ley 828 del 10 de julio de 2003, con la cual acredite el pago de sus obligaciones frente al Sistema de Seguridad Social integral, parafiscales (Cajas de Compensación Familiar, SENA e ICBF 7. El oferente debe contar con el suministro de tiquetes terrestres urbanos, intermunicipales en el Departamento del Quindío y nacionales y de atención todos los días y en horas autorizadas incluyendo días festivos. Dicho suministro se hará previa orden escrita del supervisor del contrato. 8. El Objeto del presente contrato deberá ser prestado en instalaciones y vehículos con condiciones mínimas de seguridad industrial, mecánica y aseo. 8. Todo el personal que designe el contratista para el Cumplimiento del Objeto Contractual, deberá estar debidamente acreditado para el servicio terrestre por la respectiva autoridad administrativa. 9. A realizar los trámites para la legalización del Contrato dentro de los Cinco (5) días hábiles siguientes, contados a partir de la aceptación de la propuesta. 10. El Contratista se compromete a cumplir y respetar los valores existentes en el mercado, sin que se facturen por encima de este valor. 11. El Contratista se compromete para con Indeportes Quindío a prestar el servicio entregando oportunamente los tiquetes de transporte terrestre urbano, intermunicipal y nacional. 12. Ejecutar el objeto contractual en condiciones de eficiencia, oportunidad y calidad de conformidad a los parámetros establecidos en INDEPORTES. 13. Avisar a INDEPORTES dentro de las veinticuatro (24) horas siguientes al conocimiento del hecho o circunstancias que puedan incidir en la no oportuna o debida ejecución del contrato o que puedan poner en peligro los intereses legítimos de</t>
  </si>
  <si>
    <t>TERMINAL DE TRANSPORTE DE ARMENIA</t>
  </si>
  <si>
    <t>Incentivo economico a deportista de alto rendimiento que asistira a juegos deportivos nacionales para suplementos vitaminicos</t>
  </si>
  <si>
    <t>INDEPORTES. 14.Avisar a INDEPORTES, dentro del día hábil siguiente de conocida su existencia, la causal de incompatibilidad o inhabilidad sobreviniente. 15.Permitir el acceso del supervisor del contrato a las instalaciones del contratista, a efectos de verificar el suministro de los tiquetes terrestres 16. Elaborar ficha técnica de los tiquetes suministrados, los destinos, su valor y beneficiario. 17. Llevar un registro del valor ejecutado del contrato con el objeto de no prestar servicios que excedan el valor del contrato. 18. Contratar por su cuenta y riesgo exclusivo, personal idóneo y suficiente para la adecuada y oportuna prestación del servicio. 19. Informar al supervisor del contrato sobre cualquier irregularidad que advierta en desarrollo del contrato. 20. Dotar al personal con los elementos de seguridad industrial requerido para el desarrollo de su trabajo.21. Las demás obligaciones que se deriven del presente proceso de contratación de mínima cuantía y de la naturaleza del contrato.</t>
  </si>
  <si>
    <t xml:space="preserve"> 087-Apoyar la gestión de Indeportes Quindío como Técnico brindando su conocimiento teórico y práctico como soporte necesario para el desarrollo de los procesos de planificación, preparación y alta competencia de los deportistas pertenecientes a la Liga en Situación de Discapacidad del Quindío. </t>
  </si>
  <si>
    <t xml:space="preserve">1. Estructurar un Programa de entrenamiento de forma técnica (mesociclos) de acuerdo con las necesidades de su disciplina, que incluya las diferentes áreas del desarrollo humano (salud física y mental, entrenamiento general y específico), de los deportistas pertenecientes a la Liga, mostrando los contenidos propios en cada una de las etapas de preparación y progresión deportiva de los deportistas. 2. Elaborar y socializar ante el Instituto un cronograma de trabajo detallado donde determine claramente las fechas, las acciones y actividades por ejecutar con los deportistas que concuerde con el tiempo de su contratación. 3. Elaborar y entregar de manera semanal los microciclos, los cuales deberán corresponder con el mesiciclo planificado, documentos que colocará a disposición inmediata del Instituto cada vez que le sean solicitados por el personal técnico ó administrativo involucrado dentro del proceso. 4. Organizar y mantener activo el grupo de deportistas a cargo, fomentando la reserva deportiva de la Liga, logrando una excelente disposición en la ejecución de los trabajos técnicos, tácticos y metodológicos que le sean programados dentro de su preparación deportiva que le permitan obtener los resultados que se esperan para el Deporte de nuestro Departamento. 5. Manejar los cuadros de control que sean necesarios y que cobijen toda la información propia del proceso de entrenamiento tales como fichas individualizadas de cada uno de los deportistas, listados de asistencia, cuadros de seguimiento técnicos, médicos y los demás pertinentes a su oficio como Técnico con el objetivo de realizar un acompañamiento preciso a cada uno de ellos. Estos formatos los consultará con el Área Técnica del Instituto y los diligenciará con toda la transparencia del caso presentándolos en los medios que le sean solicitados (físicos o digitales). 6. Para el caso de los deportistas seleccionados a Juegos Deportivos Nacionales 2012, deberá ser muy específico en sus planteamientos  permitiendo con ello lograr los objetivos trazados desde el Instituto. 7. Mantener comunicación efectiva y permanente con todos los involucrados en el proceso deportivo, (entiéndase dignatarios de la Liga, deportistas, padres de familia, funcionarios Indeportes, periodistas, etc).  8. Es su obligación atender las recomendaciones, intervenciones y protocolos dados por el equipo biomédico del Instituto, teniendo presente que éste actúa como un complemento al proceso evolutivo de los deportistas. 9. Brindar soporte, acompañamiento y asesoramiento a los Juegos Intercolegiados en sus diferentes fases, teniendo en cuenta que desde allí se proyecta el crecimiento paulatino de la cantera y reserva deportiva para las Ligas. Este punto debe considerarse como fundamental y de estricto cumplimiento en el desarrollo de sus obligaciones.   10. Utilizar los mecanismos necesarios y las herramientas existentes para manejar los distintos conflictos personales y deportivos que se puedan derivar dentro del proceso. 11. Asistir y participar sin falta a las reuniones, convocatorias y capacitaciones que se realicen por parte del Instituto. 12. Asistir mínimo una (1) vez cada quince (15) días a un Municipio brindando asesoría, apoyo y seguimiento técnico a los procesos deportivos de su disciplina. 13. Coordinar conjuntamente con el equipo biomédico las diferentes atenciones que debe recibir el deportista siendo proactivo, facilitando el progreso y la interacción del deportista con cada uno de los profesionales de la salud que intervengan en su proceso. Para este caso en especial deberá llenar una ficha individual donde se indiquen las fechas de atención firmado por el deportista, el representante del equipo biomédico y el mismo técnico. 14. Participar activamente en la realización de los eventos de carácter deportivo que programe el Instituto, apoyando técnicamente cada vez que sea necesario. 15.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16.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17.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 18. Como contratista deberá demostrar su compromiso, responsabilidad y liderazgo frente a la disciplina y a sus deportistas, de igual forma mantener disponibilidad y pertenencia hacia el Instituto correspondiendo a la confianza depositada para el desempeño de sus obligaciones.  19. Fomentar la reserva deportiva de acuerdo con las características específicas de su disciplina, seleccionando y perfilando a los deportistas estratégicamente.  20.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21. 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 </t>
  </si>
  <si>
    <t>JONATAN VARGAS H</t>
  </si>
  <si>
    <t>Aunar esfuerzos finacieros para en conjunto con la liga de baloncesto apoyar la participacion a juegos deportivos nacionales</t>
  </si>
  <si>
    <t>LIGA DE BALONCESTO DEL QUINDIO</t>
  </si>
  <si>
    <t>JHONY ALEXANDER ANDICA A</t>
  </si>
  <si>
    <r>
      <t xml:space="preserve">121-Contratar los servicios profesionales de un Especialista en Entrenamiento Deportivo </t>
    </r>
    <r>
      <rPr>
        <b/>
        <sz val="8"/>
        <color indexed="8"/>
        <rFont val="Calibri"/>
        <family val="2"/>
      </rPr>
      <t xml:space="preserve">Metodólogo </t>
    </r>
    <r>
      <rPr>
        <sz val="8"/>
        <color indexed="8"/>
        <rFont val="Calibri"/>
        <family val="2"/>
      </rPr>
      <t>con experiencia en el campo que brinde soporte, acompañe, complemente y supervise desde su conocimiento y experiencia los diferentes procesos que adelanta el Instituto en el área deportiva, cubriendo las necesidades que tengan los técnicos, monitores, deportistas y demás actores que intervengan en los procesos, especialmente los deportistas seleccionados a Juegos Deportivos Nacionales 2.012</t>
    </r>
    <r>
      <rPr>
        <sz val="8"/>
        <color indexed="8"/>
        <rFont val="Calibri"/>
        <family val="2"/>
      </rPr>
      <t>.</t>
    </r>
  </si>
  <si>
    <r>
      <t xml:space="preserve">1. </t>
    </r>
    <r>
      <rPr>
        <sz val="8"/>
        <color indexed="8"/>
        <rFont val="Calibri"/>
        <family val="2"/>
      </rPr>
      <t xml:space="preserve">Estructurar el Plan de Trabajo con contenidos claros y adaptados al trabajo a ejecutar con los diferentes técnicos, monitores, deportistas y demás profesionales afines al trabajo deportivo de acuerdo con las necesidades del entrenamiento deportivo. </t>
    </r>
    <r>
      <rPr>
        <b/>
        <sz val="8"/>
        <color indexed="8"/>
        <rFont val="Calibri"/>
        <family val="2"/>
      </rPr>
      <t>2.</t>
    </r>
    <r>
      <rPr>
        <sz val="8"/>
        <color indexed="8"/>
        <rFont val="Calibri"/>
        <family val="2"/>
      </rPr>
      <t xml:space="preserve"> Intervenir desde el área técnica y científica cada vez que sea necesario en los planes de entrenamiento y aplicación de las cargas, reforzando y mejorando el trabajo del entrenador, facilitando así el buen desarrollo y ejecución de los procesos. </t>
    </r>
    <r>
      <rPr>
        <b/>
        <sz val="8"/>
        <color indexed="8"/>
        <rFont val="Calibri"/>
        <family val="2"/>
      </rPr>
      <t>3.</t>
    </r>
    <r>
      <rPr>
        <sz val="8"/>
        <color indexed="8"/>
        <rFont val="Calibri"/>
        <family val="2"/>
      </rPr>
      <t xml:space="preserve"> Mantener cuadros de control actualizados con el objetivo de llevar un seguimiento evolutivo y permanente de los deportistas de las diferentes Ligas Deportivas que se encuentran en proceso de preparación, los cuales podrán ser requeridos en cualquier momento por personal técnico y administrativo involucrado dentro del proceso. Estos formatos deberán diligenciarse con toda la transparencia del caso para ser presentados en los medios que sean solicitados (físicos o digitales). </t>
    </r>
    <r>
      <rPr>
        <b/>
        <sz val="8"/>
        <color indexed="8"/>
        <rFont val="Calibri"/>
        <family val="2"/>
      </rPr>
      <t>4.</t>
    </r>
    <r>
      <rPr>
        <sz val="8"/>
        <color indexed="8"/>
        <rFont val="Calibri"/>
        <family val="2"/>
      </rPr>
      <t xml:space="preserve"> Articular su trabajo con los demás profesionales del equipo biomédico que permita en cualquier momento intervenir en los tratamientos con los deportistas posibilitando una mejor evolución. </t>
    </r>
    <r>
      <rPr>
        <b/>
        <sz val="8"/>
        <color indexed="8"/>
        <rFont val="Calibri"/>
        <family val="2"/>
      </rPr>
      <t>5.</t>
    </r>
    <r>
      <rPr>
        <sz val="8"/>
        <color indexed="8"/>
        <rFont val="Calibri"/>
        <family val="2"/>
      </rPr>
      <t xml:space="preserve"> Mantener comunicación efectiva y permanente con todos los involucrados en el proceso deportivo, (entiéndase entrenadores, deportistas, padres de familia, funcionarios Indeportes, periodistas, etc).</t>
    </r>
    <r>
      <rPr>
        <b/>
        <sz val="8"/>
        <color indexed="8"/>
        <rFont val="Calibri"/>
        <family val="2"/>
      </rPr>
      <t xml:space="preserve"> 6</t>
    </r>
    <r>
      <rPr>
        <sz val="8"/>
        <color indexed="8"/>
        <rFont val="Calibri"/>
        <family val="2"/>
      </rPr>
      <t xml:space="preserve">. Utilizar los mecanismos necesarios y herramientas existentes para manejar los distintos conflictos personales y deportivos que se puedan derivar del proceso. </t>
    </r>
    <r>
      <rPr>
        <b/>
        <sz val="8"/>
        <color indexed="8"/>
        <rFont val="Calibri"/>
        <family val="2"/>
      </rPr>
      <t xml:space="preserve">7. </t>
    </r>
    <r>
      <rPr>
        <sz val="8"/>
        <color indexed="8"/>
        <rFont val="Calibri"/>
        <family val="2"/>
      </rPr>
      <t>Asistir y participar sin falta a las reuniones, convocatorias y capacitaciones que se realicen por parte del Instituto.</t>
    </r>
    <r>
      <rPr>
        <b/>
        <sz val="8"/>
        <color indexed="8"/>
        <rFont val="Calibri"/>
        <family val="2"/>
      </rPr>
      <t xml:space="preserve"> 8. </t>
    </r>
    <r>
      <rPr>
        <sz val="8"/>
        <color indexed="8"/>
        <rFont val="Calibri"/>
        <family val="2"/>
      </rPr>
      <t xml:space="preserve">Supervisar de manera permanente y controlada los entrenamientos, chequeos, fogueos y salidas en los que intervengan los deportistas de alto rendimiento con miras a mejorar y obtener mejores resultados durante la competencia. </t>
    </r>
    <r>
      <rPr>
        <b/>
        <sz val="8"/>
        <color indexed="8"/>
        <rFont val="Calibri"/>
        <family val="2"/>
      </rPr>
      <t xml:space="preserve">9. </t>
    </r>
    <r>
      <rPr>
        <sz val="8"/>
        <color indexed="8"/>
        <rFont val="Calibri"/>
        <family val="2"/>
      </rPr>
      <t>Participar activamente en la realización de los eventos de carácter deportivo que programe el Instituto, asistiendo y acompañando técnica y profesionalmente cada vez que sea necesario.</t>
    </r>
    <r>
      <rPr>
        <b/>
        <sz val="8"/>
        <color indexed="8"/>
        <rFont val="Calibri"/>
        <family val="2"/>
      </rPr>
      <t xml:space="preserve"> 10. </t>
    </r>
    <r>
      <rPr>
        <sz val="8"/>
        <color indexed="8"/>
        <rFont val="Calibri"/>
        <family val="2"/>
      </rPr>
      <t>Utilizar de manera adecuada y responsable cada uno de los bienes, elementos, implementación u otro tipo de objetos que le sean entregados o prestados para el normal cumplimiento de sus funciones, comprometiéndose a no utilizarlos para otros fines que nada tengan que ver con el objeto del contrato.</t>
    </r>
    <r>
      <rPr>
        <b/>
        <sz val="8"/>
        <color indexed="8"/>
        <rFont val="Calibri"/>
        <family val="2"/>
      </rPr>
      <t xml:space="preserve"> 11. </t>
    </r>
    <r>
      <rPr>
        <sz val="8"/>
        <color indexed="8"/>
        <rFont val="Calibri"/>
        <family val="2"/>
      </rPr>
      <t xml:space="preserve">Entregar un (1) informe de carácter mensual en el cual incluya una breve descripción de sus actividades y las atenciones registradas durante esa vigencia, anexando los soportes necesarios y requeridos por el Instituto para el pago mensual correspondiente. Es importante indicar que deberá diligenciar en su totalidad cada una de las exigencias referidas por Indeportes y debe venir acompañado con las firmas de quienes intervinieron en el proceso. </t>
    </r>
    <r>
      <rPr>
        <b/>
        <sz val="8"/>
        <color indexed="8"/>
        <rFont val="Calibri"/>
        <family val="2"/>
      </rPr>
      <t>12.</t>
    </r>
    <r>
      <rPr>
        <sz val="8"/>
        <color indexed="8"/>
        <rFont val="Calibri"/>
        <family val="2"/>
      </rPr>
      <t xml:space="preserve"> Suministrar de manera inmediata la información técnica, científica y operativa que requiera el Instituto sobre el desempeño de sus funciones, según el caso. </t>
    </r>
    <r>
      <rPr>
        <b/>
        <sz val="8"/>
        <color indexed="8"/>
        <rFont val="Calibri"/>
        <family val="2"/>
      </rPr>
      <t>13.</t>
    </r>
    <r>
      <rPr>
        <sz val="8"/>
        <color indexed="8"/>
        <rFont val="Calibri"/>
        <family val="2"/>
      </rPr>
      <t xml:space="preserve"> Realizar un acompañamiento y seguimiento específico a los deportistas que pertenezcan al programa Quindianos de Oro, el cual permita visualizar la condición física atlética de este personal, adicionando informes puntuales de ser necesario, en el cual  sugiriera o recomiende acciones a seguir. </t>
    </r>
    <r>
      <rPr>
        <b/>
        <sz val="8"/>
        <color indexed="8"/>
        <rFont val="Calibri"/>
        <family val="2"/>
      </rPr>
      <t>14.</t>
    </r>
    <r>
      <rPr>
        <sz val="8"/>
        <color indexed="8"/>
        <rFont val="Calibri"/>
        <family val="2"/>
      </rPr>
      <t xml:space="preserve"> El contratista está obligado a dedicar como mínimo cuatro (4) horas diarias durante seis (6) días a la semana de conformidad con los horarios establecidos con los deportistas. Para tal efecto deberá informar de forma escrita a Indeportes sobre los horarios y demás situaciones que se deriven de este punto. El Contratista será autónomo en la distribución de su tiempo, pero en todo caso deberá cumplir con el mínimo de horas establecidas anteriormente.  </t>
    </r>
    <r>
      <rPr>
        <b/>
        <sz val="8"/>
        <color indexed="8"/>
        <rFont val="Calibri"/>
        <family val="2"/>
      </rPr>
      <t>15.</t>
    </r>
    <r>
      <rPr>
        <sz val="8"/>
        <color indexed="8"/>
        <rFont val="Calibri"/>
        <family val="2"/>
      </rPr>
      <t xml:space="preserve"> Mantener excelente presentación personal en cada uno de los espacios que se requiera en el desarrollo de sus funciones, no podrá presentarse en estado de embriaguez a ningún evento donde participe en nombre del Instituto y en el cual este cumpliendo con funciones específicas que atenten contra el buen nombre del Instituto, utilizar en todo momento un lenguaje apropiado, digno y respetuoso para dirigirse a sus compañeros de labor, funcionarios del Instituto, personal externo y demás que tengan que ver con las funciones que se están desempeñando. </t>
    </r>
    <r>
      <rPr>
        <b/>
        <sz val="8"/>
        <color indexed="8"/>
        <rFont val="Calibri"/>
        <family val="2"/>
      </rPr>
      <t xml:space="preserve">16. </t>
    </r>
    <r>
      <rPr>
        <sz val="8"/>
        <color indexed="8"/>
        <rFont val="Calibri"/>
        <family val="2"/>
      </rPr>
      <t>El contratista se obliga a allegar al Instituto fotocopia de los documentos que le son requeridos para su debida contratación incluyendo su afiliación a Salud y Pensión de conformidad y para los fines establecidos en el Articulo 50 de la Ley 789 de 2.002; en concordancia con el Decreto 510 de 2.003, igualmente, Certificación expedida por la Procuraduría General de la Nación, en la que se estipule que no tiene antecedentes disciplinarios  que lo inhabiliten para contratar, conforme lo ordena la Ley 610 de 2.000 y que legalmente se requieren.</t>
    </r>
  </si>
  <si>
    <t>HERNANDO ALEJANDRO MARTINEZ G</t>
  </si>
  <si>
    <t xml:space="preserve">105-Apoyar la gestión de Indeportes Quindío como Técnico brindando su conocimiento teórico y práctico como soporte necesario para el desarrollo de los procesos de planificación, preparación y competencia de los deportistas pertenecientes a Disciplina de Bicicross (BMX)  Quindío. </t>
  </si>
  <si>
    <t>1. Estructurar un programa general de entrenamiento  de forma teórica de acuerdo con las necesidades de su disciplina, que incluya las diferentes áreas del desarrollo humano (salud física y mental, entrenamiento general y especifico), de los deportistas pertenecientes a la Liga, mostrando los contenidos propios en cada una de las etapas de preparación y progresión deportiva de los deportistas. 2. Elaborar y socializar ante el Instituto un cronograma de trabajo detallado donde determine claramente las fechas, las acciones y actividades por ejecutar con los deportistas que concuerde con el tiempo de su contratación. 3. Elaborar y entregar de manera semanal los microciclos, los cuales deberán corresponder con el mesociclo planificado, documentos que colocará a disposición inmediata del Instituto cada vez que le sean solicitados por el personal técnico ó administrativo involucrado dentro del proceso.  4. Organizar y mantener activo el grupo de deportistas a cargo, fomentando la reserva deportiva de la escuela, logrando una excelente disposición en la ejecución de los trabajos psicológicos, físicos, técnicos, tácticos y metodológicamente le permitan obtener los resultados que se esperan para el Deporte de nuestro Departamento. 5. Manejar los cuadros de control que sean necesarios y que cobijen toda la información propia del proceso de entrenamiento tales como fichas individualizadas de cada uno de los deportistas, listados de asistencia, cuadros de seguimiento técnicos y científicos y los demás pertinentes a su oficio como monitor con el objetivo de realizar un acompañamiento preciso a cada uno de ellos. Estos formatos los consultará con el Área Técnica del Instituto y los diligenciará con toda la transparencia del caso presentándolos en los medios que le sean solicitados (físicos o magnéticos). 6. Mantener comunicación efectiva y permanente con todos los involucrados en el proceso deportivo, (coordinador de deportes del municipio, dignatarios de la Liga, deportistas, padres de familia, funcionarios Indeportes, periodistas, etc). 7. Es su obligación atender las recomendaciones, intervenciones y protocolos dados por el equipo biomédico del Instituto, teniendo presente que éste actúa como un complemento al proceso evolutivo de los deportistas. Este punto es de acuerdo con la disponibilidad y la interacción que se brinde desde el Instituto. 8. Brindar soporte, acompañamiento y asesoramiento a los Juegos Intercolegiados en sus diferentes fases, teniendo en cuenta que desde allí se proyecta el crecimiento paulatino de la cantera y reserva deportiva para las Ligas. Este punto debe considerarse como fundamental y de estricto cumplimiento en el desarrollo de sus obligaciones.   9. Utilizar los mecanismos necesarios y las herramientas existentes para manejar los distintos conflictos personales y deportivos que se puedan derivar dentro del proceso. 10. Asistir y participar sin falta a las reuniones, convocatorias y capacitaciones que se realicen por parte del Instituto. 11. Asistir mínimo una (1) vez cada quince (15) días a un Municipio brindando asesoría, apoyo y seguimiento técnico a los procesos deportivos de su disciplina. 12. Participar activamente en la realización de los eventos de carácter deportivo que programe el Instituto, apoyando técnicamente cada vez que sea necesario. 13.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14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15.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 16. Como contratista deberá demostrar su compromiso, responsabilidad y liderazgo frente a la disciplina y a sus deportistas, de igual forma mantener disponibilidad y pertenencia hacia el Instituto correspondiendo a la confianza depositada para el desempeño de sus obligaciones. 17. Fomentar la reserva deportiva de acuerdo con las características específicas de su disciplina, seleccionando y perfilando a los deportistas estratégicamente. 18.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19. 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t>
  </si>
  <si>
    <t>PABLO ARIAS C</t>
  </si>
  <si>
    <t>Aunar esfuerzos finacieros para en conjunto con la liga de levantamiento de pesas apoyar la participacion a juegos deportivos nacionales</t>
  </si>
  <si>
    <t>LIGA QUINDIANA DE LEVANTAMIENTO DE PESAS</t>
  </si>
  <si>
    <t xml:space="preserve">125-Apoyar la gestión de Indeportes Quindío como Técnico brindando su conocimiento teórico y práctico como soporte necesario para el desarrollo de los procesos de planificación, preparación competencia de los deportistas pertenecientes a la Liga de  Judo del  Quindío. </t>
  </si>
  <si>
    <t xml:space="preserve">Estructurar un Programa general de entrenamiento de forma técnica  de acuerdo con las necesidades de su disciplina, que incluya las diferentes áreas del desarrollo humano (salud física y mental, entrenamiento general y específico), de los deportistas pertenecientes a la Liga, mostrando los contenidos propios en cada una de las etapas de preparación y progresión deportiva de los deportistas. 
Elaborar y socializar ante el Instituto un cronograma de trabajo detallado donde determine claramente las fechas, las acciones y actividades por ejecutar con los deportistas que concuerde con el tiempo de su contratación.
Elaborar y entregar de manera mensual el plan de entrenamiento, los cuales deberán corresponder con el programa general planteado, documentos que colocará a disposición inmediata del Instituto cada vez que le sean solicitados por el personal técnico ó administrativo involucrado dentro del proceso.
Organizar y mantener activo el grupo de deportistas a cargo, fomentando la reserva deportiva de la Liga, logrando una excelente disposición en la ejecución de los trabajos técnicos, tácticos y metodológicos que le sean programados dentro de su preparación deportiva que le permitan obtener los resultados que se esperan para el Deporte de nuestro Departamento.
Manejar los cuadros de control que sean necesarios y que cobijen toda la información propia del proceso de entrenamiento tales como fichas de cada uno de los deportistas, listados de asistencia, cuadros de seguimiento técnicos, médicos y los demás pertinentes a su oficio como Técnico con el objetivo de realizar un acompañamiento preciso a cada uno de ellos. Estos formatos los consultará con el Área Técnica del Instituto y los diligenciará con toda la transparencia del caso presentándolos en los medios que le sean solicitados (físicos o digitales).
Mantener comunicación efectiva y permanente con todos los involucrados en el proceso deportivo, (entiéndase dignatarios de la Liga, deportistas, padres de familia, funcionarios Indeportes, periodistas, etc). 
Es su obligación atender las recomendaciones, intervenciones y protocolos dados por el equipo biomédico del Instituto, teniendo presente que éste actúa como un complemento al proceso evolutivo de los deportistas. Este punto es de acuerdo con la disponibilidad y la interacción que se brinde desde el Instituto.
Brindar soporte, acompañamiento y asesoramiento a los Juegos Intercolegiados en sus diferentes fases, teniendo en cuenta que desde allí se proyecta el crecimiento paulatino de la cantera y reserva deportiva para las Ligas. Este punto debe considerarse como fundamental y de estricto cumplimiento en el desarrollo de sus obligaciones.   
Utilizar los mecanismos necesarios y las herramientas existentes para manejar los distintos conflictos personales y deportivos que se puedan derivar dentro del proceso.
Asistir y participar sin falta a las reuniones, convocatorias y capacitaciones que se realicen por parte del Instituto.
Asistir mínimo una (1) vez cada quince (15) días a un Municipio brindando asesoría, apoyo y seguimiento técnico a los procesos deportivos de su disciplina.
Participar activamente en la realización de los eventos de carácter deportivo que programe el Instituto, apoyando técnicamente cada vez que sea necesario.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
Como contratista deberá demostrar su compromiso, responsabilidad y liderazgo frente a la disciplina y a sus deportistas, de igual forma mantener disponibilidad y pertenencia hacia el Instituto correspondiendo a la confianza depositada para el desempeño de sus obligaciones. 
Fomentar la reserva deportiva de acuerdo con las características específicas de su disciplina, seleccionando y perfilando a los deportistas estratégicamente.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El contratista se obliga a allegar al Instituto fotocopia de los documentos que le sean requeridos para su debida contratación incluyendo la afiliación a Salud y Pensión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
</t>
  </si>
  <si>
    <t>JOSE ALEXANDER OLAYA</t>
  </si>
  <si>
    <r>
      <t xml:space="preserve">127- </t>
    </r>
    <r>
      <rPr>
        <sz val="8"/>
        <color indexed="8"/>
        <rFont val="Calibri"/>
        <family val="2"/>
      </rPr>
      <t>Prestar los  servicios de un técnico que brinde su conocimiento teórico práctico como soporte necesario para el desarrollo de los procesos de formación, preparación  y alta competencia de los diferentes deportistas clasificados por rangos de edad, pertenecientes a la Liga Quindiana de Judo.</t>
    </r>
  </si>
  <si>
    <t xml:space="preserve">1. Estructurar un Plan de Trabajo Integral que contemple todas las áreas del desarrollo humano y que le permita manejar los diferentes conceptos psicomotrices, cualidades y capacidades del individuo, siendo éstos aplicables a la disciplina deportiva para la cual será contratado, teniendo como referencia el tiempo de su contratación.
2. Desarrollar una estructura técnica que corresponda a los deportistas pertenecientes a la Liga, la cual conlleve al desarrollo y evolución armónica de los procesos deportivos.
3. Organizar una campaña promocional a nivel general que le permita masificar la práctica deportiva de la disciplina e integre a gran parte de la comunidad del Departamento.
4. Mantener grupos de trabajo mínimo con 20 practicantes por rama cumpliendo así con un buen volumen de deportistas, consolidando un grupo de trabajo estable que de cuenta del proceso aplicado.
5. Elaborar y socializar ante el Instituto un cronograma detallado de trabajo donde ubique claramente las fechas y las acciones o actividades a ejecutar según el plan de trabajo y durante el tiempo de su contrato.
6. Elaborar un plan de trabajo semanal que concuerde con el cronograma estipulado en el punto anterior, el cual deberá colocar a disposición cada vez que el personal técnico ó administrativo del Instituto estime conveniente.
7. Alcanzar las metas fijadas de acuerdo con los objetivos del programa a desarrollar, estos aspectos los deberá evaluar de forma permanente y a su vez podrán ser ratificados por personal técnico designado por Indeportes.
8. Realizar eventos públicos demostrativos con carácter abierto que le permitan mostrar ante la comunidad el trabajo que adelanta dentro del proceso (eventos deportivos, encuentros, exhibiciones, etc).
9. Manejar cuadros de control como fichas de inscripción, listados de asistencia, cuadros de evolución y seguimiento y los demás pertinentes a su oficio como Técnico. Estos formatos serán manejados por parte del Área Misional del Instituto y los deberá diligenciar con toda la transparencia del caso presentándolos en los medios que le sean solicitados (físicos o digitales).
10. Mantener comunicación efectiva y permanente con todos los involucrados en el proceso formativo, (entiéndase dignatarios de Liga, deportistas, padres de familia, funcionarios de Indeportes, etc).
11. Asistir y participar sin falta a las reuniones, convocatorias y capacitaciones que se realicen por parte del Instituto. 
12. Participar activamente en la realización de los eventos de carácter recreativo y formativo que programe el Instituto, apoyando técnicamente cada vez que sea necesario.
13.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14. El contratista se obliga a dedicar como mínimo cuatro (4) horas diarias durante seis (6) días a la semana de conformidad con los horarios establecidos con los deportistas, la disponibilidad de los escenarios y las programaciones a realizar. Para tal efecto deberá informar de forma escrita a Indeportes sobre los horarios y demás situaciones que se deriven de este punto. Como Contratista será autónomo en la distribución de su tiempo, pero en todo caso deberá cumplir con el mínimo de horas que se estipuló anteriormente.
15. Crear la reserva deportiva de la disciplina de acuerdo con las características específicas, seleccionando y perfilando a los niñ@s y jóvenes participantes que presenten condiciones y habilidades especiales. 
16. Mantener excelente presentación personal en cada uno de los espacios donde desarrolla sus obligaciones, no podrá presentarse en estado de embriaguez a ningún evento programado y en el cual este cumpliendo con obligaciones específicas que atenten contra el buen nombre del Instituto, utilizar en todo momento un lenguaje apropiado, digno y respetuoso para dirigirse a los compañeros de labor, funcionarios del Instituto, personal externo y demás que tengan que ver con las obligaciones que este desempeñando.
17. Entregar un (1) informe con carácter mensual en el cual incluya los puntos y soportes requeridos por el Instituto, para el pago mensual correspondiente. Es importante indicar que deberá diligenciar en su totalidad cada una de las exigencias referidas y exigidas por Indeportes, de igual forma lo deberá hacer firmar  por el Presidente de la Liga para la cual brinda mis servicios.
18. El contratista se obliga a allegar al Instituto fotocopia de los documentos que le sean requeridos para su debida contratación incluyendo la afiliación a Salud y Pensión de conformidad y para los fines establecidos en el Articulo 50 de la Ley 789 de 2.002; en concordancia con el Decreto 510 de 2.003, igualmente, Certificación expedida por la Procuraduría General de la Nación, en la que se estipule que no tiene antecedentes disciplinarios  que lo inhabiliten para contratar, conforme lo ordena la Ley 610 de 2.000 y los demás que legalmente se requieran para su contratación.
</t>
  </si>
  <si>
    <t>CAROLINA RESTREPO O</t>
  </si>
  <si>
    <r>
      <t>1). Ejecutar cada uno de los proyectos solicitados por la coordinación del subprograma de recreación para la infancia, adolescencia, juventud de acuerdo a lo establecido para las comunas tres, seis, nueve y diez  del municipio de Armenia en el Departamento del Quindío y como apoyo a  Jornadas lúdicas y recreodeportivas. 2). Elaborar un derrotero de actividades específicas a desarrollar con cada proyecto. 3). Cumplir con el cronograma de actividades pactado por la coordinación y el área técnica para el desarrollo del Plan de Acción en Recreación. 4). Velar por el buen nombre y una excelente imagen institucional a través de la recreación. 5). Utilizar técnicas y metodologías acordes a cada uno de los grupos poblacionales como son niños, adolescentes y jóvenes delas comunas tres, seis, nueve y diez  del municipio de Armenia en el Departamento del Quindío. 6). Presentarse en los lugares en el tiempo establecido con los elementos necesarios para la realización de los eventos programados. 7). Informar al profesional universitario del área Técnica de Indeportes Quindío de manera inmediata, una vez terminado el evento los resultados obtenidos dificultades y oportunidades presentadas. 8). El contratista entregará al profesional del área el cronograma semanal de trabajo donde incluya las visitas a las diferentes comunas y/o entidades donde se realizarán las acciones tendientes al cumplimiento de la meta “Recreación para la infancia, adolescencia, juventud. 9). El contratista entregará el día viernes el informe semanal sobre el trabajo desarrollado, de manera escrita y con copia al correo electrónico del supervisor. 10). El contratista entregará durante los primeros cinco días (5) calendario de cada mes de manera escrita y con copia al correo electrónico del supervisor, el informe mensual detallado sobre avances y logros para el alcance de la metas del programa y las observaciones pertinentes, de acuerdo al desarrollo de sus tareas con las evidencias y los documentos soporte como listados de asistencia, permanencias firmadas por los responsables de las actividades y del programa en las diferentes comunas, fotos y demás documentos que den cuenta de la gestión adelantada para la consecución de los objetivos del programa, así como notificar al coordinador del proyecto sobre propuesta de cambios en las actividades a desarrollar y modificaciones en cronogramas, horarios y sitios de trabajo acordados, para lo cual debe mantener permanente comunicación con el coordinador del proyecto de Indeportes Quindío y el supervisor del contrato. 11). Utilizar elementos y lenguaje apropiado de acuerdo a la edad y condición social de las personas beneficiadas. 12).El contratista se obliga a allegar al Instituto, fotocopia de los documentos que acreditan su afiliación a salud y pensión, de conformidad con la ley  y para los fines establecidos. 13). El contratista deberá asistir a todos los eventos programados por la Gobernación del Quindío e Indeportes Quindío a nivel Departamental, afines con el objeto contractual. 14).</t>
    </r>
    <r>
      <rPr>
        <sz val="8"/>
        <color indexed="8"/>
        <rFont val="Calibri"/>
        <family val="2"/>
      </rPr>
      <t>El contratista conservando su autonomía en la ejecución del objeto del contrato, respetará y acatará las normas de Indeportes. 15).</t>
    </r>
    <r>
      <rPr>
        <sz val="8"/>
        <color indexed="8"/>
        <rFont val="Calibri"/>
        <family val="2"/>
      </rPr>
      <t>Certificar por escrito si es sujeto de aplicación de retención en la fuente según lo establecido en el artículo 173 de la ley 1459 de 2011. 16). Responder pecuniariamente por los elementos y bienes muebles de propiedad del Instituto que se le entreguen de manera transitoria y no podrá darles destinación distinta de la asignada ni utilizaros en lugares distintos a los señalados por el Instituto, hasta finalizar el contrato, para tal efecto suscribirá las actas de recibo y entrega respectivas. 17). Responder por el objeto contractual, 18). El contratista será el único responsable del cumplimiento de sus obligaciones fiscales y tributarias en los términos de ley. 19).Encontrarse afiliado a los sistemas de pensión y salud al momento de la suscripción del contrato y presentar los soportes de pago para los pagos respectivos. 20). Responder por la calidad del servicio suministrado. 21). Mantener informado al supervisor del contrato, sobre cualquier  circunstancia que afecte la debida ejecución del contrato. 22). Las demás que se deriven de la naturaleza del contrato y que garanticen su cabal y oportuna ejecución.</t>
    </r>
  </si>
  <si>
    <t>FERNEY CARDONA</t>
  </si>
  <si>
    <t>Aunar esfuerzos finacieros para en conjunto con la liga de atletismo apoyar la participacion a juegos deportivos nacionales</t>
  </si>
  <si>
    <t>LIGA QUINDIANA DE ATLETISMO</t>
  </si>
  <si>
    <t>LIGA QUINDIANA DE AJEDREZ</t>
  </si>
  <si>
    <t>LIGA QUINDIANA DE BOLOS</t>
  </si>
  <si>
    <t>LIGA DE PATINAJE DEL QUINDIO</t>
  </si>
  <si>
    <t>129- Apoyar la gestion de Indeportes Quindio como tecnico brindando su conocimiento teorico practico con soporte necesario para el desarrollo de los desarrollode los processos de planificacion, preparacion competencia de los deportistas pertenecientes a la liga de natacion del Quindio</t>
  </si>
  <si>
    <r>
      <t xml:space="preserve">1. </t>
    </r>
    <r>
      <rPr>
        <sz val="8"/>
        <color indexed="8"/>
        <rFont val="Calibri"/>
        <family val="2"/>
      </rPr>
      <t xml:space="preserve">Estructurar un Programa general de entrenamiento de forma técnica  de acuerdo con las necesidades de su disciplina, que incluya las diferentes áreas del desarrollo humano (salud física y mental, entrenamiento general y específico), de los deportistas pertenecientes a la Liga, mostrando los contenidos propios en cada una de las etapas de preparación y progresión deportiva de los deportistas. </t>
    </r>
    <r>
      <rPr>
        <b/>
        <sz val="8"/>
        <color indexed="8"/>
        <rFont val="Calibri"/>
        <family val="2"/>
      </rPr>
      <t>2.</t>
    </r>
    <r>
      <rPr>
        <sz val="8"/>
        <color indexed="8"/>
        <rFont val="Calibri"/>
        <family val="2"/>
      </rPr>
      <t xml:space="preserve"> Elaborar y socializar ante el Instituto un cronograma de trabajo detallado donde determine claramente las fechas, las acciones y actividades por ejecutar con los deportistas que concuerde con el tiempo de su contratación. </t>
    </r>
    <r>
      <rPr>
        <b/>
        <sz val="8"/>
        <color indexed="8"/>
        <rFont val="Calibri"/>
        <family val="2"/>
      </rPr>
      <t>3.</t>
    </r>
    <r>
      <rPr>
        <sz val="8"/>
        <color indexed="8"/>
        <rFont val="Calibri"/>
        <family val="2"/>
      </rPr>
      <t xml:space="preserve"> Elaborar y entregar de manera mensual el plan de entrenamiento, los cuales deberán corresponder con el programa general planteado, documentos que colocará a disposición inmediata del Instituto cada vez que le sean solicitados por el personal técnico ó administrativo involucrado dentro del proceso. </t>
    </r>
    <r>
      <rPr>
        <b/>
        <sz val="8"/>
        <color indexed="8"/>
        <rFont val="Calibri"/>
        <family val="2"/>
      </rPr>
      <t>4.</t>
    </r>
    <r>
      <rPr>
        <sz val="8"/>
        <color indexed="8"/>
        <rFont val="Calibri"/>
        <family val="2"/>
      </rPr>
      <t xml:space="preserve"> Organizar y mantener activo el grupo de deportistas a cargo, fomentando la reserva deportiva de la Liga, logrando una excelente disposición en la ejecución de los trabajos técnicos, tácticos y metodológicos que le sean programados dentro de su preparación deportiva que le permitan obtener los resultados que se esperan para el Deporte de nuestro Departamento. </t>
    </r>
    <r>
      <rPr>
        <b/>
        <sz val="8"/>
        <color indexed="8"/>
        <rFont val="Calibri"/>
        <family val="2"/>
      </rPr>
      <t>5.</t>
    </r>
    <r>
      <rPr>
        <sz val="8"/>
        <color indexed="8"/>
        <rFont val="Calibri"/>
        <family val="2"/>
      </rPr>
      <t xml:space="preserve"> Manejar los cuadros de control que sean necesarios y que cobijen toda la información propia del proceso de entrenamiento tales como fichas de cada uno de los deportistas, listados de asistencia, cuadros de seguimiento técnicos, médicos y los demás pertinentes a su oficio como Técnico con el objetivo de realizar un acompañamiento preciso a cada uno de ellos. Estos formatos los consultará con el Área Técnica del Instituto y los diligenciará con toda la transparencia del caso presentándolos en los medios que le sean solicitados (físicos o digitales). </t>
    </r>
    <r>
      <rPr>
        <b/>
        <sz val="8"/>
        <color indexed="8"/>
        <rFont val="Calibri"/>
        <family val="2"/>
      </rPr>
      <t>6.</t>
    </r>
    <r>
      <rPr>
        <sz val="8"/>
        <color indexed="8"/>
        <rFont val="Calibri"/>
        <family val="2"/>
      </rPr>
      <t xml:space="preserve"> Mantener comunicación efectiva y permanente con todos los involucrados en el proceso deportivo, (entiéndase dignatarios de la Liga, deportistas, padres de familia, funcionarios Indeportes, periodistas, etc). </t>
    </r>
    <r>
      <rPr>
        <b/>
        <sz val="8"/>
        <color indexed="8"/>
        <rFont val="Calibri"/>
        <family val="2"/>
      </rPr>
      <t>7.</t>
    </r>
    <r>
      <rPr>
        <sz val="8"/>
        <color indexed="8"/>
        <rFont val="Calibri"/>
        <family val="2"/>
      </rPr>
      <t xml:space="preserve"> Es su obligación atender las recomendaciones, intervenciones y protocolos dados por el equipo biomédico del Instituto, teniendo presente que éste actúa como un complemento al proceso evolutivo de los deportistas. </t>
    </r>
    <r>
      <rPr>
        <b/>
        <sz val="8"/>
        <color indexed="8"/>
        <rFont val="Calibri"/>
        <family val="2"/>
      </rPr>
      <t xml:space="preserve">Este punto es de acuerdo con la disponibilidad y la interacción que se brinde desde el Instituto. 8. </t>
    </r>
    <r>
      <rPr>
        <sz val="8"/>
        <color indexed="8"/>
        <rFont val="Calibri"/>
        <family val="2"/>
      </rPr>
      <t xml:space="preserve">Brindar soporte, acompañamiento y asesoramiento a los Juegos Intercolegiados en sus diferentes fases, teniendo en cuenta que desde allí se proyecta el crecimiento paulatino de la cantera y reserva deportiva para las Ligas. Este punto debe considerar como fundamental y de estricto cumplimiento en el desarrollo de sus obligaciones. </t>
    </r>
    <r>
      <rPr>
        <b/>
        <sz val="8"/>
        <color indexed="8"/>
        <rFont val="Calibri"/>
        <family val="2"/>
      </rPr>
      <t>9.</t>
    </r>
    <r>
      <rPr>
        <sz val="8"/>
        <color indexed="8"/>
        <rFont val="Calibri"/>
        <family val="2"/>
      </rPr>
      <t xml:space="preserve"> Utilizar los mecanismos necesarios y las herramientas existentes para manejar los distintos conflictos personales y deportivos que se puedan derivar dentro del proceso. </t>
    </r>
    <r>
      <rPr>
        <b/>
        <sz val="8"/>
        <color indexed="8"/>
        <rFont val="Calibri"/>
        <family val="2"/>
      </rPr>
      <t>10.</t>
    </r>
    <r>
      <rPr>
        <sz val="8"/>
        <color indexed="8"/>
        <rFont val="Calibri"/>
        <family val="2"/>
      </rPr>
      <t xml:space="preserve"> Asistir y participar sin falta a las reuniones, convocatorias y capacitaciones que se realicen por parte del Instituto. </t>
    </r>
    <r>
      <rPr>
        <b/>
        <sz val="8"/>
        <color indexed="8"/>
        <rFont val="Calibri"/>
        <family val="2"/>
      </rPr>
      <t>11.</t>
    </r>
    <r>
      <rPr>
        <sz val="8"/>
        <color indexed="8"/>
        <rFont val="Calibri"/>
        <family val="2"/>
      </rPr>
      <t xml:space="preserve"> Asistir mínimo una (1) vez cada quince (15) días a un Municipio brindando asesoría, apoyo y seguimiento técnico a los procesos deportivos de su disciplina. </t>
    </r>
    <r>
      <rPr>
        <b/>
        <sz val="8"/>
        <color indexed="8"/>
        <rFont val="Calibri"/>
        <family val="2"/>
      </rPr>
      <t>12.</t>
    </r>
    <r>
      <rPr>
        <sz val="8"/>
        <color indexed="8"/>
        <rFont val="Calibri"/>
        <family val="2"/>
      </rPr>
      <t xml:space="preserve"> Participar activamente en la realización de los eventos de carácter deportivo que programe el Instituto, apoyando técnicamente cada vez que sea necesario. </t>
    </r>
    <r>
      <rPr>
        <b/>
        <sz val="8"/>
        <color indexed="8"/>
        <rFont val="Calibri"/>
        <family val="2"/>
      </rPr>
      <t>13.</t>
    </r>
    <r>
      <rPr>
        <sz val="8"/>
        <color indexed="8"/>
        <rFont val="Calibri"/>
        <family val="2"/>
      </rPr>
      <t xml:space="preserve">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t>
    </r>
    <r>
      <rPr>
        <b/>
        <sz val="8"/>
        <color indexed="8"/>
        <rFont val="Calibri"/>
        <family val="2"/>
      </rPr>
      <t>14.</t>
    </r>
    <r>
      <rPr>
        <sz val="8"/>
        <color indexed="8"/>
        <rFont val="Calibri"/>
        <family val="2"/>
      </rPr>
      <t xml:space="preserve">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t>
    </r>
    <r>
      <rPr>
        <b/>
        <sz val="8"/>
        <color indexed="8"/>
        <rFont val="Calibri"/>
        <family val="2"/>
      </rPr>
      <t>15.</t>
    </r>
    <r>
      <rPr>
        <sz val="8"/>
        <color indexed="8"/>
        <rFont val="Calibri"/>
        <family val="2"/>
      </rPr>
      <t xml:space="preserve">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 </t>
    </r>
    <r>
      <rPr>
        <b/>
        <sz val="8"/>
        <color indexed="8"/>
        <rFont val="Calibri"/>
        <family val="2"/>
      </rPr>
      <t>16.</t>
    </r>
    <r>
      <rPr>
        <sz val="8"/>
        <color indexed="8"/>
        <rFont val="Calibri"/>
        <family val="2"/>
      </rPr>
      <t xml:space="preserve"> Como contratista deberá demostrar su compromiso, responsabilidad y liderazgo frente a la disciplina y a sus deportistas, de igual forma mantener disponibilidad y pertenencia hacia el Instituto correspondiendo a la confianza depositada para el desempeño de sus obligaciones.  </t>
    </r>
    <r>
      <rPr>
        <b/>
        <sz val="8"/>
        <color indexed="8"/>
        <rFont val="Calibri"/>
        <family val="2"/>
      </rPr>
      <t>17.</t>
    </r>
    <r>
      <rPr>
        <sz val="8"/>
        <color indexed="8"/>
        <rFont val="Calibri"/>
        <family val="2"/>
      </rPr>
      <t xml:space="preserve"> Fomentar la reserva deportiva de acuerdo con las características específicas de su disciplina, seleccionando y perfilando a los deportistas estratégicamente.  </t>
    </r>
    <r>
      <rPr>
        <b/>
        <sz val="8"/>
        <color indexed="8"/>
        <rFont val="Calibri"/>
        <family val="2"/>
      </rPr>
      <t>18.</t>
    </r>
    <r>
      <rPr>
        <sz val="8"/>
        <color indexed="8"/>
        <rFont val="Calibri"/>
        <family val="2"/>
      </rPr>
      <t xml:space="preserve">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t>
    </r>
    <r>
      <rPr>
        <b/>
        <sz val="8"/>
        <color indexed="8"/>
        <rFont val="Calibri"/>
        <family val="2"/>
      </rPr>
      <t>19.</t>
    </r>
    <r>
      <rPr>
        <sz val="8"/>
        <color indexed="8"/>
        <rFont val="Calibri"/>
        <family val="2"/>
      </rPr>
      <t xml:space="preserve"> El contratista se obliga a allegar al Instituto fotocopia de los documentos que le sean requeridos para su debida contratación de conformidad y para los fines establecidos por la Ley.</t>
    </r>
  </si>
  <si>
    <t>LADY JANILET RAMIREZ R</t>
  </si>
  <si>
    <r>
      <t>131-Adicionar el valor del convenio de cooperación número 20 de 2012, suscrito entre Indeportes Quindío y la Liga de Bolo del Quindío, cuyo objeto se resume  en la unión de esfuerzos financieros, Técnicos y administrativos con la Liga para apoyar la preparación y participación de los deportistas y equipo técnico preseleccionados, que participarán en los Juegos Deportivos Nacionales “</t>
    </r>
    <r>
      <rPr>
        <i/>
        <sz val="8"/>
        <color indexed="63"/>
        <rFont val="Calibri"/>
        <family val="2"/>
      </rPr>
      <t>Carlos Lleras Restrepo  </t>
    </r>
    <r>
      <rPr>
        <sz val="8"/>
        <color indexed="63"/>
        <rFont val="Calibri"/>
        <family val="2"/>
      </rPr>
      <t>2012 ”, la suma de DIEZ MILLONES DE PESOS ($10’000.000.oo), de acuerdo al Plan de Acción de la Liga y el del Instituto para el 2012.</t>
    </r>
  </si>
  <si>
    <r>
      <t>1)</t>
    </r>
    <r>
      <rPr>
        <sz val="8"/>
        <color indexed="63"/>
        <rFont val="Calibri"/>
        <family val="2"/>
      </rPr>
      <t> Destinar los recursos económicos aportados en este Convenio única y exclusivamente para la preparación de los deportistas que participarán de los XIX Juegos deportivos Nacionales </t>
    </r>
    <r>
      <rPr>
        <i/>
        <sz val="8"/>
        <color indexed="63"/>
        <rFont val="Calibri"/>
        <family val="2"/>
      </rPr>
      <t>“CARLOS LLERAS RESTREPO” 2012. a excepción </t>
    </r>
    <r>
      <rPr>
        <sz val="8"/>
        <color indexed="63"/>
        <rFont val="Calibri"/>
        <family val="2"/>
      </rPr>
      <t>de equipos tecnológicos, toda vez que, tenemos a disposición de todas las ligas un equipo biomédico encargado de dar soporte y acompañar desde su conocimiento  científico y técnico de manera permanente y continua los diferentes procesos que adelanta el Instituto en el área deportiva, cubriendo las necesidades que tengan los deportistas. </t>
    </r>
    <r>
      <rPr>
        <b/>
        <sz val="8"/>
        <color indexed="63"/>
        <rFont val="Calibri"/>
        <family val="2"/>
      </rPr>
      <t>2)</t>
    </r>
    <r>
      <rPr>
        <sz val="8"/>
        <color indexed="63"/>
        <rFont val="Calibri"/>
        <family val="2"/>
      </rPr>
      <t> Realizar todos los actos necesarios, tanto técnicos como administrativos, a fin de desarrollar el objeto del convenio. </t>
    </r>
    <r>
      <rPr>
        <b/>
        <sz val="8"/>
        <color indexed="63"/>
        <rFont val="Calibri"/>
        <family val="2"/>
      </rPr>
      <t>3) </t>
    </r>
    <r>
      <rPr>
        <sz val="8"/>
        <color indexed="63"/>
        <rFont val="Calibri"/>
        <family val="2"/>
      </rPr>
      <t>Presentar previamente a cualquier ejecución, para la aprobación de Indeportes Quindío, el presupuesto de cada evento, adquisición o actividad deportiva a realizarse en desarrollo del objeto convenido. </t>
    </r>
    <r>
      <rPr>
        <b/>
        <sz val="8"/>
        <color indexed="63"/>
        <rFont val="Calibri"/>
        <family val="2"/>
      </rPr>
      <t>4) </t>
    </r>
    <r>
      <rPr>
        <sz val="8"/>
        <color indexed="63"/>
        <rFont val="Calibri"/>
        <family val="2"/>
      </rPr>
      <t>Presentar para cada pago parcial, los soportes legales y el informe técnico que justifiquen los gastos que van a ser cubiertos con los recursos aquí comprometidos a fin de proceder a su liquidación parcial y llevar un archivo documental con respecto a la ejecución del convenio. </t>
    </r>
    <r>
      <rPr>
        <b/>
        <sz val="8"/>
        <color indexed="63"/>
        <rFont val="Calibri"/>
        <family val="2"/>
      </rPr>
      <t>5) </t>
    </r>
    <r>
      <rPr>
        <sz val="8"/>
        <color indexed="63"/>
        <rFont val="Calibri"/>
        <family val="2"/>
      </rPr>
      <t>Rendir informes periódicos al supervisor del convenio sobre las gestiones adelantadas y acatar las observaciones y recomendaciones del mismo, dirigidas al adecuado cumplimiento de este convenio. </t>
    </r>
    <r>
      <rPr>
        <b/>
        <sz val="8"/>
        <color indexed="63"/>
        <rFont val="Calibri"/>
        <family val="2"/>
      </rPr>
      <t>6) </t>
    </r>
    <r>
      <rPr>
        <sz val="8"/>
        <color indexed="63"/>
        <rFont val="Calibri"/>
        <family val="2"/>
      </rPr>
      <t>Promocionar la imagen de Indeportes Quindío durante la realización de los eventos y divulgar a través de medios de comunicación, la labor adelantada por Indeportes Quindío como ente regidor del deporte Quindiano, allegando a través del supervisor prueba de la publicidad. </t>
    </r>
    <r>
      <rPr>
        <b/>
        <sz val="8"/>
        <color indexed="63"/>
        <rFont val="Calibri"/>
        <family val="2"/>
      </rPr>
      <t>7) </t>
    </r>
    <r>
      <rPr>
        <sz val="8"/>
        <color indexed="63"/>
        <rFont val="Calibri"/>
        <family val="2"/>
      </rPr>
      <t>LA LIGA</t>
    </r>
    <r>
      <rPr>
        <b/>
        <sz val="8"/>
        <color indexed="63"/>
        <rFont val="Calibri"/>
        <family val="2"/>
      </rPr>
      <t> </t>
    </r>
    <r>
      <rPr>
        <sz val="8"/>
        <color indexed="63"/>
        <rFont val="Calibri"/>
        <family val="2"/>
      </rPr>
      <t>se obliga a allegar al INSTITUTO, los documentos legalmente requeridos para la firma de este convenio. </t>
    </r>
    <r>
      <rPr>
        <b/>
        <sz val="8"/>
        <color indexed="63"/>
        <rFont val="Calibri"/>
        <family val="2"/>
      </rPr>
      <t>8)</t>
    </r>
    <r>
      <rPr>
        <sz val="8"/>
        <color indexed="63"/>
        <rFont val="Calibri"/>
        <family val="2"/>
      </rPr>
      <t> En caso de adquisición de bienes, deberá incluirlos dentro de los inventarios de LA LIGA DE BOLO DEL QUINDÍO, donde quedarán a disposición de los deportistas. </t>
    </r>
    <r>
      <rPr>
        <b/>
        <sz val="8"/>
        <color indexed="63"/>
        <rFont val="Calibri"/>
        <family val="2"/>
      </rPr>
      <t>9)</t>
    </r>
    <r>
      <rPr>
        <sz val="8"/>
        <color indexed="63"/>
        <rFont val="Calibri"/>
        <family val="2"/>
      </rPr>
      <t> Restituir a Indeportes Quindío los excedentes que resulten al vencimiento de la ejecución del Convenio en caso de no ser ejecutados. </t>
    </r>
    <r>
      <rPr>
        <b/>
        <sz val="8"/>
        <color indexed="63"/>
        <rFont val="Calibri"/>
        <family val="2"/>
      </rPr>
      <t>10)</t>
    </r>
    <r>
      <rPr>
        <sz val="8"/>
        <color indexed="63"/>
        <rFont val="Calibri"/>
        <family val="2"/>
      </rPr>
      <t> Suscribir conjuntamente con Indeportes Quindío el acta de iniciación y liquidación del convenio. </t>
    </r>
    <r>
      <rPr>
        <b/>
        <sz val="8"/>
        <color indexed="63"/>
        <rFont val="Calibri"/>
        <family val="2"/>
      </rPr>
      <t>11) </t>
    </r>
    <r>
      <rPr>
        <sz val="8"/>
        <color indexed="63"/>
        <rFont val="Calibri"/>
        <family val="2"/>
      </rPr>
      <t>Las demás que sean inherentes a la actividad a desarrollar y que  estén dentro del marco legal de este Convenio</t>
    </r>
  </si>
  <si>
    <t>COORPORACION BOLO CLUB</t>
  </si>
  <si>
    <t>Aunar esfuerzos finacieros para en conjunto con la liga de Atletismo apoyar la participacion a juegos deportivos nacionales</t>
  </si>
  <si>
    <t>132-Apoyar la gestión de Indeportes Quindío como Técnico brindando su conocimiento teórico y práctico como soporte necesario para el desarrollo de los procesos de planificación, preparación y competencia de los deportistas pertenecientes a la Liga Quindiana de Levantamiento de pesas.</t>
  </si>
  <si>
    <r>
      <t xml:space="preserve">1. </t>
    </r>
    <r>
      <rPr>
        <sz val="8"/>
        <color indexed="8"/>
        <rFont val="Arial"/>
        <family val="2"/>
      </rPr>
      <t xml:space="preserve">Estructurar un Programa general de entrenamiento de forma técnica  de acuerdo con las necesidades de su disciplina, que incluya las diferentes áreas del desarrollo humano (salud física y mental, entrenamiento general y específico), de los deportistas pertenecientes a la Liga, mostrando los contenidos propios en cada una de las etapas de preparación y progresión deportiva de los deportistas. </t>
    </r>
    <r>
      <rPr>
        <b/>
        <sz val="8"/>
        <color indexed="8"/>
        <rFont val="Arial"/>
        <family val="2"/>
      </rPr>
      <t>2.</t>
    </r>
    <r>
      <rPr>
        <sz val="8"/>
        <color indexed="8"/>
        <rFont val="Arial"/>
        <family val="2"/>
      </rPr>
      <t xml:space="preserve"> Elaborar y socializar ante el Instituto un cronograma de trabajo detallado donde determine claramente las fechas, las acciones y actividades por ejecutar con los deportistas que concuerde con el tiempo de su contratación. </t>
    </r>
    <r>
      <rPr>
        <b/>
        <sz val="8"/>
        <color indexed="8"/>
        <rFont val="Arial"/>
        <family val="2"/>
      </rPr>
      <t>3.</t>
    </r>
    <r>
      <rPr>
        <sz val="8"/>
        <color indexed="8"/>
        <rFont val="Arial"/>
        <family val="2"/>
      </rPr>
      <t xml:space="preserve"> Elaborar y entregar de manera mensual el plan de entrenamiento, los cuales deberán corresponder con el programa general planteado, documentos que colocará a disposición inmediata del Instituto cada vez que le sean solicitados por el personal técnico ó administrativo involucrado dentro del proceso. </t>
    </r>
    <r>
      <rPr>
        <b/>
        <sz val="8"/>
        <color indexed="8"/>
        <rFont val="Arial"/>
        <family val="2"/>
      </rPr>
      <t>4.</t>
    </r>
    <r>
      <rPr>
        <sz val="8"/>
        <color indexed="8"/>
        <rFont val="Arial"/>
        <family val="2"/>
      </rPr>
      <t xml:space="preserve"> Organizar y mantener activo el grupo de deportistas a cargo, fomentando la reserva deportiva de la Liga, logrando una excelente disposición en la ejecución de los trabajos técnicos, tácticos y metodológicos que le sean programados dentro de su preparación deportiva que le permitan obtener los resultados que se esperan para el Deporte de nuestro Departamento. </t>
    </r>
    <r>
      <rPr>
        <b/>
        <sz val="8"/>
        <color indexed="8"/>
        <rFont val="Arial"/>
        <family val="2"/>
      </rPr>
      <t>5.</t>
    </r>
    <r>
      <rPr>
        <sz val="8"/>
        <color indexed="8"/>
        <rFont val="Arial"/>
        <family val="2"/>
      </rPr>
      <t xml:space="preserve"> Manejar los cuadros de control que sean necesarios y que cobijen toda la información propia del proceso de entrenamiento tales como fichas de cada uno de los deportistas, listados de asistencia, cuadros de seguimiento técnicos, médicos y los demás pertinentes a su oficio como Técnico con el objetivo de realizar un acompañamiento preciso a cada uno de ellos. Estos formatos los consultará con el Área Técnica del Instituto y los diligenciará con toda la transparencia del caso presentándolos en los medios que le sean solicitados (físicos o digitales). </t>
    </r>
    <r>
      <rPr>
        <b/>
        <sz val="8"/>
        <color indexed="8"/>
        <rFont val="Arial"/>
        <family val="2"/>
      </rPr>
      <t>6.</t>
    </r>
    <r>
      <rPr>
        <sz val="8"/>
        <color indexed="8"/>
        <rFont val="Arial"/>
        <family val="2"/>
      </rPr>
      <t xml:space="preserve"> Mantener comunicación efectiva y permanente con todos los involucrados en el proceso deportivo, (entiéndase dignatarios de la Liga, deportistas, padres de familia, funcionarios Indeportes, periodistas, etc). </t>
    </r>
    <r>
      <rPr>
        <b/>
        <sz val="8"/>
        <color indexed="8"/>
        <rFont val="Arial"/>
        <family val="2"/>
      </rPr>
      <t>7.</t>
    </r>
    <r>
      <rPr>
        <sz val="8"/>
        <color indexed="8"/>
        <rFont val="Arial"/>
        <family val="2"/>
      </rPr>
      <t xml:space="preserve"> Es su obligación atender las recomendaciones, intervenciones y protocolos dados por el equipo biomédico del Instituto, teniendo presente que éste actúa como un complemento al proceso evolutivo de los deportistas. </t>
    </r>
    <r>
      <rPr>
        <b/>
        <sz val="8"/>
        <color indexed="8"/>
        <rFont val="Arial"/>
        <family val="2"/>
      </rPr>
      <t xml:space="preserve">Este punto es de acuerdo con la disponibilidad y la interacción que se brinde desde el Instituto. 8. </t>
    </r>
    <r>
      <rPr>
        <sz val="8"/>
        <color indexed="8"/>
        <rFont val="Arial"/>
        <family val="2"/>
      </rPr>
      <t xml:space="preserve">Brindar soporte, acompañamiento y asesoramiento a los Juegos Intercolegiados en sus diferentes fases, teniendo en cuenta que desde allí se proyecta el crecimiento paulatino de la cantera y reserva deportiva para las Ligas. Este punto debe considerar como fundamental y de estricto cumplimiento en el desarrollo de sus obligaciones. </t>
    </r>
    <r>
      <rPr>
        <b/>
        <sz val="8"/>
        <color indexed="8"/>
        <rFont val="Arial"/>
        <family val="2"/>
      </rPr>
      <t>9.</t>
    </r>
    <r>
      <rPr>
        <sz val="8"/>
        <color indexed="8"/>
        <rFont val="Arial"/>
        <family val="2"/>
      </rPr>
      <t xml:space="preserve"> Utilizar los mecanismos necesarios y las herramientas existentes para manejar los distintos conflictos personales y deportivos que se puedan derivar dentro del proceso. </t>
    </r>
    <r>
      <rPr>
        <b/>
        <sz val="8"/>
        <color indexed="8"/>
        <rFont val="Arial"/>
        <family val="2"/>
      </rPr>
      <t>10.</t>
    </r>
    <r>
      <rPr>
        <sz val="8"/>
        <color indexed="8"/>
        <rFont val="Arial"/>
        <family val="2"/>
      </rPr>
      <t xml:space="preserve"> Asistir y participar sin falta a las reuniones, convocatorias y capacitaciones que se realicen por parte del Instituto. </t>
    </r>
    <r>
      <rPr>
        <b/>
        <sz val="8"/>
        <color indexed="8"/>
        <rFont val="Arial"/>
        <family val="2"/>
      </rPr>
      <t>11.</t>
    </r>
    <r>
      <rPr>
        <sz val="8"/>
        <color indexed="8"/>
        <rFont val="Arial"/>
        <family val="2"/>
      </rPr>
      <t xml:space="preserve"> Asistir mínimo una (1) vez cada quince (15) días a un Municipio brindando asesoría, apoyo y seguimiento técnico a los procesos deportivos de su disciplina. </t>
    </r>
    <r>
      <rPr>
        <b/>
        <sz val="8"/>
        <color indexed="8"/>
        <rFont val="Arial"/>
        <family val="2"/>
      </rPr>
      <t>12.</t>
    </r>
    <r>
      <rPr>
        <sz val="8"/>
        <color indexed="8"/>
        <rFont val="Arial"/>
        <family val="2"/>
      </rPr>
      <t xml:space="preserve"> Participar activamente en la realización de los eventos de carácter deportivo que programe el Instituto, apoyando técnicamente cada vez que sea necesario. </t>
    </r>
    <r>
      <rPr>
        <b/>
        <sz val="8"/>
        <color indexed="8"/>
        <rFont val="Arial"/>
        <family val="2"/>
      </rPr>
      <t>13.</t>
    </r>
    <r>
      <rPr>
        <sz val="8"/>
        <color indexed="8"/>
        <rFont val="Arial"/>
        <family val="2"/>
      </rPr>
      <t xml:space="preserve">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t>
    </r>
    <r>
      <rPr>
        <b/>
        <sz val="8"/>
        <color indexed="8"/>
        <rFont val="Arial"/>
        <family val="2"/>
      </rPr>
      <t>14.</t>
    </r>
    <r>
      <rPr>
        <sz val="8"/>
        <color indexed="8"/>
        <rFont val="Arial"/>
        <family val="2"/>
      </rPr>
      <t xml:space="preserve">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t>
    </r>
    <r>
      <rPr>
        <b/>
        <sz val="8"/>
        <color indexed="8"/>
        <rFont val="Arial"/>
        <family val="2"/>
      </rPr>
      <t>15.</t>
    </r>
    <r>
      <rPr>
        <sz val="8"/>
        <color indexed="8"/>
        <rFont val="Arial"/>
        <family val="2"/>
      </rPr>
      <t xml:space="preserve">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 </t>
    </r>
    <r>
      <rPr>
        <b/>
        <sz val="8"/>
        <color indexed="8"/>
        <rFont val="Arial"/>
        <family val="2"/>
      </rPr>
      <t>16.</t>
    </r>
    <r>
      <rPr>
        <sz val="8"/>
        <color indexed="8"/>
        <rFont val="Arial"/>
        <family val="2"/>
      </rPr>
      <t xml:space="preserve"> Como contratista deberá demostrar su compromiso, responsabilidad y liderazgo frente a la disciplina y a sus deportistas, de igual forma mantener disponibilidad y pertenencia hacia el Instituto correspondiendo a la confianza depositada para el desempeño de sus obligaciones.  </t>
    </r>
    <r>
      <rPr>
        <b/>
        <sz val="8"/>
        <color indexed="8"/>
        <rFont val="Arial"/>
        <family val="2"/>
      </rPr>
      <t>17.</t>
    </r>
    <r>
      <rPr>
        <sz val="8"/>
        <color indexed="8"/>
        <rFont val="Arial"/>
        <family val="2"/>
      </rPr>
      <t xml:space="preserve"> Fomentar la reserva deportiva de acuerdo con las características específicas de su disciplina, seleccionando y perfilando a los deportistas estratégicamente.  </t>
    </r>
    <r>
      <rPr>
        <b/>
        <sz val="8"/>
        <color indexed="8"/>
        <rFont val="Arial"/>
        <family val="2"/>
      </rPr>
      <t>18.</t>
    </r>
    <r>
      <rPr>
        <sz val="8"/>
        <color indexed="8"/>
        <rFont val="Arial"/>
        <family val="2"/>
      </rPr>
      <t xml:space="preserve">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t>
    </r>
    <r>
      <rPr>
        <b/>
        <sz val="8"/>
        <color indexed="8"/>
        <rFont val="Arial"/>
        <family val="2"/>
      </rPr>
      <t>19.</t>
    </r>
    <r>
      <rPr>
        <sz val="8"/>
        <color indexed="8"/>
        <rFont val="Arial"/>
        <family val="2"/>
      </rPr>
      <t xml:space="preserve"> El contratista se obliga a allegar al Instituto fotocopia de los documentos que le sean requeridos para su debida contratación de conformidad y para los fines establecidos por la Ley.</t>
    </r>
  </si>
  <si>
    <t>133-Apoyar la gestión de Indeportes Quindío como Técnico brindando su conocimiento teórico y práctico como soporte necesario para el desarrollo de los procesos de planificación, preparación y competencia de los deportistas pertenecientes a la Liga Quindiana de Baloncesto.</t>
  </si>
  <si>
    <t>1. Estructurar un Programa general de entrenamiento de forma técnica  de acuerdo con las necesidades de su disciplina, que incluya las diferentes áreas del desarrollo humano (salud física y mental, entrenamiento general y específico), de los deportistas pertenecientes a la Liga, mostrando los contenidos propios en cada una de las etapas de preparación y progresión deportiva de los deportistas. 2. Elaborar y socializar ante el Instituto un cronograma de trabajo detallado donde determine claramente las fechas, las acciones y actividades por ejecutar con los deportistas que concuerde con el tiempo de su contratación. 3. Elaborar y entregar de manera mensual el plan de entrenamiento, los cuales deberán corresponder con el programa general planteado, documentos que colocará a disposición inmediata del Instituto cada vez que le sean solicitados por el personal técnico ó administrativo involucrado dentro del proceso. 4. Organizar y mantener activo el grupo de deportistas a cargo, fomentando la reserva deportiva de la Liga, logrando una excelente disposición en la ejecución de los trabajos técnicos, tácticos y metodológicos que le sean programados dentro de su preparación deportiva que le permitan obtener los resultados que se esperan para el Deporte de nuestro Departamento. 5. Manejar los cuadros de control que sean necesarios y que cobijen toda la información propia del proceso de entrenamiento tales como fichas de cada uno de los deportistas, listados de asistencia, cuadros de seguimiento técnicos, médicos y los demás pertinentes a su oficio como Técnico con el objetivo de realizar un acompañamiento preciso a cada uno de ellos. Estos formatos los consultará con el Área Técnica del Instituto y los diligenciará con toda la transparencia del caso presentándolos en los medios que le sean solicitados (físicos o digitales). 6. Mantener comunicación efectiva y permanente con todos los involucrados en el proceso deportivo, (entiéndase dignatarios de la Liga, deportistas, padres de familia, funcionarios Indeportes, periodistas, etc). 7. Es su obligación atender las recomendaciones, intervenciones y protocolos dados por el equipo biomédico del Instituto, teniendo presente que éste actúa como un complemento al proceso evolutivo de los deportistas. Este punto es de acuerdo con la disponibilidad y la interacción que se brinde desde el Instituto. 8. Brindar soporte, acompañamiento y asesoramiento a los Juegos Intercolegiados en sus diferentes fases, teniendo en cuenta que desde allí se proyecta el crecimiento paulatino de la cantera y reserva deportiva para las Ligas. Este punto debe considerar como fundamental y de estricto cumplimiento en el desarrollo de sus obligaciones. 9. Utilizar los mecanismos necesarios y las herramientas existentes para manejar los distintos conflictos personales y deportivos que se puedan derivar dentro del proceso. 10. Asistir y participar sin falta a las reuniones, convocatorias y capacitaciones que se realicen por parte del Instituto. 11. Asistir mínimo una (1) vez cada quince (15) días a un Municipio brindando asesoría, apoyo y seguimiento técnico a los procesos deportivos de su disciplina. 12. Participar activamente en la realización de los eventos de carácter deportivo que programe el Instituto, apoyando técnicamente cada vez que sea necesario. 13.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 14. Entregar un (1) informe de carácter mensual en el cual incluya una breve descripción de las actividades de manera técnica, así mismo los logros, alcances y metas obtenidas, anexando las evidencias físicas, fotográficas y demás soportes requeridos por el Instituto para el pago mensual correspondiente. Es importante indicar que deberá diligenciar en su totalidad cada una de las exigencias referidas en los formatos entregados por Indeportes, haciéndolo firmar del Presidente de la Liga para la cual está brindando los servicios. 15. Suministrar de manera inmediata la información técnica y operativa que requiera el Instituto sobre el desempeño de sus funciones y de los deportistas. En el caso de las participaciones en eventos y competencias deberá apenas termine la competencia y conozca los resultados oficiales obtenidos, informar especificando las pruebas y los reportes técnicos correspondientes. 16. Como contratista deberá demostrar su compromiso, responsabilidad y liderazgo frente a la disciplina y a sus deportistas, de igual forma mantener disponibilidad y pertenencia hacia el Instituto correspondiendo a la confianza depositada para el desempeño de sus obligaciones.  17. Fomentar la reserva deportiva de acuerdo con las características específicas de su disciplina, seleccionando y perfilando a los deportistas estratégicamente.  18. 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 19. El contratista se obliga a allegar al Instituto fotocopia de los documentos que le sean requeridos para su debida contratación de conformidad y para los fines establecidos por la Ley.</t>
  </si>
  <si>
    <t>MARCELA CASTRO V</t>
  </si>
  <si>
    <t>139-Apoyar la gestión de Indeportes Quindío como Técnico brindando su conocimiento teórico y práctico como soporte necesario para el desarrollo de los procesos de planificación, preparación competencia de los deportistas pertenecientes a la Liga de Motociclismo del Quindío</t>
  </si>
  <si>
    <t>MARIO GABRIEL TROCHES C</t>
  </si>
  <si>
    <t>Adicion al contrato para trofeos medallas y placas</t>
  </si>
  <si>
    <t>141-Apoyar la gestión de Indeportes Quindío en cuanto a la elaboración de los perfiles de los principales exponentes y representantes del Deporte Quindiano en los juegos Nacionales y Para nacionales 2012, por medio de difusión en facebook, youtube y twitter.</t>
  </si>
  <si>
    <r>
      <t>El contratista se compromete a:</t>
    </r>
    <r>
      <rPr>
        <b/>
        <sz val="8"/>
        <color indexed="8"/>
        <rFont val="Calibri"/>
        <family val="2"/>
      </rPr>
      <t xml:space="preserve"> 1)</t>
    </r>
    <r>
      <rPr>
        <sz val="8"/>
        <color indexed="8"/>
        <rFont val="Calibri"/>
        <family val="2"/>
      </rPr>
      <t xml:space="preserve"> difusión de los perfiles de los principales exponentes y representantes del Deporte Quindiano en los juegos Nacionales y Para nacionales 2012, en facebook, youtube y twitter.</t>
    </r>
    <r>
      <rPr>
        <b/>
        <sz val="8"/>
        <color indexed="8"/>
        <rFont val="Calibri"/>
        <family val="2"/>
      </rPr>
      <t xml:space="preserve"> </t>
    </r>
    <r>
      <rPr>
        <sz val="8"/>
        <color indexed="8"/>
        <rFont val="Calibri"/>
        <family val="2"/>
      </rPr>
      <t xml:space="preserve"> </t>
    </r>
    <r>
      <rPr>
        <b/>
        <sz val="8"/>
        <color indexed="8"/>
        <rFont val="Calibri"/>
        <family val="2"/>
      </rPr>
      <t xml:space="preserve">2) </t>
    </r>
    <r>
      <rPr>
        <sz val="8"/>
        <color indexed="8"/>
        <rFont val="Calibri"/>
        <family val="2"/>
      </rPr>
      <t xml:space="preserve">Estar en permanente contacto con la persona designada por la dirección general del Instituto para recibir las informaciones generales de la entidad. </t>
    </r>
    <r>
      <rPr>
        <b/>
        <sz val="8"/>
        <color indexed="8"/>
        <rFont val="Calibri"/>
        <family val="2"/>
      </rPr>
      <t>3)</t>
    </r>
    <r>
      <rPr>
        <sz val="8"/>
        <color indexed="8"/>
        <rFont val="Calibri"/>
        <family val="2"/>
      </rPr>
      <t>Mantener  contacto permanente con los diferentes actores que intervienen en el proceso de juegos deportivos nacionales y para nacionales.</t>
    </r>
    <r>
      <rPr>
        <b/>
        <sz val="8"/>
        <color indexed="8"/>
        <rFont val="Calibri"/>
        <family val="2"/>
      </rPr>
      <t>4)</t>
    </r>
    <r>
      <rPr>
        <sz val="8"/>
        <color indexed="8"/>
        <rFont val="Calibri"/>
        <family val="2"/>
      </rPr>
      <t xml:space="preserve"> el contratista debe realizar  para el pago el informe mensual en una carpeta y en forma digital para el archivo físico y digital del Instituto.</t>
    </r>
    <r>
      <rPr>
        <b/>
        <sz val="8"/>
        <color indexed="8"/>
        <rFont val="Calibri"/>
        <family val="2"/>
      </rPr>
      <t>5)</t>
    </r>
    <r>
      <rPr>
        <sz val="8"/>
        <color indexed="8"/>
        <rFont val="Calibri"/>
        <family val="2"/>
      </rPr>
      <t xml:space="preserve"> el contratista se obliga a allegar al instituto fotocopia de los documentos que le acrediten la afiliación a salud y pensión de conformidad y para fines establecidos en el artículo 50 de la ley 789 de 2.002; en concordancia con el decreto 510 de 2.003 de igual manera certificación expedida por la procuraduría General de la Nación, en la que se estipule que no tiene antecedentes disciplinarios que lo inhabiliten para contratar conforme lo ordena la ley 610 de 2.000 y que legalmente se requieran.</t>
    </r>
  </si>
  <si>
    <t>RONY ALEJANDRO PESCA</t>
  </si>
  <si>
    <t>Compra de los suplementos nutricionales y demás productos médicos legalmente permitidos requeridos para el desarrollo y la potencialización de los deportistas Quindianos seleccionados a los XIX Juegos Deportivos Nacionales y III Juegos Paranacionales “Carlos Lleras Restrepo 2012”.</t>
  </si>
  <si>
    <t>Hacer la entrega respectiva de los suplementos nutricionales y demás productos médicos requeridos por el Instituto. 2) Garantizar la procedencia de los productos solicitados teniendo en cuenta la legalidad y la calidad de los mismos, aparte del registro INVIMA 3) Entregar los documentos y las certificaciones que le sean solicitadas por el Instituto donde se pueda constatar sobre la procedencia y legalidad de los productos recibidos. 4) Permitir la verificación por parte del equipo biomédico, de las calidades, cantidades, composiciones, origen o procedencia y demás aspectos y acciones que impidan el suministro de una sustancia no permitida para los deportistas de competencia. 6) Cumplir con el objeto, los requerimientos técnicos, de calidad y las especificaciones, descritos a lo largo de este proceso, tanto en los estudios previos como en la invitación pública y acordes con las necesidades del Instituto. 7) Garantizar el flujo de caja suficiente para suministrar los productos solicitados por el Instituto y que hacen parte de este proceso contractual, toda vez que el pago se pacta contra facturación. 8) Contar con agilidad y capacidad de respuesta en la entrega de la de productos y requerimientos solicitados. 9) Cumplir con sus obligaciones frente al Sistema de Seguridad Social Integral y si es del caso, parafiscales (Cajas de Compensación Familiar, SENA e ICBF), de conformidad con el artículo 50 de la Ley 789 del 27 de diciembre de 2002, en concordancia con la Ley 828 del 10 de julio de 2003 y demás normas aplicables y cuando el responsable del control de ejecución así lo solicite, allegar la certificación expedida por el revisor fiscal o representante legal, según corresponda. 10) Presentar para el pago del contrato, certificación del pago de aportes al Sistema Integral de Seguridad Social Integral y Parafiscales si es del caso. 11) Suscribir junto con el funcionario designado para ejercer la supervisión de ejecución del futuro contrato, las actas de iniciación y recibo final de los productos suministrados. 12) Obrar con lealtad y buena fe, evitando dilaciones. 13) Velar por el cumplimiento de los objetivos propuestos con calidad, eficacia y efectividad durante el tiempo propuesto, asumiendo las responsabilidades propias y buen desempeño del objeto del contrato, contribuyendo a que la gestión de la entidad contratante sea aún más eficaz. 14) El contratista será el único responsable del cumplimiento de sus obligaciones fiscales y tributarias en los términos de ley. 15) Cumplir y respetar los valores individuales presentados en su propuesta, la cual con la comunicación de la aceptación de la propuesta constituyen el contrato (Capítulo V art. 3.5.4. inc. 5°. decreto 734 de 2012). 16) Las demás obligaciones que se deriven de los presentes estudios de conveniencia y oportunidad, de la naturaleza del contrato, que surjan del contenido del contrato, de las presentes cláusulas adicionales que se incorporan al mismo o de la propuesta presentada por el Proveedor.</t>
  </si>
  <si>
    <t>FISIO QUINDIO</t>
  </si>
  <si>
    <t>Incentivo economico a la particvipacion de la deportista en el torneo columbia 300 a Clara Juliana Guerrero</t>
  </si>
  <si>
    <t>CLARA JULIANA GUERRERO</t>
  </si>
  <si>
    <t>Aunar esfuerzos finacieros para en conjunto con la liga de futboll apoyar la participacion a juegos deportivos nacionales</t>
  </si>
  <si>
    <t>LIGA QUINDIANA DE FUTBOLL</t>
  </si>
  <si>
    <t xml:space="preserve">Apoyar a deportistas con proyeccion para la alta competencia en aras de satisfacer en los que respecta a resultados </t>
  </si>
  <si>
    <t>LUISA FERNANDA VALERO M</t>
  </si>
  <si>
    <t>YEFREY MAURICIO ASCARATE A</t>
  </si>
  <si>
    <t>MARYURY OROZCO M</t>
  </si>
  <si>
    <t>ANA MILENA ZULUAGA</t>
  </si>
  <si>
    <t>ANDRES FELIPE VELEZ G</t>
  </si>
  <si>
    <t>VANESSA QUIÑONES M</t>
  </si>
  <si>
    <t>SANTIAGO PEDRAZA J</t>
  </si>
  <si>
    <t>MARIA CAMILA BUITRAGO</t>
  </si>
  <si>
    <t>VICTOR HUGO MEDINA</t>
  </si>
  <si>
    <t>ALEXANDRA MOSQUERA</t>
  </si>
  <si>
    <t>ALEXANDER RUIZ M</t>
  </si>
  <si>
    <t>DAVID ARIAS G</t>
  </si>
  <si>
    <t>ALEJANDRA RAMIREZ H</t>
  </si>
  <si>
    <t>TATIANA MERCEDES HERRERA</t>
  </si>
  <si>
    <t>LUIS FERNANDA VALERO M</t>
  </si>
  <si>
    <t>ELIANA MARCELA TORRES S</t>
  </si>
  <si>
    <t>KEIUN ESTEBAN CASRTAÑO G</t>
  </si>
  <si>
    <t>JUAN ALONSO OJEDA C</t>
  </si>
  <si>
    <t>KEVIN ESTEBAN CASTAÑO G</t>
  </si>
  <si>
    <t>Apoyo a ligas deportivas con capacidad especial que cumplan parámetros de cobertura y resultados federativos hacia los altos logros.</t>
  </si>
  <si>
    <t>Apoyar a las ligas deportivas para deportistas  con capacidades especiales  que cumplan para metros  de cobertura  y resultados  federativos  hacia los altos logros</t>
  </si>
  <si>
    <t>APOYO A LAS LIGAS  CON CAPACIDADES  ESPECIALES EN EL DEPARTAMENTO DEL QUINDIO</t>
  </si>
  <si>
    <t>29,000,000</t>
  </si>
  <si>
    <t>082-Apoyar la gestión de Indeportes Quindío, acompañando y asesorando a las ligas con capacidades especiales desde lo administrativo y operativo en los procesos que estas desarrollan en cumplimiento de  su objeto social.</t>
  </si>
  <si>
    <t>Beneficiar a 49 deportistas del Departamento</t>
  </si>
  <si>
    <r>
      <t>1.</t>
    </r>
    <r>
      <rPr>
        <sz val="8"/>
        <color indexed="8"/>
        <rFont val="Arial"/>
        <family val="2"/>
      </rPr>
      <t xml:space="preserve"> Prestar los servicios de apoyo a la gestión de acuerdo a los lineamientos propios del objeto del contrato y la misión del Instituto. </t>
    </r>
    <r>
      <rPr>
        <b/>
        <sz val="8"/>
        <color indexed="8"/>
        <rFont val="Arial"/>
        <family val="2"/>
      </rPr>
      <t>2.</t>
    </r>
    <r>
      <rPr>
        <sz val="8"/>
        <color indexed="8"/>
        <rFont val="Arial"/>
        <family val="2"/>
      </rPr>
      <t xml:space="preserve"> Coadyuvar en la orientación y lleno de los vacios administrativos y jurídicos de las ligas en situación de discapacidad, reforzando los procedimientos de constitución que se deben adoptar desde el mismo marco legal y estatutario para su normal funcionamiento, logrando así la consolidación de los grupos de trabajo con miras a desarrollar un verdadero proceso deportivo.</t>
    </r>
    <r>
      <rPr>
        <sz val="8"/>
        <color indexed="10"/>
        <rFont val="Arial"/>
        <family val="2"/>
      </rPr>
      <t xml:space="preserve"> </t>
    </r>
    <r>
      <rPr>
        <b/>
        <sz val="8"/>
        <color indexed="8"/>
        <rFont val="Arial"/>
        <family val="2"/>
      </rPr>
      <t xml:space="preserve">3. </t>
    </r>
    <r>
      <rPr>
        <sz val="8"/>
        <color indexed="8"/>
        <rFont val="Arial"/>
        <family val="2"/>
      </rPr>
      <t>Apoyar el proceso de verificación del cumplimiento de los requisitos y demás situaciones que atañen a  las Ligas Deportivas en Situación de Discapacidad, para que puedan funcionar legalmente y de esta manera accedan al apoyo directo del Estado</t>
    </r>
    <r>
      <rPr>
        <sz val="8"/>
        <color indexed="10"/>
        <rFont val="Arial"/>
        <family val="2"/>
      </rPr>
      <t xml:space="preserve">. </t>
    </r>
    <r>
      <rPr>
        <b/>
        <sz val="8"/>
        <color indexed="8"/>
        <rFont val="Arial"/>
        <family val="2"/>
      </rPr>
      <t xml:space="preserve">4. </t>
    </r>
    <r>
      <rPr>
        <sz val="8"/>
        <color indexed="8"/>
        <rFont val="Arial"/>
        <family val="2"/>
      </rPr>
      <t xml:space="preserve">Elaborar un cronograma de trabajo donde se especifiquen las fechas y acciones o actividades a realizar según la asignación durante el tiempo del contrato y  elaborar un plan de trabajo semanal que concuerde con el cronograma presentado. </t>
    </r>
    <r>
      <rPr>
        <b/>
        <sz val="8"/>
        <color indexed="8"/>
        <rFont val="Arial"/>
        <family val="2"/>
      </rPr>
      <t>5.</t>
    </r>
    <r>
      <rPr>
        <sz val="8"/>
        <color indexed="8"/>
        <rFont val="Arial"/>
        <family val="2"/>
      </rPr>
      <t xml:space="preserve"> Realizar los ajustes administrativos y metodológicos pertinentes que puedan darse dentro de la gestión, previa concertación con el técnico del Área Técnica, supeditado a la aprobación del mismo. 6. Ampliar la cobertura poblacional aportando su conocimiento y experiencia en la conformación de otros organismos deportivos que cobijen diferentes discapacidades como es el caso de la población con parálisis cerebral y con problemas cognitivos en los diferentes grados que se presentan.</t>
    </r>
    <r>
      <rPr>
        <sz val="8"/>
        <color indexed="10"/>
        <rFont val="Arial"/>
        <family val="2"/>
      </rPr>
      <t xml:space="preserve"> </t>
    </r>
    <r>
      <rPr>
        <b/>
        <sz val="8"/>
        <color indexed="8"/>
        <rFont val="Arial"/>
        <family val="2"/>
      </rPr>
      <t xml:space="preserve">7. </t>
    </r>
    <r>
      <rPr>
        <sz val="8"/>
        <color indexed="8"/>
        <rFont val="Arial"/>
        <family val="2"/>
      </rPr>
      <t>Llevar cuadros de control, formatos de visitas y seguimientos y aportar evidencias de las actividades realizadas, que constaten su participación directa.</t>
    </r>
    <r>
      <rPr>
        <b/>
        <sz val="8"/>
        <color indexed="10"/>
        <rFont val="Arial"/>
        <family val="2"/>
      </rPr>
      <t xml:space="preserve"> </t>
    </r>
    <r>
      <rPr>
        <b/>
        <sz val="8"/>
        <color indexed="8"/>
        <rFont val="Arial"/>
        <family val="2"/>
      </rPr>
      <t>8.</t>
    </r>
    <r>
      <rPr>
        <sz val="8"/>
        <color indexed="10"/>
        <rFont val="Arial"/>
        <family val="2"/>
      </rPr>
      <t xml:space="preserve"> </t>
    </r>
    <r>
      <rPr>
        <sz val="8"/>
        <color indexed="8"/>
        <rFont val="Arial"/>
        <family val="2"/>
      </rPr>
      <t>Realizar los ajustes administrativos y metodológicos pertinentes que puedan darse dentro de la gestión, previa concertación con el líder de la línea de acción, supeditado a la aprobación del mismo.</t>
    </r>
    <r>
      <rPr>
        <sz val="8"/>
        <color indexed="10"/>
        <rFont val="Arial"/>
        <family val="2"/>
      </rPr>
      <t xml:space="preserve"> </t>
    </r>
    <r>
      <rPr>
        <b/>
        <sz val="8"/>
        <color indexed="8"/>
        <rFont val="Arial"/>
        <family val="2"/>
      </rPr>
      <t>9.</t>
    </r>
    <r>
      <rPr>
        <sz val="8"/>
        <color indexed="8"/>
        <rFont val="Arial"/>
        <family val="2"/>
      </rPr>
      <t xml:space="preserve"> Llevar cuadros de control, formatos de visitas y seguimientos y aportar evidencias de las actividades realizadas, que constaten su participación directa.  </t>
    </r>
    <r>
      <rPr>
        <b/>
        <sz val="8"/>
        <color indexed="8"/>
        <rFont val="Arial"/>
        <family val="2"/>
      </rPr>
      <t>10.</t>
    </r>
    <r>
      <rPr>
        <sz val="8"/>
        <color indexed="8"/>
        <rFont val="Arial"/>
        <family val="2"/>
      </rPr>
      <t xml:space="preserve"> Realizar las funciones de acuerdo con los compromisos adquiridos en el plan de trabajo presentado, siendo responsable, comprometido y respetuoso, fomentando y trasmitiendo una actitud positiva y profesional en su desempeño.</t>
    </r>
    <r>
      <rPr>
        <sz val="8"/>
        <color indexed="10"/>
        <rFont val="Arial"/>
        <family val="2"/>
      </rPr>
      <t xml:space="preserve"> </t>
    </r>
    <r>
      <rPr>
        <b/>
        <sz val="8"/>
        <color indexed="8"/>
        <rFont val="Arial"/>
        <family val="2"/>
      </rPr>
      <t>11.</t>
    </r>
    <r>
      <rPr>
        <sz val="8"/>
        <color indexed="8"/>
        <rFont val="Arial"/>
        <family val="2"/>
      </rPr>
      <t xml:space="preserve"> Elaborar los informes correspondientes a las actividades que desarrolle informando sobre los avances, necesidades, dificultades, cambios y  alcances logrados, manteniendo un canal de comunicación abierto  con las diferentes instancias del Instituto y en especial con el líder de la línea de acción a la que pertenezca, de acuerdo con los lineamientos recibidos, demostrando la veracidad de la información registrada a la fecha de su entrega.</t>
    </r>
    <r>
      <rPr>
        <sz val="8"/>
        <color indexed="10"/>
        <rFont val="Arial"/>
        <family val="2"/>
      </rPr>
      <t xml:space="preserve"> </t>
    </r>
    <r>
      <rPr>
        <b/>
        <sz val="8"/>
        <color indexed="8"/>
        <rFont val="Arial"/>
        <family val="2"/>
      </rPr>
      <t>12.</t>
    </r>
    <r>
      <rPr>
        <sz val="8"/>
        <color indexed="8"/>
        <rFont val="Arial"/>
        <family val="2"/>
      </rPr>
      <t xml:space="preserve"> El contratista voluntariamente podrá hacer parte de las actividades y eventos físicos, recreativos, deportivos y de ocupación del tiempo libre que el Instituto programe</t>
    </r>
    <r>
      <rPr>
        <sz val="8"/>
        <color indexed="10"/>
        <rFont val="Arial"/>
        <family val="2"/>
      </rPr>
      <t xml:space="preserve">. </t>
    </r>
    <r>
      <rPr>
        <b/>
        <sz val="8"/>
        <color indexed="8"/>
        <rFont val="Arial"/>
        <family val="2"/>
      </rPr>
      <t>13.</t>
    </r>
    <r>
      <rPr>
        <sz val="8"/>
        <color indexed="8"/>
        <rFont val="Arial"/>
        <family val="2"/>
      </rPr>
      <t xml:space="preserve"> Apoyar los diferentes trabajos de masificación deportiva, recreativa y promocional acordes con el objeto aquí pactado, asumiendo un gran compromiso con las labores encomendadas.</t>
    </r>
    <r>
      <rPr>
        <sz val="8"/>
        <color indexed="10"/>
        <rFont val="Arial"/>
        <family val="2"/>
      </rPr>
      <t xml:space="preserve">  </t>
    </r>
    <r>
      <rPr>
        <b/>
        <sz val="8"/>
        <color indexed="8"/>
        <rFont val="Arial"/>
        <family val="2"/>
      </rPr>
      <t>14.</t>
    </r>
    <r>
      <rPr>
        <sz val="8"/>
        <color indexed="8"/>
        <rFont val="Arial"/>
        <family val="2"/>
      </rPr>
      <t xml:space="preserve"> Utilizar de manera adecuada y responsable cada uno de los bienes, elementos, implementación u otro tipo de objetos que le sean entregados o prestados para el normal cumplimiento de sus obligaciones, comprometiéndose a no utilizarlos para otros fines que nada tengan que ver con el objeto de su contrato.</t>
    </r>
    <r>
      <rPr>
        <sz val="8"/>
        <color indexed="10"/>
        <rFont val="Arial"/>
        <family val="2"/>
      </rPr>
      <t xml:space="preserve"> </t>
    </r>
    <r>
      <rPr>
        <b/>
        <sz val="8"/>
        <color indexed="8"/>
        <rFont val="Arial"/>
        <family val="2"/>
      </rPr>
      <t>15.</t>
    </r>
    <r>
      <rPr>
        <sz val="8"/>
        <color indexed="8"/>
        <rFont val="Arial"/>
        <family val="2"/>
      </rPr>
      <t xml:space="preserve"> Mantener una buena presentación personal en cada uno de los espacios que le requieran para el normal desarrollo de sus funciones, deberá utilizar en todo momento un lenguaje apropiado, digno y respetuoso para dirigirse a sus compañeros de labor, funcionarios del Instituto personal externo y los demás que tengan que ver con las obligaciones que este desempeñando.</t>
    </r>
    <r>
      <rPr>
        <b/>
        <sz val="8"/>
        <color indexed="10"/>
        <rFont val="Arial"/>
        <family val="2"/>
      </rPr>
      <t xml:space="preserve"> </t>
    </r>
    <r>
      <rPr>
        <b/>
        <sz val="8"/>
        <color indexed="8"/>
        <rFont val="Arial"/>
        <family val="2"/>
      </rPr>
      <t>16.</t>
    </r>
    <r>
      <rPr>
        <sz val="8"/>
        <color indexed="8"/>
        <rFont val="Arial"/>
        <family val="2"/>
      </rPr>
      <t xml:space="preserve"> Implementar estrategias que le permitan en cualquier momento mejorar su desempeño de acuerdo con la necesidad, que se presente y el objeto contractual. </t>
    </r>
    <r>
      <rPr>
        <b/>
        <sz val="8"/>
        <color indexed="8"/>
        <rFont val="Arial"/>
        <family val="2"/>
      </rPr>
      <t>17.</t>
    </r>
    <r>
      <rPr>
        <sz val="8"/>
        <color indexed="8"/>
        <rFont val="Arial"/>
        <family val="2"/>
      </rPr>
      <t xml:space="preserve"> El Contratista conservando su autonomía e iniciativa de las gestiones encomendadas, respetará las normas y reglamentos del Instituto.</t>
    </r>
    <r>
      <rPr>
        <sz val="8"/>
        <color indexed="10"/>
        <rFont val="Arial"/>
        <family val="2"/>
      </rPr>
      <t xml:space="preserve"> </t>
    </r>
    <r>
      <rPr>
        <b/>
        <sz val="8"/>
        <color indexed="8"/>
        <rFont val="Arial"/>
        <family val="2"/>
      </rPr>
      <t>18.</t>
    </r>
    <r>
      <rPr>
        <sz val="8"/>
        <color indexed="8"/>
        <rFont val="Arial"/>
        <family val="2"/>
      </rPr>
      <t xml:space="preserve"> Presentar en físico y digital, los informes de ejecución y resultados del contrato, para la consecución de los respectivos pagos aquí acordados, con sus soportes respectivos y al finalizar la ejecución del contrato, entregar un informe pormenorizado de las actividades desarrolladas y de los logros obtenidos en la ejecución del mismo</t>
    </r>
    <r>
      <rPr>
        <sz val="8"/>
        <color indexed="10"/>
        <rFont val="Arial"/>
        <family val="2"/>
      </rPr>
      <t xml:space="preserve">. </t>
    </r>
    <r>
      <rPr>
        <b/>
        <sz val="8"/>
        <color indexed="8"/>
        <rFont val="Arial"/>
        <family val="2"/>
      </rPr>
      <t>19.</t>
    </r>
    <r>
      <rPr>
        <sz val="8"/>
        <color indexed="8"/>
        <rFont val="Arial"/>
        <family val="2"/>
      </rPr>
      <t xml:space="preserve"> Llevar un archivo documental con respecto a la ejecución del contrato y permitir su revisión cuando El Instituto a través de su Supervisor, lo requiera. </t>
    </r>
    <r>
      <rPr>
        <b/>
        <sz val="8"/>
        <color indexed="8"/>
        <rFont val="Arial"/>
        <family val="2"/>
      </rPr>
      <t xml:space="preserve">20. </t>
    </r>
    <r>
      <rPr>
        <sz val="8"/>
        <color indexed="8"/>
        <rFont val="Arial"/>
        <family val="2"/>
      </rPr>
      <t>Certificar por escrito si es sujeto de aplicación de retención en la fuente según lo establecido en el artículo 173 de la ley 1459 de 2011.</t>
    </r>
    <r>
      <rPr>
        <sz val="8"/>
        <color indexed="10"/>
        <rFont val="Arial"/>
        <family val="2"/>
      </rPr>
      <t xml:space="preserve"> </t>
    </r>
    <r>
      <rPr>
        <b/>
        <sz val="8"/>
        <color indexed="8"/>
        <rFont val="Arial"/>
        <family val="2"/>
      </rPr>
      <t>21.</t>
    </r>
    <r>
      <rPr>
        <sz val="8"/>
        <color indexed="8"/>
        <rFont val="Arial"/>
        <family val="2"/>
      </rPr>
      <t xml:space="preserve"> El contratista será el único responsable del cumplimiento de sus obligaciones fiscales y tributarias en los términos de ley. </t>
    </r>
    <r>
      <rPr>
        <b/>
        <sz val="8"/>
        <color indexed="8"/>
        <rFont val="Arial"/>
        <family val="2"/>
      </rPr>
      <t xml:space="preserve">22. </t>
    </r>
    <r>
      <rPr>
        <sz val="8"/>
        <color indexed="8"/>
        <rFont val="Arial"/>
        <family val="2"/>
      </rPr>
      <t>El contratista se obliga a allegar al instituto fotocopia de los documentos que le acrediten la afiliación a salud, pensión y A.R.L de conformidad y para fines establecidos en el artículo 50 de la ley 789 de 2.002; y la Ley 1526 de 2012, de igual manera certificación expedida por la procuraduría General de la Nación, en la que se estipule que no tiene antecedentes disciplinarios que lo inhabiliten para contratar conforme lo ordena la ley 610 de 2.000 y que legalmente se requieran, como que no tiene deuda  fiscales pendientes.</t>
    </r>
    <r>
      <rPr>
        <b/>
        <sz val="8"/>
        <color indexed="8"/>
        <rFont val="Arial"/>
        <family val="2"/>
      </rPr>
      <t xml:space="preserve"> </t>
    </r>
    <r>
      <rPr>
        <sz val="8"/>
        <color indexed="8"/>
        <rFont val="Arial"/>
        <family val="2"/>
      </rPr>
      <t>La entidad constatara sus antecedentes judiciales.</t>
    </r>
    <r>
      <rPr>
        <b/>
        <sz val="8"/>
        <color indexed="8"/>
        <rFont val="Arial"/>
        <family val="2"/>
      </rPr>
      <t xml:space="preserve"> 23. </t>
    </r>
    <r>
      <rPr>
        <sz val="8"/>
        <color indexed="8"/>
        <rFont val="Arial"/>
        <family val="2"/>
      </rPr>
      <t>Responder por la calidad del servicio prestado.</t>
    </r>
    <r>
      <rPr>
        <sz val="8"/>
        <color indexed="10"/>
        <rFont val="Arial"/>
        <family val="2"/>
      </rPr>
      <t xml:space="preserve"> </t>
    </r>
    <r>
      <rPr>
        <b/>
        <sz val="8"/>
        <color indexed="8"/>
        <rFont val="Arial"/>
        <family val="2"/>
      </rPr>
      <t xml:space="preserve">24. </t>
    </r>
    <r>
      <rPr>
        <sz val="8"/>
        <color indexed="8"/>
        <rFont val="Arial"/>
        <family val="2"/>
      </rPr>
      <t xml:space="preserve">Mantener informado al supervisor del contrato, sobre cualquier  circunstancia que afecte la debida ejecución del contrato. </t>
    </r>
    <r>
      <rPr>
        <b/>
        <sz val="8"/>
        <color indexed="8"/>
        <rFont val="Arial"/>
        <family val="2"/>
      </rPr>
      <t>25.</t>
    </r>
    <r>
      <rPr>
        <sz val="8"/>
        <color indexed="8"/>
        <rFont val="Arial"/>
        <family val="2"/>
      </rPr>
      <t xml:space="preserve"> El contratista teniendo en cuenta que la actividad del Instituto, se desarrolla en ocasiones los fines de semana y festivos, en procura de llegar a la mayor  cantidad de personas, participará en las actividades en las cuales el instituto requiera su presencia los sábados, domingos y días festivos. </t>
    </r>
    <r>
      <rPr>
        <b/>
        <sz val="8"/>
        <color indexed="8"/>
        <rFont val="Arial"/>
        <family val="2"/>
      </rPr>
      <t xml:space="preserve">26. </t>
    </r>
    <r>
      <rPr>
        <sz val="8"/>
        <color indexed="8"/>
        <rFont val="Arial"/>
        <family val="2"/>
      </rPr>
      <t>Las demás que se deriven de la naturaleza del contrato y que garanticen su cabal y oportuna ejecución.</t>
    </r>
  </si>
  <si>
    <t>Ingresos del 1% ICLD $ 9,000,000. Con ingresos de Iva telefonia movil $ 12,000,000 y con recursos de Iva licores $ 8,000,000</t>
  </si>
  <si>
    <t>JHON JAIRO VARGAS CORREA</t>
  </si>
  <si>
    <t>Realizar programas lúdicos y recreativos de tiempo libre a través de ludotecas, campamentos juveniles del juego y de la recreación para el aprovechamiento y el uso adecuado del tiempo libre como medio de prevención para desarrollar el sentido de pertenencia, la confrontación simbólica y la tolerancia beneficiando a 6.500 personas por año,</t>
  </si>
  <si>
    <t>Desarrollar programas ludicos y recreodeportivos para los diferentes  segmentos poblacionales de los 12 municipios del Departamento</t>
  </si>
  <si>
    <t>APOYO A LA RECREACION BASE SOCIAL EN EL DEPARTAMENTO DEL QUINDIO</t>
  </si>
  <si>
    <t>143,000,000</t>
  </si>
  <si>
    <t>070-Prestar los servicios de apoyo a la gestión en el  desarrollo técnico y operativo de la meta “RECREACIÓN BASE SOCIAL”, de las comunas tres, seis, nueve y diez  del Municipio de Armenia en el Departamento del Quindío.</t>
  </si>
  <si>
    <t xml:space="preserve">Beneficiar 6500 habitantes del Departamento del Quindio </t>
  </si>
  <si>
    <r>
      <t>1).</t>
    </r>
    <r>
      <rPr>
        <sz val="8"/>
        <color indexed="8"/>
        <rFont val="Arial"/>
        <family val="2"/>
      </rPr>
      <t xml:space="preserve"> Ejecutar cada uno de los proyectos solicitados por la coordinación del subprograma de recreación para la infancia, adolescencia, juventud de acuerdo a lo establecido para las comunas tres, seis, nueve y diez  del municipio de Armenia en el Departamento del Quindío y como apoyo a  Jornadas lúdicas y recreodeportivas. </t>
    </r>
    <r>
      <rPr>
        <b/>
        <sz val="8"/>
        <color indexed="8"/>
        <rFont val="Arial"/>
        <family val="2"/>
      </rPr>
      <t>2).</t>
    </r>
    <r>
      <rPr>
        <sz val="8"/>
        <color indexed="8"/>
        <rFont val="Arial"/>
        <family val="2"/>
      </rPr>
      <t xml:space="preserve"> Elaborar un derrotero de actividades específicas a desarrollar con cada proyecto. </t>
    </r>
    <r>
      <rPr>
        <b/>
        <sz val="8"/>
        <color indexed="8"/>
        <rFont val="Arial"/>
        <family val="2"/>
      </rPr>
      <t>3).</t>
    </r>
    <r>
      <rPr>
        <sz val="8"/>
        <color indexed="8"/>
        <rFont val="Arial"/>
        <family val="2"/>
      </rPr>
      <t xml:space="preserve"> Cumplir con el cronograma de actividades pactado por la coordinación y el área técnica para el desarrollo del Plan de Acción en Recreación. </t>
    </r>
    <r>
      <rPr>
        <b/>
        <sz val="8"/>
        <color indexed="8"/>
        <rFont val="Arial"/>
        <family val="2"/>
      </rPr>
      <t xml:space="preserve">4). </t>
    </r>
    <r>
      <rPr>
        <sz val="8"/>
        <color indexed="8"/>
        <rFont val="Arial"/>
        <family val="2"/>
      </rPr>
      <t>Velar por el buen nombre y una excelente imagen institucional a través de la recreación</t>
    </r>
    <r>
      <rPr>
        <b/>
        <sz val="8"/>
        <color indexed="8"/>
        <rFont val="Arial"/>
        <family val="2"/>
      </rPr>
      <t xml:space="preserve">. 5). </t>
    </r>
    <r>
      <rPr>
        <sz val="8"/>
        <color indexed="8"/>
        <rFont val="Arial"/>
        <family val="2"/>
      </rPr>
      <t xml:space="preserve">Utilizar técnicas y metodologías acordes a cada uno de los grupos poblacionales como son niños, adolescentes y jóvenes delas comunas tres, seis, nueve y diez  del municipio de Armenia en el Departamento del Quindío. </t>
    </r>
    <r>
      <rPr>
        <b/>
        <sz val="8"/>
        <color indexed="8"/>
        <rFont val="Arial"/>
        <family val="2"/>
      </rPr>
      <t>6).</t>
    </r>
    <r>
      <rPr>
        <sz val="8"/>
        <color indexed="8"/>
        <rFont val="Arial"/>
        <family val="2"/>
      </rPr>
      <t xml:space="preserve"> Presentarse en los lugares en el tiempo establecido con los elementos necesarios para la realización de los eventos programados. </t>
    </r>
    <r>
      <rPr>
        <b/>
        <sz val="8"/>
        <color indexed="8"/>
        <rFont val="Arial"/>
        <family val="2"/>
      </rPr>
      <t>7).</t>
    </r>
    <r>
      <rPr>
        <sz val="8"/>
        <color indexed="8"/>
        <rFont val="Arial"/>
        <family val="2"/>
      </rPr>
      <t xml:space="preserve"> Informar al profesional universitario del área Técnica de Indeportes Quindío de manera inmediata, una vez terminado el evento los resultados obtenidos dificultades y oportunidades presentadas. </t>
    </r>
    <r>
      <rPr>
        <b/>
        <sz val="8"/>
        <color indexed="8"/>
        <rFont val="Arial"/>
        <family val="2"/>
      </rPr>
      <t>8).</t>
    </r>
    <r>
      <rPr>
        <sz val="8"/>
        <color indexed="8"/>
        <rFont val="Arial"/>
        <family val="2"/>
      </rPr>
      <t xml:space="preserve"> El contratista entregará al profesional del área el cronograma semanal de trabajo donde incluya las visitas a las diferentes comunas y/o entidades donde se realizarán las acciones tendientes al cumplimiento de la meta “Recreación para la infancia, adolescencia, juventud. </t>
    </r>
    <r>
      <rPr>
        <b/>
        <sz val="8"/>
        <color indexed="8"/>
        <rFont val="Arial"/>
        <family val="2"/>
      </rPr>
      <t xml:space="preserve">9). </t>
    </r>
    <r>
      <rPr>
        <sz val="8"/>
        <color indexed="8"/>
        <rFont val="Arial"/>
        <family val="2"/>
      </rPr>
      <t xml:space="preserve">El contratista entregará el día viernes el informe semanal sobre el trabajo desarrollado, de manera escrita y con copia al correo electrónico del supervisor. </t>
    </r>
    <r>
      <rPr>
        <b/>
        <sz val="8"/>
        <color indexed="8"/>
        <rFont val="Arial"/>
        <family val="2"/>
      </rPr>
      <t>10).</t>
    </r>
    <r>
      <rPr>
        <sz val="8"/>
        <color indexed="8"/>
        <rFont val="Arial"/>
        <family val="2"/>
      </rPr>
      <t xml:space="preserve"> El contratista entregará durante los primeros cinco días (5) calendario de cada mes de manera escrita y con copia al correo electrónico del supervisor, el informe mensual detallado sobre avances y logros para el alcance de la metas del programa y las observaciones pertinentes, de acuerdo al desarrollo de sus tareas con las evidencias y los documentos soporte como listados de asistencia, permanencias firmadas por los responsables de las actividades y del programa en las diferentes comunas, fotos y demás documentos que den cuenta de la gestión adelantada para la consecución de los objetivos del programa, así como notificar al coordinador del proyecto sobre propuesta de cambios en las actividades a desarrollar y modificaciones en cronogramas, horarios y sitios de trabajo acordados, para lo cual debe mantener permanente comunicación con el coordinador del proyecto de Indeportes Quindío y el supervisor del contrato. </t>
    </r>
    <r>
      <rPr>
        <b/>
        <sz val="8"/>
        <color indexed="8"/>
        <rFont val="Arial"/>
        <family val="2"/>
      </rPr>
      <t>11).</t>
    </r>
    <r>
      <rPr>
        <sz val="8"/>
        <color indexed="8"/>
        <rFont val="Arial"/>
        <family val="2"/>
      </rPr>
      <t xml:space="preserve"> Utilizar elementos y lenguaje apropiado de acuerdo a la edad y condición social de las personas beneficiadas. </t>
    </r>
    <r>
      <rPr>
        <b/>
        <sz val="8"/>
        <color indexed="8"/>
        <rFont val="Arial"/>
        <family val="2"/>
      </rPr>
      <t>12).</t>
    </r>
    <r>
      <rPr>
        <sz val="8"/>
        <color indexed="8"/>
        <rFont val="Arial"/>
        <family val="2"/>
      </rPr>
      <t xml:space="preserve">El contratista se obliga a allegar al Instituto, fotocopia de los documentos que acreditan su afiliación a salud y pensión, de conformidad con la ley  y para los fines establecidos. </t>
    </r>
    <r>
      <rPr>
        <b/>
        <sz val="8"/>
        <color indexed="8"/>
        <rFont val="Arial"/>
        <family val="2"/>
      </rPr>
      <t>13).</t>
    </r>
    <r>
      <rPr>
        <sz val="8"/>
        <color indexed="8"/>
        <rFont val="Arial"/>
        <family val="2"/>
      </rPr>
      <t xml:space="preserve"> El contratista deberá asistir a todos los eventos programados por la Gobernación del Quindío e Indeportes Quindío a nivel Departamental, afines con el objeto contractual. </t>
    </r>
    <r>
      <rPr>
        <b/>
        <sz val="8"/>
        <color indexed="8"/>
        <rFont val="Arial"/>
        <family val="2"/>
      </rPr>
      <t>14).</t>
    </r>
    <r>
      <rPr>
        <sz val="8"/>
        <color indexed="8"/>
        <rFont val="Arial"/>
        <family val="2"/>
      </rPr>
      <t xml:space="preserve">El contratista conservando su autonomía en la ejecución del objeto del contrato, respetará y acatará las normas de Indeportes. </t>
    </r>
    <r>
      <rPr>
        <b/>
        <sz val="8"/>
        <color indexed="8"/>
        <rFont val="Arial"/>
        <family val="2"/>
      </rPr>
      <t>15).</t>
    </r>
    <r>
      <rPr>
        <sz val="8"/>
        <color indexed="8"/>
        <rFont val="Arial"/>
        <family val="2"/>
      </rPr>
      <t xml:space="preserve">Certificar por escrito si es sujeto de aplicación de retención en la fuente según lo establecido en el artículo 173 de la ley 1459 de 2011. </t>
    </r>
    <r>
      <rPr>
        <b/>
        <sz val="8"/>
        <color indexed="8"/>
        <rFont val="Arial"/>
        <family val="2"/>
      </rPr>
      <t xml:space="preserve">16). </t>
    </r>
    <r>
      <rPr>
        <sz val="8"/>
        <color indexed="8"/>
        <rFont val="Arial"/>
        <family val="2"/>
      </rPr>
      <t xml:space="preserve">Responder pecuniariamente por los elementos y bienes muebles de propiedad del Instituto que se le entreguen de manera transitoria y no podrá darles destinación distinta de la asignada ni utilizaros en lugares distintos a los señalados por el Instituto, hasta finalizar el contrato, para tal efecto suscribirá las actas de recibo y entrega respectivas. </t>
    </r>
    <r>
      <rPr>
        <b/>
        <sz val="8"/>
        <color indexed="8"/>
        <rFont val="Arial"/>
        <family val="2"/>
      </rPr>
      <t xml:space="preserve">17). </t>
    </r>
    <r>
      <rPr>
        <sz val="8"/>
        <color indexed="8"/>
        <rFont val="Arial"/>
        <family val="2"/>
      </rPr>
      <t xml:space="preserve">Responder por el objeto contractual, </t>
    </r>
    <r>
      <rPr>
        <b/>
        <sz val="8"/>
        <color indexed="8"/>
        <rFont val="Arial"/>
        <family val="2"/>
      </rPr>
      <t>18).</t>
    </r>
    <r>
      <rPr>
        <sz val="8"/>
        <color indexed="8"/>
        <rFont val="Arial"/>
        <family val="2"/>
      </rPr>
      <t xml:space="preserve"> El contratista será el único responsable del cumplimiento de sus obligaciones fiscales y tributarias en los términos de ley. </t>
    </r>
    <r>
      <rPr>
        <b/>
        <sz val="8"/>
        <color indexed="8"/>
        <rFont val="Arial"/>
        <family val="2"/>
      </rPr>
      <t>19).</t>
    </r>
    <r>
      <rPr>
        <sz val="8"/>
        <color indexed="8"/>
        <rFont val="Arial"/>
        <family val="2"/>
      </rPr>
      <t xml:space="preserve">Encontrarse afiliado a los sistemas de pensión y salud al momento de la suscripción del contrato y presentar los soportes de pago para los pagos respectivos. </t>
    </r>
    <r>
      <rPr>
        <b/>
        <sz val="8"/>
        <color indexed="8"/>
        <rFont val="Arial"/>
        <family val="2"/>
      </rPr>
      <t xml:space="preserve">20). </t>
    </r>
    <r>
      <rPr>
        <sz val="8"/>
        <color indexed="8"/>
        <rFont val="Arial"/>
        <family val="2"/>
      </rPr>
      <t xml:space="preserve">Responder por la calidad del servicio suministrado. </t>
    </r>
    <r>
      <rPr>
        <b/>
        <sz val="8"/>
        <color indexed="8"/>
        <rFont val="Arial"/>
        <family val="2"/>
      </rPr>
      <t xml:space="preserve">21). </t>
    </r>
    <r>
      <rPr>
        <sz val="8"/>
        <color indexed="8"/>
        <rFont val="Arial"/>
        <family val="2"/>
      </rPr>
      <t xml:space="preserve">Mantener informado al supervisor del contrato, sobre cualquier  circunstancia que afecte la debida ejecución del contrato. </t>
    </r>
    <r>
      <rPr>
        <b/>
        <sz val="8"/>
        <color indexed="8"/>
        <rFont val="Arial"/>
        <family val="2"/>
      </rPr>
      <t xml:space="preserve">22). </t>
    </r>
    <r>
      <rPr>
        <sz val="8"/>
        <color indexed="8"/>
        <rFont val="Arial"/>
        <family val="2"/>
      </rPr>
      <t>Las demás que se deriven de la naturaleza del contrato y que garanticen su cabal y oportuna ejecución.</t>
    </r>
  </si>
  <si>
    <t>Recursos del 1% ICLD $ 45,000,000. Con recursos del Iva telefonia movil $ 53,000,000 y con recursos del Iva licores $ 45,000,000</t>
  </si>
  <si>
    <t>BIBIANA MARIA VANEGAS R</t>
  </si>
  <si>
    <t>072-Prestar los servicios de apoyo a la gestión en el  desarrollo técnico y operativo de la meta “RECREACIÓN BASE SOCIAL”, de las comunas uno, cuatro y siete del municipio de Armenia en el Departamento del Quindío.</t>
  </si>
  <si>
    <r>
      <t xml:space="preserve">1). Ejecutar cada uno de los proyectos solicitados por la coordinación del subprograma de recreación para la infancia, adolescencia, juventud de acuerdo a lo establecido para las comunas </t>
    </r>
    <r>
      <rPr>
        <sz val="8"/>
        <color indexed="10"/>
        <rFont val="Calibri"/>
        <family val="2"/>
      </rPr>
      <t xml:space="preserve">uno, cuatro y siete </t>
    </r>
    <r>
      <rPr>
        <sz val="8"/>
        <color indexed="8"/>
        <rFont val="Calibri"/>
        <family val="2"/>
      </rPr>
      <t xml:space="preserve">del municipio de Armenia en el Departamento del Quindío y como apoyo a  Jornadas lúdicas y recreodeportivas. 2). Elaborar un derrotero de actividades específicas a desarrollar con cada proyecto. 3). Cumplir con el cronograma de actividades pactado por la coordinación y el área técnica para el desarrollo del Plan de Acción en Recreación. 4). Velar por el buen nombre y una excelente imagen institucional a través de la recreación. 5). Utilizar técnicas y metodologías acordes a cada uno de los grupos poblacionales como son niños, adolescentes y jóvenes de las comunas </t>
    </r>
    <r>
      <rPr>
        <sz val="8"/>
        <color indexed="10"/>
        <rFont val="Calibri"/>
        <family val="2"/>
      </rPr>
      <t xml:space="preserve">uno, cuatro y siete </t>
    </r>
    <r>
      <rPr>
        <sz val="8"/>
        <color indexed="8"/>
        <rFont val="Calibri"/>
        <family val="2"/>
      </rPr>
      <t>del municipio de Armenia en el Departamento del Quindío. 6). Presentarse en los lugares en el tiempo establecido con los elementos necesarios para la realización de los eventos programados. 7). Informar al profesional universitario del área Técnica de Indeportes Quindío de manera inmediata, una vez terminado el evento los resultados obtenidos dificultades y oportunidades presentadas. 8). El contratista entregará al profesional del área el cronograma semanal de trabajo donde incluya las visitas a las diferentes comunas y/o entidades donde se realizarán las acciones tendientes al cumplimiento de la meta “Recreación para la infancia, adolescencia, juventud. 9). El contratista entregará el día viernes el informe semanal sobre el trabajo desarrollado, de manera escrita y con copia al correo electrónico del supervisor. 10). El contratista entregará durante los primeros cinco días (5) calendario de cada mes de manera escrita y con copia al correo electrónico del supervisor, el informe mensual detallado sobre avances y logros para el alcance de la metas del programa y las observaciones pertinentes, de acuerdo al desarrollo de sus tareas con las evidencias y los documentos soporte como listados de asistencia, permanencias firmadas por los responsables de las actividades y del programa en las diferentes comunas, fotos y demás documentos que den cuenta de la gestión adelantada para la consecución de los objetivos del programa, así como notificar al coordinador del proyecto sobre propuesta de cambios en las actividades a desarrollar y modificaciones en cronogramas, horarios y sitios de trabajo acordados, para lo cual debe mantener permanente comunicación con el coordinador del proyecto de Indeportes Quindío y el supervisor del contrato. 11). Utilizar elementos y lenguaje apropiado de acuerdo a la edad y condición social de las personas beneficiadas. 12).El contratista se obliga a allegar al Instituto, fotocopia de los documentos que acreditan su afiliación a salud y pensión, ARL de conformidad con la ley  y para los fines establecidos. 13). El contratista deberá asistir a todos los eventos programados por la Gobernación del Quindío e Indeportes Quindío a nivel Departamental, afines con el objeto contractual.  14).</t>
    </r>
    <r>
      <rPr>
        <sz val="8"/>
        <color indexed="8"/>
        <rFont val="Calibri"/>
        <family val="2"/>
      </rPr>
      <t>El contratista conservando su autonomía en la ejecución del objeto del contrato, respetará y acatará las normas de Indeportes. 15).</t>
    </r>
    <r>
      <rPr>
        <sz val="8"/>
        <color indexed="8"/>
        <rFont val="Calibri"/>
        <family val="2"/>
      </rPr>
      <t>Certificar por escrito si es sujeto de aplicación de retención en la fuente según lo establecido en el artículo 173 de la ley 1459 de 2011. 16). Responder pecuniariamente por los elementos y bienes muebles de propiedad del Instituto que se le entreguen de manera transitoria y no podrá darles destinación distinta de la asignada ni utilizarlos en lugares distintos a los señalados por el Instituto, hasta finalizar el contrato, para tal efecto suscribirá las actas de recibo y entrega respectivas. 17). Responder por el objeto contractual, 18). El contratista será el único responsable del cumplimiento de sus obligaciones fiscales y tributarias en los términos de ley. 19).Encontrarse afiliado a los sistemas de pensión y salud y ARL al momento de la suscripción del contrato y presentar los soportes de pago para los pagos respectivos. 20). Responder por la calidad del servicio suministrado. 21). Mantener informado al supervisor del contrato, sobre cualquier  circunstancia que afecte la debida ejecución del contrato. 22). Las demás que se deriven de la naturaleza del contrato y que garanticen su cabal y oportuna ejecución.</t>
    </r>
  </si>
  <si>
    <t>NATALY LOAIZA</t>
  </si>
  <si>
    <t>071- Prestar los servicios de apoyo a la gestión en la coordinación y desarrollo técnico y operativo de la meta “Realizar programas lúdicos y recreativos de tiempo libre para las personas mayores, en los municipios del departamento del Quindío.</t>
  </si>
  <si>
    <r>
      <t>1).</t>
    </r>
    <r>
      <rPr>
        <sz val="8"/>
        <color indexed="8"/>
        <rFont val="Calibri"/>
        <family val="2"/>
      </rPr>
      <t xml:space="preserve">  Desplazarse a los diferentes Municipios relacionados en el objeto de este contrato para la ejecución del mismo de acuerdo con los lineamientos propios de su actividad y la misión del Instituto.</t>
    </r>
    <r>
      <rPr>
        <b/>
        <sz val="8"/>
        <color indexed="8"/>
        <rFont val="Calibri"/>
        <family val="2"/>
      </rPr>
      <t xml:space="preserve"> 2). </t>
    </r>
    <r>
      <rPr>
        <sz val="8"/>
        <color indexed="8"/>
        <rFont val="Calibri"/>
        <family val="2"/>
      </rPr>
      <t xml:space="preserve">Asumir el proyecto de Nuevo Comienzo para el año 2012 con los grupos organizados en los municipios del Departamento Del Quindío. </t>
    </r>
    <r>
      <rPr>
        <b/>
        <sz val="8"/>
        <color indexed="8"/>
        <rFont val="Calibri"/>
        <family val="2"/>
      </rPr>
      <t xml:space="preserve">3). </t>
    </r>
    <r>
      <rPr>
        <sz val="8"/>
        <color indexed="8"/>
        <rFont val="Calibri"/>
        <family val="2"/>
      </rPr>
      <t xml:space="preserve">Establecer un plan de trabajo con líneas de acción relacionadas con el Autocuidado y amor propio, Actividad Física, Celebraciones Sociales, Talleres Manuales y actividades generales de tiempo libre; establecidas en el marco del proyecto. </t>
    </r>
    <r>
      <rPr>
        <b/>
        <sz val="8"/>
        <color indexed="8"/>
        <rFont val="Calibri"/>
        <family val="2"/>
      </rPr>
      <t xml:space="preserve">4). </t>
    </r>
    <r>
      <rPr>
        <sz val="8"/>
        <color indexed="8"/>
        <rFont val="Calibri"/>
        <family val="2"/>
      </rPr>
      <t xml:space="preserve">Coordinar a través del equipo de trabajo el desarrollo de estrategias y actividades recreativas y lúdicas en los diferentes grupos de personas mayores en los diferentes municipios del Departamento del Quindío. </t>
    </r>
    <r>
      <rPr>
        <b/>
        <sz val="8"/>
        <color indexed="8"/>
        <rFont val="Calibri"/>
        <family val="2"/>
      </rPr>
      <t xml:space="preserve">5). </t>
    </r>
    <r>
      <rPr>
        <sz val="8"/>
        <color indexed="8"/>
        <rFont val="Calibri"/>
        <family val="2"/>
      </rPr>
      <t xml:space="preserve">Incentivar la preparación de muestras culturales y recreodeportivas en el encuentro  departamental del proyecto Nuevo Comienzo. </t>
    </r>
    <r>
      <rPr>
        <b/>
        <sz val="8"/>
        <color indexed="8"/>
        <rFont val="Calibri"/>
        <family val="2"/>
      </rPr>
      <t xml:space="preserve">6). </t>
    </r>
    <r>
      <rPr>
        <sz val="8"/>
        <color indexed="8"/>
        <rFont val="Calibri"/>
        <family val="2"/>
      </rPr>
      <t xml:space="preserve">El contratista entregará al profesional del área el cronograma semanal de trabajo donde incluya las visitas a los diferentes municipios y/o entidades donde se realizarán las acciones tendientes al posicionamiento del proyecto Nuevo Comienzo en todo el Departamento del Quindío. </t>
    </r>
    <r>
      <rPr>
        <b/>
        <sz val="8"/>
        <color indexed="8"/>
        <rFont val="Calibri"/>
        <family val="2"/>
      </rPr>
      <t xml:space="preserve">7). </t>
    </r>
    <r>
      <rPr>
        <sz val="8"/>
        <color indexed="8"/>
        <rFont val="Calibri"/>
        <family val="2"/>
      </rPr>
      <t xml:space="preserve">El contratista entregará el día viernes el informe semanal sobre el trabajo desarrollado, de manera escrita y con copia al correo electrónico del responsable del área. </t>
    </r>
    <r>
      <rPr>
        <b/>
        <sz val="8"/>
        <color indexed="8"/>
        <rFont val="Calibri"/>
        <family val="2"/>
      </rPr>
      <t>8).</t>
    </r>
    <r>
      <rPr>
        <sz val="8"/>
        <color indexed="8"/>
        <rFont val="Calibri"/>
        <family val="2"/>
      </rPr>
      <t xml:space="preserve"> El contratista entregará durante los primeros cinco días (5) calendario de cada mes de manera escrita y con copia al correo electrónico del responsable del programa el informe mensual detallado sobre avances, logros y dificultades para el logro de las metas de acuerdo al desarrollo de sus tareas con las evidencias y los documentos soporte como listados de asistencia, permanencias firmadas por los responsables de las actividades y del programa en los diferentes municipios, fotos y demás documentos que den cuenta de la gestión adelantada para la consecución de los objetivos del programa, así como notificar al coordinador y supervisor del proyecto sobre propuesta de cambios en las actividades a desarrollar y modificaciones en cronogramas, horarios y sitios de trabajo acordados, para lo cual debe mantener permanente comunicación con el coordinador del proyecto de Indeportes Quindío y su supervisor, así como con el responsable de la población de personas mayores en el municipio. </t>
    </r>
    <r>
      <rPr>
        <b/>
        <sz val="8"/>
        <color indexed="8"/>
        <rFont val="Calibri"/>
        <family val="2"/>
      </rPr>
      <t>9).</t>
    </r>
    <r>
      <rPr>
        <sz val="8"/>
        <color indexed="8"/>
        <rFont val="Calibri"/>
        <family val="2"/>
      </rPr>
      <t xml:space="preserve"> Utilizar elementos y lenguaje apropiado de acuerdo al rango de edad de la población objeto de este contrato </t>
    </r>
    <r>
      <rPr>
        <b/>
        <sz val="8"/>
        <color indexed="8"/>
        <rFont val="Calibri"/>
        <family val="2"/>
      </rPr>
      <t xml:space="preserve">10) </t>
    </r>
    <r>
      <rPr>
        <sz val="8"/>
        <color indexed="8"/>
        <rFont val="Calibri"/>
        <family val="2"/>
      </rPr>
      <t xml:space="preserve">Asistir y participar sin falta a las reuniones, convocatorias y capacitaciones que se realicen por parte del Instituto relacionadas con su actividad de apoyo. </t>
    </r>
    <r>
      <rPr>
        <b/>
        <sz val="8"/>
        <color indexed="8"/>
        <rFont val="Calibri"/>
        <family val="2"/>
      </rPr>
      <t>11)</t>
    </r>
    <r>
      <rPr>
        <sz val="8"/>
        <color indexed="8"/>
        <rFont val="Calibri"/>
        <family val="2"/>
      </rPr>
      <t xml:space="preserve"> Participar activamente en la realización de los eventos que programe el Instituto. </t>
    </r>
    <r>
      <rPr>
        <b/>
        <sz val="8"/>
        <color indexed="8"/>
        <rFont val="Calibri"/>
        <family val="2"/>
      </rPr>
      <t xml:space="preserve">12) </t>
    </r>
    <r>
      <rPr>
        <sz val="8"/>
        <color indexed="8"/>
        <rFont val="Calibri"/>
        <family val="2"/>
      </rPr>
      <t xml:space="preserve">Responder pecuniariamente por los elementos y bienes muebles de propiedad del Instituto que se le entreguen de manera transitoria y no podrá darles destinación distinta de la asignada ni utilizaros en lugares distintos a los señalados por el Instituto, hasta finalizar el contrato, para tal efecto suscribirá las actas de recibo y entrega respectivas. </t>
    </r>
    <r>
      <rPr>
        <b/>
        <sz val="8"/>
        <color indexed="8"/>
        <rFont val="Calibri"/>
        <family val="2"/>
      </rPr>
      <t>13)</t>
    </r>
    <r>
      <rPr>
        <sz val="8"/>
        <color indexed="8"/>
        <rFont val="Calibri"/>
        <family val="2"/>
      </rPr>
      <t xml:space="preserve"> Mantener excelente presentación personal en cada uno de los espacios donde desarrolla sus obligaciones, evitar cualquier acción, omisión o comportamiento que atenten contra el buen nombre del Instituto, utilizar en todo momento un lenguaje apropiado, digno y respetuoso para dirigirse a los deportistas, compañeros de labor, funcionarios del Instituto, personal externo y demás que tengan que ver con las obligaciones que esté desempeñando. </t>
    </r>
    <r>
      <rPr>
        <b/>
        <sz val="8"/>
        <color indexed="8"/>
        <rFont val="Calibri"/>
        <family val="2"/>
      </rPr>
      <t>14)</t>
    </r>
    <r>
      <rPr>
        <sz val="8"/>
        <color indexed="8"/>
        <rFont val="Calibri"/>
        <family val="2"/>
      </rPr>
      <t xml:space="preserve"> El contratista se obliga a allegar al Instituto los documentos de ley necesarios para la suscripción del presente contrato. </t>
    </r>
    <r>
      <rPr>
        <b/>
        <sz val="8"/>
        <color indexed="8"/>
        <rFont val="Calibri"/>
        <family val="2"/>
      </rPr>
      <t xml:space="preserve">15) </t>
    </r>
    <r>
      <rPr>
        <sz val="8"/>
        <color indexed="8"/>
        <rFont val="Calibri"/>
        <family val="2"/>
      </rPr>
      <t xml:space="preserve">La propuesta del Contratista hace parte integral de este contrato y por lo tanto constituye obligatorio cumplimiento. </t>
    </r>
    <r>
      <rPr>
        <b/>
        <sz val="8"/>
        <color indexed="8"/>
        <rFont val="Calibri"/>
        <family val="2"/>
      </rPr>
      <t xml:space="preserve">16) </t>
    </r>
    <r>
      <rPr>
        <sz val="8"/>
        <color indexed="8"/>
        <rFont val="Calibri"/>
        <family val="2"/>
      </rPr>
      <t xml:space="preserve">El Contratista conservando su autonomía e iniciativa de las gestiones encomendadas, respetará las normas y reglamentos del Instituto </t>
    </r>
    <r>
      <rPr>
        <b/>
        <sz val="8"/>
        <color indexed="8"/>
        <rFont val="Calibri"/>
        <family val="2"/>
      </rPr>
      <t xml:space="preserve">17) </t>
    </r>
    <r>
      <rPr>
        <sz val="8"/>
        <color indexed="8"/>
        <rFont val="Calibri"/>
        <family val="2"/>
      </rPr>
      <t xml:space="preserve">Llevar un archivo documental físico y digital de la ejecución del contrato y permitir su revisión cuando El Instituto a través de su Supervisor, lo requiera. </t>
    </r>
    <r>
      <rPr>
        <b/>
        <sz val="8"/>
        <color indexed="8"/>
        <rFont val="Calibri"/>
        <family val="2"/>
      </rPr>
      <t xml:space="preserve">18) </t>
    </r>
    <r>
      <rPr>
        <sz val="8"/>
        <color indexed="8"/>
        <rFont val="Calibri"/>
        <family val="2"/>
      </rPr>
      <t xml:space="preserve">Certificar por escrito si es sujeto de aplicación de retención en la fuente según lo establecido en el artículo 173 de la ley 1459 de 2011. </t>
    </r>
    <r>
      <rPr>
        <b/>
        <sz val="8"/>
        <color indexed="8"/>
        <rFont val="Calibri"/>
        <family val="2"/>
      </rPr>
      <t>19)</t>
    </r>
    <r>
      <rPr>
        <sz val="8"/>
        <color indexed="8"/>
        <rFont val="Calibri"/>
        <family val="2"/>
      </rPr>
      <t xml:space="preserve"> El contratista será el único responsable del cumplimiento de sus obligaciones fiscales y tributarias en los términos de ley. </t>
    </r>
    <r>
      <rPr>
        <b/>
        <sz val="8"/>
        <color indexed="8"/>
        <rFont val="Calibri"/>
        <family val="2"/>
      </rPr>
      <t xml:space="preserve">20) </t>
    </r>
    <r>
      <rPr>
        <sz val="8"/>
        <color indexed="8"/>
        <rFont val="Calibri"/>
        <family val="2"/>
      </rPr>
      <t xml:space="preserve">Encontrarse afiliado a los sistemas de pensión y salud al momento de la suscripción del contrato y presentar los soportes de pago para los pagos respectivos. </t>
    </r>
    <r>
      <rPr>
        <b/>
        <sz val="8"/>
        <color indexed="8"/>
        <rFont val="Calibri"/>
        <family val="2"/>
      </rPr>
      <t xml:space="preserve">21) </t>
    </r>
    <r>
      <rPr>
        <sz val="8"/>
        <color indexed="8"/>
        <rFont val="Calibri"/>
        <family val="2"/>
      </rPr>
      <t xml:space="preserve">Responder por la calidad del servicio de apoyo a la gestión, aquí pactado. </t>
    </r>
    <r>
      <rPr>
        <b/>
        <sz val="8"/>
        <color indexed="8"/>
        <rFont val="Calibri"/>
        <family val="2"/>
      </rPr>
      <t xml:space="preserve"> 22) </t>
    </r>
    <r>
      <rPr>
        <sz val="8"/>
        <color indexed="8"/>
        <rFont val="Calibri"/>
        <family val="2"/>
      </rPr>
      <t xml:space="preserve">Mantener informado al supervisor del contrato, sobre cualquier  circunstancia que afecte la debida ejecución del contrato. </t>
    </r>
    <r>
      <rPr>
        <b/>
        <sz val="8"/>
        <color indexed="8"/>
        <rFont val="Calibri"/>
        <family val="2"/>
      </rPr>
      <t xml:space="preserve">23) </t>
    </r>
    <r>
      <rPr>
        <sz val="8"/>
        <color indexed="8"/>
        <rFont val="Calibri"/>
        <family val="2"/>
      </rPr>
      <t>Las demás que se deriven de la naturaleza del contrato y que garanticen su cabal y oportuna ejecución.</t>
    </r>
  </si>
  <si>
    <t>JHON JAIRO GARCIA</t>
  </si>
  <si>
    <t>088-Prestar los servicios para apoyar el desarrollo operativo de la meta“recreacion base social para personas mayores”, en los Municipios de Armenia, Circasia, Calarcá y la tebaida en el departamento del Quindío.</t>
  </si>
  <si>
    <t>1). A Prestar sus servicios de acuerdo con los lineamientos propios de su actividad y la misión del Instituto. 2). Asumir el proyecto de NUEVO COMIENZO para el año 2012 con un grupo organizado en los Municipios de Armenia, Calarcá, Circasia y La Tebaida del Departamento del Quindío. 3). Establecer un plan de trabajo con líneas de acción relacionadas con el Autocuidado y amor propio, Actividad Física, Celebraciones Sociales, Talleres Manuales y actividades generales de tiempo libre; establecidas en el marco del proyecto. 4). Coordinar a través del equipo de trabajo el desarrollo de estrategias y actividades para la promoción de hábitos y estilos de vida saludable a través de la actividad física en los diferentes grupos de personas mayores en los Municipios de Armenia, Calarcá, Circasia y La Tebaida del Departamento del Quindío. 5). Incentivar la preparación de muestras culturales y recreodeportivas en los encuentros municipales y el departamental del proyecto NUEVO COMIENZO. 6). Socializar y dinamizar los lineamientos de Coldeportes para la promoción de los hábitos y estilos de vida saludable a través de la actividad física en los diferentes grupos de personas mayores en los Municipios de Armenia, Calarcá, Circasia y La Tebaida del Departamento del Quindío. 7). El contratista entregará al profesional del área el cronograma semanal de trabajo donde incluya las visitas a los diferentes municipios y/o entidades donde se realizarán las acciones tendientes al posicionamiento del proyecto NUEVO COMIENZO en los Municipios de Armenia, Calarcá, Circasia y La Tebaida del Departamento del Quindío. 8). El contratista entregará el día viernes el informe semanal sobre el trabajo desarrollado, de manera escrita y con copia al correo electrónico del responsable del área. 9). El contratista entregará durante los primeros cinco días (5) calendario de cada mes de manera escrita y con copia al correo electrónico del responsable del programa el informe mensual detallado sobre avances, logros y dificultades para el logro de las metas de acuerdo al desarrollo de sus tareas con las evidencias y los documentos soporte como listados de asistencia, permanencias firmadas por los responsables de las actividades y del programa en los diferentes municipios, fotos y demás documentos que den cuenta de la gestión adelantada para la consecución de los objetivos del programa, así como notificar al coordinador del proyecto sobre propuesta de cambios en las actividades a desarrollar y modificaciones en cronogramas, horarios y sitios de trabajo acordados, para lo cual debe mantener permanente comunicación con el coordinador del proyecto de INDEPORTES QUINDÍO, así como con el responsable de la población de personas mayores en el municipio. 10). Utilizar elementos y lenguaje apropiado de acuerdo a la edad y condición social de las personas mayores. 11). El Contratista se obliga a allegar al INSTITUTO, las certificaciones expedidas por la Contraloría General de la República y la Procuraduría    General de la  Nación, en el que se estipulen que no tiene fallos fiscales en su contra y   que no  posee deudas pendientes con el Estado, ni antecedente que lo inhabilite para contratar, conforme lo   ordena la Ley 610 del 2000 y 734 de 2002 respectivamente,  así como  los demás    documentos que legalmente se requieren. 12). El contratista deberá asistir a todos los eventos programados por la Gobernación del Quindío e INDEPORTES QUINDÍO a nivel Departamental. 13). Responder por el objeto contractual, 14). El contratista será el único responsable del cumplimiento de sus obligaciones fiscales y tributarias en los términos de ley. 15).Encontrarse afiliado a los sistemas de pensión y salud al momento de la suscripción del contrato y presentar los soportes de pago para los pagos respectivos. 16). Responder por la calidad del servicio suministrado. 17). Mantener informado al supervisor del contrato, sobre cualquier  circunstancia que afecte la debida ejecución del contrato. 18). Las demás que se deriven de la naturaleza del contrato y que garanticen su cabal y oportuna ejecución.</t>
  </si>
  <si>
    <t>TERESA DE JESUS BEDOYA</t>
  </si>
  <si>
    <t>096-Prestar los servicios de apoyo a la gestión en el  desarrollo técnico y operativo de la meta “RECREACIÓN BASE SOCIAL”, de las comunas dos, cinco y ocho  del Municipio de Armenia en el Departamento del Quindío.</t>
  </si>
  <si>
    <r>
      <t>1).</t>
    </r>
    <r>
      <rPr>
        <sz val="8"/>
        <color indexed="8"/>
        <rFont val="Arial"/>
        <family val="2"/>
      </rPr>
      <t xml:space="preserve"> Ejecutar cada uno de los proyectos solicitados por la coordinación del subprograma de recreación para la infancia, adolescencia, juventud de acuerdo a lo establecido para las comunas dos, cinco y ocho  del municipio de Armenia en el Departamento del Quindío y como apoyo a  Jornadas lúdicas y recreodeportivas. </t>
    </r>
    <r>
      <rPr>
        <b/>
        <sz val="8"/>
        <color indexed="8"/>
        <rFont val="Arial"/>
        <family val="2"/>
      </rPr>
      <t>2).</t>
    </r>
    <r>
      <rPr>
        <sz val="8"/>
        <color indexed="8"/>
        <rFont val="Arial"/>
        <family val="2"/>
      </rPr>
      <t xml:space="preserve"> Elaborar un derrotero de actividades específicas a desarrollar con cada proyecto. </t>
    </r>
    <r>
      <rPr>
        <b/>
        <sz val="8"/>
        <color indexed="8"/>
        <rFont val="Arial"/>
        <family val="2"/>
      </rPr>
      <t>3).</t>
    </r>
    <r>
      <rPr>
        <sz val="8"/>
        <color indexed="8"/>
        <rFont val="Arial"/>
        <family val="2"/>
      </rPr>
      <t xml:space="preserve"> Cumplir con el cronograma de actividades pactado por la coordinación y el área técnica para el desarrollo del Plan de Acción en Recreación. </t>
    </r>
    <r>
      <rPr>
        <b/>
        <sz val="8"/>
        <color indexed="8"/>
        <rFont val="Arial"/>
        <family val="2"/>
      </rPr>
      <t xml:space="preserve">4). </t>
    </r>
    <r>
      <rPr>
        <sz val="8"/>
        <color indexed="8"/>
        <rFont val="Arial"/>
        <family val="2"/>
      </rPr>
      <t>Velar por el buen nombre y una excelente imagen institucional a través de la recreación</t>
    </r>
    <r>
      <rPr>
        <b/>
        <sz val="8"/>
        <color indexed="8"/>
        <rFont val="Arial"/>
        <family val="2"/>
      </rPr>
      <t xml:space="preserve">. 5). </t>
    </r>
    <r>
      <rPr>
        <sz val="8"/>
        <color indexed="8"/>
        <rFont val="Arial"/>
        <family val="2"/>
      </rPr>
      <t xml:space="preserve">Utilizar técnicas y metodologías acordes a cada uno de los grupos poblacionales como son niños, adolescentes y jóvenes de las comunas dos, cinco y ocho  del municipio de Armenia en el Departamento del Quindío. </t>
    </r>
    <r>
      <rPr>
        <b/>
        <sz val="8"/>
        <color indexed="8"/>
        <rFont val="Arial"/>
        <family val="2"/>
      </rPr>
      <t>6).</t>
    </r>
    <r>
      <rPr>
        <sz val="8"/>
        <color indexed="8"/>
        <rFont val="Arial"/>
        <family val="2"/>
      </rPr>
      <t xml:space="preserve"> Presentarse en los lugares en el tiempo establecido con los elementos necesarios para la realización de los eventos programados. </t>
    </r>
    <r>
      <rPr>
        <b/>
        <sz val="8"/>
        <color indexed="8"/>
        <rFont val="Arial"/>
        <family val="2"/>
      </rPr>
      <t>7).</t>
    </r>
    <r>
      <rPr>
        <sz val="8"/>
        <color indexed="8"/>
        <rFont val="Arial"/>
        <family val="2"/>
      </rPr>
      <t xml:space="preserve"> Informar al profesional universitario del área Técnica de Indeportes Quindío de manera inmediata, una vez terminado el evento los resultados obtenidos dificultades y oportunidades presentadas. </t>
    </r>
    <r>
      <rPr>
        <b/>
        <sz val="8"/>
        <color indexed="8"/>
        <rFont val="Arial"/>
        <family val="2"/>
      </rPr>
      <t>8).</t>
    </r>
    <r>
      <rPr>
        <sz val="8"/>
        <color indexed="8"/>
        <rFont val="Arial"/>
        <family val="2"/>
      </rPr>
      <t xml:space="preserve"> El contratista entregará al profesional del área el cronograma semanal de trabajo donde incluya las visitas a las diferentes comunas y/o entidades donde se realizarán las acciones tendientes al cumplimiento de la meta “Recreación para la infancia, adolescencia, juventud. </t>
    </r>
    <r>
      <rPr>
        <b/>
        <sz val="8"/>
        <color indexed="8"/>
        <rFont val="Arial"/>
        <family val="2"/>
      </rPr>
      <t xml:space="preserve">9). </t>
    </r>
    <r>
      <rPr>
        <sz val="8"/>
        <color indexed="8"/>
        <rFont val="Arial"/>
        <family val="2"/>
      </rPr>
      <t xml:space="preserve">El contratista entregará el día viernes el informe semanal sobre el trabajo desarrollado, de manera escrita y con copia al correo electrónico del supervisor. </t>
    </r>
    <r>
      <rPr>
        <b/>
        <sz val="8"/>
        <color indexed="8"/>
        <rFont val="Arial"/>
        <family val="2"/>
      </rPr>
      <t>10).</t>
    </r>
    <r>
      <rPr>
        <sz val="8"/>
        <color indexed="8"/>
        <rFont val="Arial"/>
        <family val="2"/>
      </rPr>
      <t xml:space="preserve"> El contratista entregará durante los primeros cinco días (5) calendario de cada mes de manera escrita y con copia al correo electrónico del supervisor, el informe mensual detallado sobre avances, logros y dificultades para el logro de las metas de acuerdo al desarrollo de sus tareas con las evidencias y los documentos soporte como listados de asistencia, permanencias firmadas por los responsables de las actividades y del programa en las diferentes comunas, fotos y demás documentos que den cuenta de la gestión adelantada para la consecución de los objetivos del programa, así como notificar al coordinador del proyecto sobre propuesta de cambios en las actividades a desarrollar y modificaciones en cronogramas, horarios y sitios de trabajo acordados, para lo cual debe mantener permanente comunicación con el coordinador del proyecto de Indeportes Quindío y el supervisor del contrato. </t>
    </r>
    <r>
      <rPr>
        <b/>
        <sz val="8"/>
        <color indexed="8"/>
        <rFont val="Arial"/>
        <family val="2"/>
      </rPr>
      <t>11).</t>
    </r>
    <r>
      <rPr>
        <sz val="8"/>
        <color indexed="8"/>
        <rFont val="Arial"/>
        <family val="2"/>
      </rPr>
      <t xml:space="preserve"> Utilizar elementos y lenguaje apropiado de acuerdo a la edad y condición social de las personas beneficiadas.</t>
    </r>
    <r>
      <rPr>
        <b/>
        <sz val="8"/>
        <color indexed="8"/>
        <rFont val="Arial"/>
        <family val="2"/>
      </rPr>
      <t xml:space="preserve"> 12).</t>
    </r>
    <r>
      <rPr>
        <sz val="8"/>
        <color indexed="8"/>
        <rFont val="Arial"/>
        <family val="2"/>
      </rPr>
      <t xml:space="preserve"> El contratista se obliga a allegar al Instituto, fotocopia de los documentos que acreditan su afiliación a salud y pensión, de conformidad con la ley  y para los fines establecidos.</t>
    </r>
    <r>
      <rPr>
        <sz val="8"/>
        <color indexed="10"/>
        <rFont val="Arial"/>
        <family val="2"/>
      </rPr>
      <t xml:space="preserve"> </t>
    </r>
    <r>
      <rPr>
        <b/>
        <sz val="8"/>
        <color indexed="8"/>
        <rFont val="Arial"/>
        <family val="2"/>
      </rPr>
      <t>13).</t>
    </r>
    <r>
      <rPr>
        <sz val="8"/>
        <color indexed="8"/>
        <rFont val="Arial"/>
        <family val="2"/>
      </rPr>
      <t xml:space="preserve"> El contratista deberá asistir a todos los eventos programados por la Gobernación del Quindío e Indeportes Quindío a nivel Departamental, afines con el objeto contractual.  </t>
    </r>
    <r>
      <rPr>
        <b/>
        <sz val="8"/>
        <color indexed="8"/>
        <rFont val="Arial"/>
        <family val="2"/>
      </rPr>
      <t>14).</t>
    </r>
    <r>
      <rPr>
        <b/>
        <sz val="8"/>
        <color indexed="8"/>
        <rFont val="Arial"/>
        <family val="2"/>
      </rPr>
      <t xml:space="preserve"> </t>
    </r>
    <r>
      <rPr>
        <sz val="8"/>
        <color indexed="8"/>
        <rFont val="Arial"/>
        <family val="2"/>
      </rPr>
      <t xml:space="preserve">El contratista conservando su autonomía en la ejecución del objeto del contrato, respetará y acatará las normas de Indeportes. </t>
    </r>
    <r>
      <rPr>
        <b/>
        <sz val="8"/>
        <color indexed="8"/>
        <rFont val="Arial"/>
        <family val="2"/>
      </rPr>
      <t>15).</t>
    </r>
    <r>
      <rPr>
        <b/>
        <sz val="8"/>
        <color indexed="8"/>
        <rFont val="Arial"/>
        <family val="2"/>
      </rPr>
      <t xml:space="preserve"> </t>
    </r>
    <r>
      <rPr>
        <sz val="8"/>
        <color indexed="8"/>
        <rFont val="Arial"/>
        <family val="2"/>
      </rPr>
      <t xml:space="preserve">Certificar por escrito si es sujeto de aplicación de retención en la fuente según lo establecido en el artículo 173 de la ley 1459 de 2011. </t>
    </r>
    <r>
      <rPr>
        <b/>
        <sz val="8"/>
        <color indexed="8"/>
        <rFont val="Arial"/>
        <family val="2"/>
      </rPr>
      <t xml:space="preserve">16). </t>
    </r>
    <r>
      <rPr>
        <sz val="8"/>
        <color indexed="8"/>
        <rFont val="Arial"/>
        <family val="2"/>
      </rPr>
      <t>Responder pecuniariamente por</t>
    </r>
    <r>
      <rPr>
        <b/>
        <sz val="8"/>
        <color indexed="8"/>
        <rFont val="Arial"/>
        <family val="2"/>
      </rPr>
      <t xml:space="preserve"> </t>
    </r>
    <r>
      <rPr>
        <sz val="8"/>
        <color indexed="8"/>
        <rFont val="Arial"/>
        <family val="2"/>
      </rPr>
      <t xml:space="preserve">los elementos y bienes muebles de propiedad del Instituto que se le entreguen de manera transitoria y no podrá darles destinación distinta de la asignada ni utilizaros en lugares distintos a los señalados por el Instituto, hasta finalizar el contrato, para tal efecto suscribirá las actas de recibo y entrega respectivas. </t>
    </r>
    <r>
      <rPr>
        <b/>
        <sz val="8"/>
        <color indexed="8"/>
        <rFont val="Arial"/>
        <family val="2"/>
      </rPr>
      <t xml:space="preserve">17). </t>
    </r>
    <r>
      <rPr>
        <sz val="8"/>
        <color indexed="8"/>
        <rFont val="Arial"/>
        <family val="2"/>
      </rPr>
      <t xml:space="preserve">Responder por el objeto contractual, </t>
    </r>
    <r>
      <rPr>
        <b/>
        <sz val="8"/>
        <color indexed="8"/>
        <rFont val="Arial"/>
        <family val="2"/>
      </rPr>
      <t>18).</t>
    </r>
    <r>
      <rPr>
        <sz val="8"/>
        <color indexed="8"/>
        <rFont val="Arial"/>
        <family val="2"/>
      </rPr>
      <t xml:space="preserve"> El contratista será el único responsable del cumplimiento de sus obligaciones fiscales y tributarias en los términos de ley. </t>
    </r>
    <r>
      <rPr>
        <b/>
        <sz val="8"/>
        <color indexed="8"/>
        <rFont val="Arial"/>
        <family val="2"/>
      </rPr>
      <t xml:space="preserve">19). </t>
    </r>
    <r>
      <rPr>
        <sz val="8"/>
        <color indexed="8"/>
        <rFont val="Arial"/>
        <family val="2"/>
      </rPr>
      <t xml:space="preserve">Encontrarse afiliado a los sistemas de pensión y salud al momento de la suscripción del contrato y presentar los soportes de pago para los pagos respectivos. </t>
    </r>
    <r>
      <rPr>
        <b/>
        <sz val="8"/>
        <color indexed="8"/>
        <rFont val="Arial"/>
        <family val="2"/>
      </rPr>
      <t xml:space="preserve">20). </t>
    </r>
    <r>
      <rPr>
        <sz val="8"/>
        <color indexed="8"/>
        <rFont val="Arial"/>
        <family val="2"/>
      </rPr>
      <t xml:space="preserve">Responder por la calidad del servicio suministrado. </t>
    </r>
    <r>
      <rPr>
        <b/>
        <sz val="8"/>
        <color indexed="8"/>
        <rFont val="Arial"/>
        <family val="2"/>
      </rPr>
      <t xml:space="preserve">21). </t>
    </r>
    <r>
      <rPr>
        <sz val="8"/>
        <color indexed="8"/>
        <rFont val="Arial"/>
        <family val="2"/>
      </rPr>
      <t xml:space="preserve">Mantener informado al supervisor del contrato, sobre cualquier  circunstancia que afecte la debida ejecución del contrato. </t>
    </r>
    <r>
      <rPr>
        <b/>
        <sz val="8"/>
        <color indexed="8"/>
        <rFont val="Arial"/>
        <family val="2"/>
      </rPr>
      <t xml:space="preserve">22). </t>
    </r>
    <r>
      <rPr>
        <sz val="8"/>
        <color indexed="8"/>
        <rFont val="Arial"/>
        <family val="2"/>
      </rPr>
      <t>Las demás que se deriven de la naturaleza del contrato y que garanticen su cabal y oportuna ejecución</t>
    </r>
  </si>
  <si>
    <t>31/012/2012</t>
  </si>
  <si>
    <t>JAMES ANDRES GARCIA F</t>
  </si>
  <si>
    <r>
      <t>1.</t>
    </r>
    <r>
      <rPr>
        <sz val="8"/>
        <color indexed="8"/>
        <rFont val="Arial"/>
        <family val="2"/>
      </rPr>
      <t xml:space="preserve"> : El contratista se compromete a:</t>
    </r>
    <r>
      <rPr>
        <b/>
        <sz val="8"/>
        <color indexed="8"/>
        <rFont val="Arial"/>
        <family val="2"/>
      </rPr>
      <t xml:space="preserve"> 1)</t>
    </r>
    <r>
      <rPr>
        <sz val="8"/>
        <color indexed="8"/>
        <rFont val="Arial"/>
        <family val="2"/>
      </rPr>
      <t xml:space="preserve"> difusión y promoción de todas las actividades del Instituto a través de boletines de prensa. </t>
    </r>
    <r>
      <rPr>
        <b/>
        <sz val="8"/>
        <color indexed="8"/>
        <rFont val="Arial"/>
        <family val="2"/>
      </rPr>
      <t xml:space="preserve">2) </t>
    </r>
    <r>
      <rPr>
        <sz val="8"/>
        <color indexed="8"/>
        <rFont val="Arial"/>
        <family val="2"/>
      </rPr>
      <t>Admin</t>
    </r>
    <r>
      <rPr>
        <sz val="8"/>
        <color indexed="8"/>
        <rFont val="Arial"/>
        <family val="2"/>
      </rPr>
      <t xml:space="preserve">istrar y alimentar permanentemente la página Web presentando información real, confiable y fidedigna del instituto. </t>
    </r>
    <r>
      <rPr>
        <b/>
        <sz val="8"/>
        <color indexed="8"/>
        <rFont val="Arial"/>
        <family val="2"/>
      </rPr>
      <t xml:space="preserve">3) </t>
    </r>
    <r>
      <rPr>
        <sz val="8"/>
        <color indexed="8"/>
        <rFont val="Arial"/>
        <family val="2"/>
      </rPr>
      <t xml:space="preserve">Estar en permanente contacto con la persona designada por la dirección general del Instituto para recibir las informaciones generales de la entidad. </t>
    </r>
    <r>
      <rPr>
        <b/>
        <sz val="8"/>
        <color indexed="8"/>
        <rFont val="Arial"/>
        <family val="2"/>
      </rPr>
      <t xml:space="preserve">4) </t>
    </r>
    <r>
      <rPr>
        <sz val="8"/>
        <color indexed="8"/>
        <rFont val="Arial"/>
        <family val="2"/>
      </rPr>
      <t xml:space="preserve">Mantener en contacto permanente con los diferentes actores que intervienen en los programas de Indeportes Quindío. </t>
    </r>
    <r>
      <rPr>
        <b/>
        <sz val="8"/>
        <color indexed="8"/>
        <rFont val="Arial"/>
        <family val="2"/>
      </rPr>
      <t>5)</t>
    </r>
    <r>
      <rPr>
        <sz val="8"/>
        <color indexed="8"/>
        <rFont val="Arial"/>
        <family val="2"/>
      </rPr>
      <t xml:space="preserve"> el contratista debe realizar  para el pago el informe mensual en una carpeta y en forma digital para el archivo físico y digital del Instituto. </t>
    </r>
    <r>
      <rPr>
        <b/>
        <sz val="8"/>
        <color indexed="8"/>
        <rFont val="Arial"/>
        <family val="2"/>
      </rPr>
      <t xml:space="preserve">6) </t>
    </r>
    <r>
      <rPr>
        <sz val="8"/>
        <color indexed="8"/>
        <rFont val="Arial"/>
        <family val="2"/>
      </rPr>
      <t xml:space="preserve">El contratista será responsable de uso adecuado y mantenimiento de los bienes y elementos suministrados por el Instituto para el desarrollo y del objeto el contrato y se obliga a no utilizarlos para otros fines o en lugares diferentes a los contratados </t>
    </r>
    <r>
      <rPr>
        <b/>
        <sz val="8"/>
        <color indexed="8"/>
        <rFont val="Arial"/>
        <family val="2"/>
      </rPr>
      <t>7)</t>
    </r>
    <r>
      <rPr>
        <sz val="8"/>
        <color indexed="8"/>
        <rFont val="Arial"/>
        <family val="2"/>
      </rPr>
      <t xml:space="preserve"> el contratista se obliga a allegar al instituto fotocopia de los documentos que le acrediten la afiliación a salud y pensión de conformidad y para fines establecidos en el artículo 50 de la ley 789 de 2.002; en concordancia con el decreto 510 de 2.003 de igual manera certificación expedida por la procuraduría General de la Nación, en la que se estipule que no tiene antecedentes disciplinarios que lo inhabiliten para contratar conforme lo ordena la ley 610 de 2.000 y que legalmente se requieran</t>
    </r>
    <r>
      <rPr>
        <b/>
        <i/>
        <sz val="8"/>
        <color indexed="8"/>
        <rFont val="Arial"/>
        <family val="2"/>
      </rPr>
      <t xml:space="preserve">. 8)  </t>
    </r>
    <r>
      <rPr>
        <i/>
        <sz val="8"/>
        <color indexed="8"/>
        <rFont val="Arial"/>
        <family val="2"/>
      </rPr>
      <t>Mantener una excelente presentación personal en cada uno de los espacios que se requiera en el desarrollo de sus obligaciones, no podrá  presentarse en estado de embriaguez a ningún evento donde participe en nombre del Instituto y en el cual este cumpliendo con obligaciones específicas que atenten contra el buen nombre del mismo, utilizar en todo momento un lenguaje apropiado, digno y respetuoso para dirigirse a sus compañeros de labor, funcionarios del Instituto, personal externo y demás que tengan que ver con las obligaciones que desempeña.</t>
    </r>
    <r>
      <rPr>
        <b/>
        <i/>
        <sz val="8"/>
        <color indexed="8"/>
        <rFont val="Arial"/>
        <family val="2"/>
      </rPr>
      <t xml:space="preserve"> 10) </t>
    </r>
    <r>
      <rPr>
        <i/>
        <sz val="8"/>
        <color indexed="8"/>
        <rFont val="Arial"/>
        <family val="2"/>
      </rPr>
      <t>El contratista se obliga a allegar al Instituto fotocopia de los documentos que le sean requeridos para su debida contratación incluyendo la afiliación a Salud, Pensión y A.R.L. de conformidad y para los fines establecidos por la Ley, igualmente certificación expedida por la Procuraduría General de  la Nación en la que se estipule que no presenta antecedentes disciplinarios que lo inhabiliten para contratar conforme lo ordena la Ley 610 de 2000 y los demás que se le soliciten.</t>
    </r>
  </si>
  <si>
    <t>137-Prestar los servicios de apoyo a la gestión en el  desarrollo técnico y operativo de la meta “RECREACIÓN BASE SOCIAL”, mediante un programa de jornadas recreodeportivas en las diferentes comunas del municipio de Armeniaen el Departamento del Quindío.</t>
  </si>
  <si>
    <r>
      <t xml:space="preserve">En desarrollo del objeto contractual, la persona que se contrataría, estaría comprometido a cumplir las siguientes obligaciones: </t>
    </r>
    <r>
      <rPr>
        <b/>
        <sz val="8"/>
        <color indexed="8"/>
        <rFont val="Calibri"/>
        <family val="2"/>
      </rPr>
      <t>1).</t>
    </r>
    <r>
      <rPr>
        <sz val="8"/>
        <color indexed="8"/>
        <rFont val="Calibri"/>
        <family val="2"/>
      </rPr>
      <t xml:space="preserve"> Ejecutar cada uno de los proyectos solicitados por la coordinación del subprograma de recreación para la infancia, adolescencia, juventud y personas mayores de acuerdo a lo establecido para las comunas del municipio de Armeniaen el Departamento del Quindío y como apoyo a  Jornadas lúdicas y recreodeportivas. </t>
    </r>
    <r>
      <rPr>
        <b/>
        <sz val="8"/>
        <color indexed="8"/>
        <rFont val="Calibri"/>
        <family val="2"/>
      </rPr>
      <t>2).</t>
    </r>
    <r>
      <rPr>
        <sz val="8"/>
        <color indexed="8"/>
        <rFont val="Calibri"/>
        <family val="2"/>
      </rPr>
      <t xml:space="preserve"> Elaborar un derrotero de actividades específicas a desarrollar con cada proyecto. </t>
    </r>
    <r>
      <rPr>
        <b/>
        <sz val="8"/>
        <color indexed="8"/>
        <rFont val="Calibri"/>
        <family val="2"/>
      </rPr>
      <t>3).</t>
    </r>
    <r>
      <rPr>
        <sz val="8"/>
        <color indexed="8"/>
        <rFont val="Calibri"/>
        <family val="2"/>
      </rPr>
      <t xml:space="preserve"> Cumplir con el cronograma de actividades pactado por la coordinación y el área técnica para el desarrollo del Plan de Acción en Recreación. </t>
    </r>
    <r>
      <rPr>
        <b/>
        <sz val="8"/>
        <color indexed="8"/>
        <rFont val="Calibri"/>
        <family val="2"/>
      </rPr>
      <t xml:space="preserve">4). </t>
    </r>
    <r>
      <rPr>
        <sz val="8"/>
        <color indexed="8"/>
        <rFont val="Calibri"/>
        <family val="2"/>
      </rPr>
      <t>Velar por el buen nombre y una excelente imagen institucional a través de la recreación</t>
    </r>
    <r>
      <rPr>
        <b/>
        <sz val="8"/>
        <color indexed="8"/>
        <rFont val="Calibri"/>
        <family val="2"/>
      </rPr>
      <t xml:space="preserve">. 5). </t>
    </r>
    <r>
      <rPr>
        <sz val="8"/>
        <color indexed="8"/>
        <rFont val="Calibri"/>
        <family val="2"/>
      </rPr>
      <t>Utilizar técnicas y metodologías acordes a cada uno de los grupos poblacionales como son niños, adolescentes, jóvenes y personas mayores delas comunas del municipio de Armeniaen el Departamento del Quindío.</t>
    </r>
    <r>
      <rPr>
        <b/>
        <sz val="8"/>
        <color indexed="8"/>
        <rFont val="Calibri"/>
        <family val="2"/>
      </rPr>
      <t>6).</t>
    </r>
    <r>
      <rPr>
        <sz val="8"/>
        <color indexed="8"/>
        <rFont val="Calibri"/>
        <family val="2"/>
      </rPr>
      <t xml:space="preserve"> Presentarse en los lugares en el tiempo establecido con los elementos necesarios para la realización de los eventos programados. </t>
    </r>
    <r>
      <rPr>
        <b/>
        <sz val="8"/>
        <color indexed="8"/>
        <rFont val="Calibri"/>
        <family val="2"/>
      </rPr>
      <t>7).</t>
    </r>
    <r>
      <rPr>
        <sz val="8"/>
        <color indexed="8"/>
        <rFont val="Calibri"/>
        <family val="2"/>
      </rPr>
      <t xml:space="preserve"> Informar al profesional universitario del área Técnica de Indeportes Quindío de manera inmediata, una vez terminado el evento los resultados obtenidos dificultades y oportunidades presentadas. </t>
    </r>
    <r>
      <rPr>
        <b/>
        <sz val="8"/>
        <color indexed="8"/>
        <rFont val="Calibri"/>
        <family val="2"/>
      </rPr>
      <t>8).</t>
    </r>
    <r>
      <rPr>
        <sz val="8"/>
        <color indexed="8"/>
        <rFont val="Calibri"/>
        <family val="2"/>
      </rPr>
      <t xml:space="preserve"> El contratista entregará al profesional del área el cronograma semanal de trabajo donde incluya las visitas a las diferentes comunas y/o entidades donde se realizarán las acciones tendientes al cumplimiento de la meta “Recreación para la infancia, adolescencia, juventud y personas mayores. </t>
    </r>
    <r>
      <rPr>
        <b/>
        <sz val="8"/>
        <color indexed="8"/>
        <rFont val="Calibri"/>
        <family val="2"/>
      </rPr>
      <t xml:space="preserve">9). </t>
    </r>
    <r>
      <rPr>
        <sz val="8"/>
        <color indexed="8"/>
        <rFont val="Calibri"/>
        <family val="2"/>
      </rPr>
      <t xml:space="preserve">El contratista entregará el día viernes el informe semanal sobre el trabajo desarrollado, de manera escrita y con copia al correo electrónico del supervisor(actividadfisicaquindio@hotmail.com). </t>
    </r>
    <r>
      <rPr>
        <b/>
        <sz val="8"/>
        <color indexed="8"/>
        <rFont val="Calibri"/>
        <family val="2"/>
      </rPr>
      <t>10).</t>
    </r>
    <r>
      <rPr>
        <sz val="8"/>
        <color indexed="8"/>
        <rFont val="Calibri"/>
        <family val="2"/>
      </rPr>
      <t xml:space="preserve"> El contratista entregará durante los primeros cinco días (5) calendario de cada mes de manera escrita y con copia al correo electrónico del supervisor (actividadfisicaquindio@hotmail.com), el informe mensual detallado sobre avances, logros y dificultades para el logro de las metas de acuerdo al desarrollo de sus tareas con las evidencias y los documentos soporte como listados de asistencia, permanencias firmadas por los responsables de las actividades y del programa en las diferentes comunas, fotos y demás documentos que den cuenta de la gestión adelantada para la consecución de los objetivos del programa, así como notificar al coordinador del proyecto sobre propuesta de cambios en las actividades a desarrollar y modificaciones en cronogramas, horarios y sitios de trabajo acordados, para lo cual debe mantener permanente comunicación con el coordinador del proyecto de Indeportes Quindío y el supervisor del contrato. </t>
    </r>
    <r>
      <rPr>
        <b/>
        <sz val="8"/>
        <color indexed="8"/>
        <rFont val="Calibri"/>
        <family val="2"/>
      </rPr>
      <t>11).</t>
    </r>
    <r>
      <rPr>
        <sz val="8"/>
        <color indexed="8"/>
        <rFont val="Calibri"/>
        <family val="2"/>
      </rPr>
      <t xml:space="preserve"> Utilizar elementos y lenguaje apropiado de acuerdo a la edad y condición social de las personas beneficiadas.</t>
    </r>
    <r>
      <rPr>
        <b/>
        <sz val="8"/>
        <color indexed="8"/>
        <rFont val="Calibri"/>
        <family val="2"/>
      </rPr>
      <t>12).</t>
    </r>
    <r>
      <rPr>
        <sz val="8"/>
        <color indexed="8"/>
        <rFont val="Calibri"/>
        <family val="2"/>
      </rPr>
      <t>El contratista se obliga a allegar al Instituto, fotocopia de los documentos que acreditan su afiliación a salud y pensión, de conformidad con la ley  y para los fines establecidos.</t>
    </r>
    <r>
      <rPr>
        <b/>
        <sz val="8"/>
        <color indexed="8"/>
        <rFont val="Calibri"/>
        <family val="2"/>
      </rPr>
      <t>13).</t>
    </r>
    <r>
      <rPr>
        <sz val="8"/>
        <color indexed="8"/>
        <rFont val="Calibri"/>
        <family val="2"/>
      </rPr>
      <t xml:space="preserve"> El contratista deberá asistir a todos los eventos programados por la Gobernación del Quindío e Indeportes Quindío a nivel Departamental, afines con el objeto contractual.  </t>
    </r>
    <r>
      <rPr>
        <b/>
        <sz val="8"/>
        <color indexed="8"/>
        <rFont val="Calibri"/>
        <family val="2"/>
      </rPr>
      <t>14).</t>
    </r>
    <r>
      <rPr>
        <sz val="8"/>
        <color indexed="8"/>
        <rFont val="Calibri"/>
        <family val="2"/>
      </rPr>
      <t xml:space="preserve">El contratista conservando su autonomía en la ejecución del objeto del contrato, respetará y acatará las normas de Indeportes. </t>
    </r>
    <r>
      <rPr>
        <b/>
        <sz val="8"/>
        <color indexed="8"/>
        <rFont val="Calibri"/>
        <family val="2"/>
      </rPr>
      <t>15).</t>
    </r>
    <r>
      <rPr>
        <sz val="8"/>
        <color indexed="8"/>
        <rFont val="Calibri"/>
        <family val="2"/>
      </rPr>
      <t xml:space="preserve">Certificar por escrito si es sujeto de aplicación de retención en la fuente según lo establecido en el artículo 173 de la ley 1459 de 2011. </t>
    </r>
    <r>
      <rPr>
        <b/>
        <sz val="8"/>
        <color indexed="8"/>
        <rFont val="Calibri"/>
        <family val="2"/>
      </rPr>
      <t xml:space="preserve">16). </t>
    </r>
    <r>
      <rPr>
        <sz val="8"/>
        <color indexed="8"/>
        <rFont val="Calibri"/>
        <family val="2"/>
      </rPr>
      <t xml:space="preserve">Responder pecuniariamente porlos elementos y bienes muebles de propiedad del Instituto que se le entreguen de manera transitoria y no podrá darles destinación distinta de la asignada ni utilizaros en lugares distintos a los señalados por el Instituto, hasta finalizar el contrato, para tal efecto suscribirá las actas de recibo y entrega respectivas. </t>
    </r>
    <r>
      <rPr>
        <b/>
        <sz val="8"/>
        <color indexed="8"/>
        <rFont val="Calibri"/>
        <family val="2"/>
      </rPr>
      <t xml:space="preserve">17). </t>
    </r>
    <r>
      <rPr>
        <sz val="8"/>
        <color indexed="8"/>
        <rFont val="Calibri"/>
        <family val="2"/>
      </rPr>
      <t xml:space="preserve">Responder por el objeto contractual, </t>
    </r>
    <r>
      <rPr>
        <b/>
        <sz val="8"/>
        <color indexed="8"/>
        <rFont val="Calibri"/>
        <family val="2"/>
      </rPr>
      <t>18).</t>
    </r>
    <r>
      <rPr>
        <sz val="8"/>
        <color indexed="8"/>
        <rFont val="Calibri"/>
        <family val="2"/>
      </rPr>
      <t xml:space="preserve"> El contratista será el único responsable del cumplimiento de sus obligaciones fiscales y tributarias en los términos de ley. </t>
    </r>
    <r>
      <rPr>
        <b/>
        <sz val="8"/>
        <color indexed="8"/>
        <rFont val="Calibri"/>
        <family val="2"/>
      </rPr>
      <t>19).</t>
    </r>
    <r>
      <rPr>
        <sz val="8"/>
        <color indexed="8"/>
        <rFont val="Calibri"/>
        <family val="2"/>
      </rPr>
      <t xml:space="preserve">Encontrarse afiliado a los sistemas de pensión y salud al momento de la suscripción del contrato y presentar los soportes de pago para los pagos respectivos. </t>
    </r>
    <r>
      <rPr>
        <b/>
        <sz val="8"/>
        <color indexed="8"/>
        <rFont val="Calibri"/>
        <family val="2"/>
      </rPr>
      <t xml:space="preserve">20). </t>
    </r>
    <r>
      <rPr>
        <sz val="8"/>
        <color indexed="8"/>
        <rFont val="Calibri"/>
        <family val="2"/>
      </rPr>
      <t xml:space="preserve">Responder por la calidad del servicio suministrado. </t>
    </r>
    <r>
      <rPr>
        <b/>
        <sz val="8"/>
        <color indexed="8"/>
        <rFont val="Calibri"/>
        <family val="2"/>
      </rPr>
      <t xml:space="preserve">21). </t>
    </r>
    <r>
      <rPr>
        <sz val="8"/>
        <color indexed="8"/>
        <rFont val="Calibri"/>
        <family val="2"/>
      </rPr>
      <t xml:space="preserve">Mantener informado al supervisor del contrato, sobre cualquier  circunstancia que afecte la debida ejecución del contrato. </t>
    </r>
    <r>
      <rPr>
        <b/>
        <sz val="8"/>
        <color indexed="8"/>
        <rFont val="Calibri"/>
        <family val="2"/>
      </rPr>
      <t xml:space="preserve">22). </t>
    </r>
    <r>
      <rPr>
        <sz val="8"/>
        <color indexed="8"/>
        <rFont val="Calibri"/>
        <family val="2"/>
      </rPr>
      <t>Las demás que se deriven de la naturaleza del contrato y que garanticen su cabal y oportuna ejecución.</t>
    </r>
    <r>
      <rPr>
        <b/>
        <sz val="8"/>
        <color indexed="8"/>
        <rFont val="Calibri"/>
        <family val="2"/>
      </rPr>
      <t xml:space="preserve"> </t>
    </r>
  </si>
  <si>
    <t>RAMIRO ALBERTO SUAREZ Z</t>
  </si>
  <si>
    <t>Reembolso caja menor</t>
  </si>
  <si>
    <t>PATRICIA GUEVARA ANGEL</t>
  </si>
  <si>
    <t>Constitucion caja menor para la realizacion del evwento nuevo comienzo</t>
  </si>
  <si>
    <t>MANUEL ANTONIO RODRIGUEZ</t>
  </si>
  <si>
    <t>ACTIVIDAD FISICA Y HABITOS DE VIDA SALUDABLE "QUINDIO FIRME, CON LA ACTIVIDAD FISICA".</t>
  </si>
  <si>
    <t>Desarrollar un programa intyegral para la promocion de habitos y estilos de vida saludables  por medio de la actividad  fisica dirigida a los diferentes  segmentos poblacionales  de los 12 municipios  del Departamento</t>
  </si>
  <si>
    <t>APOYO A LA ACTIVIDAD FISISCA, SALUD Y PRODUCTIVIDAD EN EL DEPARTAMENTO</t>
  </si>
  <si>
    <t>$ 58,431,362,16</t>
  </si>
  <si>
    <t>Desarrollar un programa integral para la promocion de habitos y estilos de vida saludables  por medio de la actividad  fisica dirigida a los diferentes  segmentos poblacionales  de los 12 municipios  del Departamento</t>
  </si>
  <si>
    <t>Beneficiar a 8500 habitantes del Departamento</t>
  </si>
  <si>
    <t>Recursos del 1% ICLD $ 13,431,362,16. Con recursos de Iva telefonia movil $ 25,000,000 y del Iva licores $ 20,000,000</t>
  </si>
  <si>
    <t xml:space="preserve">• Recibir la parte del inmueble (casa fiscal) descrita en el acta de entrega que hace parte integrante de este convenio interinstitucional de apoyo, en la cual consta su ubicación, linderos, área y demás aspectos y características descriptivas que hacen parte del inmueble, así como el estado de mantenimiento y conservación en el que se encuentra; 
• Realizar todas las actividades tendientes al buen mantenimiento, conservación y cuidado del inmueble
• Establecer y desarrollar planes y programas tendientes a promocionar los atractivos turísticos a nivel Nal.  e internacional
• Administrar los recursos provenientes de la utilización o arriendo del inmueble y reinvertirlos única y exclusivamente para el mantenimiento de la casa fiscal, lo cual incluye el pago de servicios públicos domiciliarios, vigilancia y demás gastos en que incurra la casa fiscal, para lo cual el funcionario encargado de ejercer la supervisión del presente convenio deberá rendir informe mensual del manejo de dichos recursos a la secretaria de hacienda
• Recibir por concepto de la admón. del inmueble el 5% de los ingresos que por arrendamiento genere el inmueble los cuales serán utilizados para el dllo de su objeto social y especialmente en la ejecución de programas o estrategias de fortalecimiento del sector turístico en el departamento del Quindío.
• Llevar contabilidad independiente de los recursos generados por la admón. y explotación del inmueble y así mismo abrir una cuenta de manejo exclusivo de dichos dineros.
• Suministrar al depto del Quindío informes mensuales de carácter técnico administrativo y financiero de la ejecución del convenio
• A entregar en arriendo del inmueble los espacios físicos identificados, previamente con el funcionario encargado de ejercer la supervisión del presente convenio, cuya destinación deberá estar acorde con el objeto del presente convenio utilizando los recursos obtenidos como se indico anteriormente.
• Tener en cta que el plazo de ejecución de los contratos de arrendamiento que llegare el FONDO  a suscribir no podrán exceder del plazo señalado para el presente convenio
• Entregar, una vez finalizado el plazo de este convenio, en buenas condiciones el inmueble del departamento, advirtiendo desde ahora que las mejoras que se llegaren a realizar pertenecerán al departamento, sin que sea pertinente realizar reconocimiento económico alguno
• Sufragar los gastos del personal que para el dllo del presente convenio llegare a emplear advirtiendo que dicho personal no tienen relación alguna con el depto y en consecuencia el fondo mantendrá indemne al depto por cualquier reclamación que se haga
• Presentar al funcionario designado para ejecer la supervisión mensualmente un informe sobre la ejecución del presente convenio
• Cumplir total e íntegramente la ejecución del presente convenio de apoyo interinstitucional en la forma indicada en la propuesta propuesta presentada y aceptada por el departamento
• Coordinar la ejecución del presente convenio con el funcionario encargado de ejercer la supervisión 
</t>
  </si>
  <si>
    <t>Aunar esfuerzos para propender por el impulso y ejecucion de programas de dllo turisstico, cultural, economico y deportivo, que contribuyan al posicionamiento del departamento del Quindio a nivel nacional e internacional</t>
  </si>
  <si>
    <t>Adicion al convenio  interinstitucional 033 del 2012 suscrito entre el departamento del Quindio y el fondo mixto de cultura y las artes del departamento</t>
  </si>
  <si>
    <t>DEPENDENCIA: SECRETARIA DE PLANEACION</t>
  </si>
  <si>
    <t>Fecha : SEPTIEMBRE 30 DE 2012</t>
  </si>
  <si>
    <t>CARGO: SECRETARIA DE PLANEACION</t>
  </si>
  <si>
    <t>DEPENDENCIA: EDUCACIÓN</t>
  </si>
  <si>
    <t>Nombre y Firma del Secretario: Maria victoria fernandez</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</si>
</sst>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quot;$&quot;\ #,##0_);[Red]\(&quot;$&quot;\ #,##0\)"/>
    <numFmt numFmtId="165" formatCode="_(&quot;$&quot;\ * #,##0.00_);_(&quot;$&quot;\ * \(#,##0.00\);_(&quot;$&quot;\ * &quot;-&quot;??_);_(@_)"/>
    <numFmt numFmtId="166" formatCode="_(* #,##0.00_);_(* \(#,##0.00\);_(* &quot;-&quot;??_);_(@_)"/>
    <numFmt numFmtId="167" formatCode="&quot;$&quot;\ #,##0;[Red]&quot;$&quot;\ \-#,##0"/>
    <numFmt numFmtId="168" formatCode="dd/mm/yy;@"/>
    <numFmt numFmtId="169" formatCode="_(* #,##0.0_);_(* \(#,##0.0\);_(* &quot;-&quot;??_);_(@_)"/>
    <numFmt numFmtId="170" formatCode="d/mm/yyyy;@"/>
    <numFmt numFmtId="171" formatCode="0.000"/>
    <numFmt numFmtId="172" formatCode="#,##0.000"/>
    <numFmt numFmtId="173" formatCode="0.0%"/>
    <numFmt numFmtId="174" formatCode="#,##0.0"/>
    <numFmt numFmtId="175" formatCode="yyyy\-mm\-dd;@"/>
    <numFmt numFmtId="176" formatCode="[$$-240A]\ #,##0;[$$-240A]\ \-#,##0"/>
    <numFmt numFmtId="177" formatCode="_-[$$-240A]\ * #,##0.00_ ;_-[$$-240A]\ * \-#,##0.00\ ;_-[$$-240A]\ * &quot;-&quot;??_ ;_-@_ "/>
    <numFmt numFmtId="178" formatCode="#,##0_ ;\-#,##0\ "/>
    <numFmt numFmtId="179" formatCode="_-[$$-240A]\ * #,##0_ ;_-[$$-240A]\ * \-#,##0\ ;_-[$$-240A]\ * &quot;-&quot;??_ ;_-@_ "/>
    <numFmt numFmtId="180" formatCode="[$$-240A]\ #,##0.00"/>
    <numFmt numFmtId="181" formatCode="[$$-240A]\ #,##0"/>
    <numFmt numFmtId="182" formatCode="_-* #,##0.00\ _€_-;\-* #,##0.00\ _€_-;_-* &quot;-&quot;??\ _€_-;_-@_-"/>
    <numFmt numFmtId="183" formatCode="_-* #,##0\ _€_-;\-* #,##0\ _€_-;_-* &quot;-&quot;??\ _€_-;_-@_-"/>
    <numFmt numFmtId="184" formatCode="#,##0.00_);\-#,##0.00"/>
    <numFmt numFmtId="185" formatCode="dd\/mm\/yyyy"/>
    <numFmt numFmtId="186" formatCode="0.000%"/>
    <numFmt numFmtId="187" formatCode="#,##0.0000"/>
    <numFmt numFmtId="188" formatCode="_(* #.##0.00_);_(* \(#.##0.00\);_(* &quot;-&quot;??_);_(@_)"/>
    <numFmt numFmtId="189" formatCode="_(* #,##0_);_(* \(#,##0\);_(* &quot;-&quot;??_);_(@_)"/>
    <numFmt numFmtId="190" formatCode="#;##0"/>
    <numFmt numFmtId="191" formatCode="yyyy/mm/dd"/>
  </numFmts>
  <fonts count="166" x14ac:knownFonts="1">
    <font>
      <sz val="11"/>
      <color theme="1"/>
      <name val="Calibri"/>
      <family val="2"/>
      <scheme val="minor"/>
    </font>
    <font>
      <sz val="11"/>
      <color indexed="8"/>
      <name val="Calibri"/>
      <family val="2"/>
    </font>
    <font>
      <sz val="10"/>
      <color indexed="8"/>
      <name val="Calibri"/>
      <family val="2"/>
    </font>
    <font>
      <sz val="9"/>
      <color indexed="8"/>
      <name val="Calibri"/>
      <family val="2"/>
    </font>
    <font>
      <sz val="10"/>
      <color indexed="8"/>
      <name val="Arial Narrow"/>
      <family val="2"/>
    </font>
    <font>
      <sz val="8"/>
      <color indexed="8"/>
      <name val="Calibri"/>
      <family val="2"/>
    </font>
    <font>
      <i/>
      <sz val="10"/>
      <color indexed="8"/>
      <name val="Calibri"/>
      <family val="2"/>
    </font>
    <font>
      <sz val="10"/>
      <color indexed="8"/>
      <name val="Arial"/>
      <family val="2"/>
    </font>
    <font>
      <i/>
      <sz val="10"/>
      <color indexed="8"/>
      <name val="Arial"/>
      <family val="2"/>
    </font>
    <font>
      <sz val="10"/>
      <name val="Calibri"/>
      <family val="2"/>
    </font>
    <font>
      <b/>
      <sz val="14"/>
      <color indexed="8"/>
      <name val="Arial"/>
      <family val="2"/>
    </font>
    <font>
      <sz val="11"/>
      <name val="Calibri"/>
      <family val="2"/>
    </font>
    <font>
      <b/>
      <sz val="10"/>
      <color indexed="8"/>
      <name val="Arial"/>
      <family val="2"/>
    </font>
    <font>
      <sz val="10"/>
      <color indexed="45"/>
      <name val="Calibri"/>
      <family val="2"/>
    </font>
    <font>
      <sz val="10"/>
      <color indexed="40"/>
      <name val="Calibri"/>
      <family val="2"/>
    </font>
    <font>
      <sz val="10"/>
      <name val="Arial"/>
      <family val="2"/>
    </font>
    <font>
      <u/>
      <sz val="10"/>
      <color indexed="12"/>
      <name val="Arial"/>
      <family val="2"/>
    </font>
    <font>
      <b/>
      <sz val="9"/>
      <color indexed="81"/>
      <name val="Tahoma"/>
      <family val="2"/>
    </font>
    <font>
      <sz val="9"/>
      <color indexed="81"/>
      <name val="Tahoma"/>
      <family val="2"/>
    </font>
    <font>
      <b/>
      <sz val="9"/>
      <color indexed="81"/>
      <name val="Arial"/>
      <family val="2"/>
    </font>
    <font>
      <sz val="9"/>
      <color indexed="81"/>
      <name val="Arial"/>
      <family val="2"/>
    </font>
    <font>
      <sz val="11"/>
      <color indexed="8"/>
      <name val="Calibri"/>
      <family val="2"/>
    </font>
    <font>
      <sz val="9.5"/>
      <color indexed="8"/>
      <name val="Verdana"/>
      <family val="2"/>
    </font>
    <font>
      <sz val="9.5"/>
      <color indexed="8"/>
      <name val="Verdana"/>
      <family val="2"/>
    </font>
    <font>
      <sz val="9.5"/>
      <name val="Verdana"/>
      <family val="2"/>
    </font>
    <font>
      <sz val="8"/>
      <color indexed="8"/>
      <name val="Arial"/>
      <family val="2"/>
    </font>
    <font>
      <sz val="8"/>
      <color indexed="8"/>
      <name val="Arial"/>
      <family val="2"/>
    </font>
    <font>
      <sz val="8"/>
      <name val="Arial"/>
      <family val="2"/>
    </font>
    <font>
      <b/>
      <sz val="10"/>
      <color indexed="81"/>
      <name val="Arial"/>
      <family val="2"/>
    </font>
    <font>
      <sz val="10"/>
      <color indexed="81"/>
      <name val="Arial"/>
      <family val="2"/>
    </font>
    <font>
      <b/>
      <i/>
      <sz val="9"/>
      <color indexed="81"/>
      <name val="Tahoma"/>
      <family val="2"/>
    </font>
    <font>
      <i/>
      <sz val="9"/>
      <color indexed="81"/>
      <name val="Tahoma"/>
      <family val="2"/>
    </font>
    <font>
      <b/>
      <sz val="16"/>
      <color indexed="8"/>
      <name val="Arial"/>
      <family val="2"/>
    </font>
    <font>
      <sz val="12"/>
      <name val="Arial"/>
      <family val="2"/>
    </font>
    <font>
      <b/>
      <sz val="16"/>
      <name val="Arial"/>
      <family val="2"/>
    </font>
    <font>
      <sz val="16"/>
      <name val="Arial"/>
      <family val="2"/>
    </font>
    <font>
      <b/>
      <sz val="12"/>
      <name val="Arial"/>
      <family val="2"/>
    </font>
    <font>
      <b/>
      <sz val="9"/>
      <name val="Arial"/>
      <family val="2"/>
    </font>
    <font>
      <b/>
      <sz val="14"/>
      <name val="Arial"/>
      <family val="2"/>
    </font>
    <font>
      <sz val="14"/>
      <color indexed="8"/>
      <name val="Arial"/>
      <family val="2"/>
    </font>
    <font>
      <sz val="11"/>
      <color indexed="8"/>
      <name val="Calibri"/>
      <family val="2"/>
    </font>
    <font>
      <sz val="11"/>
      <color indexed="8"/>
      <name val="Arial"/>
      <family val="2"/>
    </font>
    <font>
      <sz val="11"/>
      <name val="Calibri"/>
      <family val="2"/>
    </font>
    <font>
      <sz val="11"/>
      <name val="Arial"/>
      <family val="2"/>
    </font>
    <font>
      <sz val="14"/>
      <name val="Arial"/>
      <family val="2"/>
    </font>
    <font>
      <sz val="11"/>
      <color indexed="8"/>
      <name val="Calibri"/>
      <family val="2"/>
    </font>
    <font>
      <sz val="14"/>
      <color indexed="8"/>
      <name val="Calibri"/>
      <family val="2"/>
    </font>
    <font>
      <sz val="12"/>
      <color indexed="8"/>
      <name val="Arial"/>
      <family val="2"/>
    </font>
    <font>
      <sz val="10"/>
      <name val="Verdana"/>
      <family val="2"/>
    </font>
    <font>
      <sz val="9"/>
      <color indexed="8"/>
      <name val="Arial"/>
      <family val="2"/>
    </font>
    <font>
      <b/>
      <sz val="10"/>
      <color indexed="8"/>
      <name val="Calibri"/>
      <family val="2"/>
    </font>
    <font>
      <sz val="6"/>
      <color indexed="8"/>
      <name val="Arial"/>
      <family val="2"/>
    </font>
    <font>
      <i/>
      <sz val="8"/>
      <color indexed="8"/>
      <name val="Arial"/>
      <family val="2"/>
    </font>
    <font>
      <i/>
      <sz val="6"/>
      <color indexed="8"/>
      <name val="Arial"/>
      <family val="2"/>
    </font>
    <font>
      <sz val="10"/>
      <color indexed="8"/>
      <name val="Symbol"/>
      <family val="1"/>
      <charset val="2"/>
    </font>
    <font>
      <sz val="16"/>
      <color indexed="8"/>
      <name val="Calibri"/>
      <family val="2"/>
    </font>
    <font>
      <sz val="14"/>
      <color indexed="8"/>
      <name val="Arial Narrow"/>
      <family val="2"/>
    </font>
    <font>
      <sz val="14"/>
      <name val="Calibri"/>
      <family val="2"/>
    </font>
    <font>
      <sz val="18"/>
      <color indexed="8"/>
      <name val="Calibri"/>
      <family val="2"/>
    </font>
    <font>
      <sz val="22"/>
      <color indexed="8"/>
      <name val="Calibri"/>
      <family val="2"/>
    </font>
    <font>
      <i/>
      <sz val="22"/>
      <color indexed="8"/>
      <name val="Arial"/>
      <family val="2"/>
    </font>
    <font>
      <b/>
      <sz val="24"/>
      <color indexed="8"/>
      <name val="Calibri"/>
      <family val="2"/>
    </font>
    <font>
      <b/>
      <sz val="11"/>
      <color indexed="8"/>
      <name val="Calibri"/>
      <family val="2"/>
    </font>
    <font>
      <i/>
      <sz val="11"/>
      <color indexed="8"/>
      <name val="Arial"/>
      <family val="2"/>
    </font>
    <font>
      <sz val="11"/>
      <color indexed="10"/>
      <name val="Arial"/>
      <family val="2"/>
    </font>
    <font>
      <sz val="11"/>
      <color indexed="45"/>
      <name val="Arial"/>
      <family val="2"/>
    </font>
    <font>
      <sz val="11"/>
      <color indexed="40"/>
      <name val="Arial"/>
      <family val="2"/>
    </font>
    <font>
      <sz val="14"/>
      <color indexed="8"/>
      <name val="Calibri"/>
      <family val="2"/>
    </font>
    <font>
      <b/>
      <sz val="11"/>
      <color indexed="8"/>
      <name val="Arial Narrow"/>
      <family val="2"/>
    </font>
    <font>
      <sz val="11"/>
      <color indexed="8"/>
      <name val="Arial Narrow"/>
      <family val="2"/>
    </font>
    <font>
      <i/>
      <sz val="11"/>
      <color indexed="8"/>
      <name val="Calibri"/>
      <family val="2"/>
    </font>
    <font>
      <b/>
      <sz val="14"/>
      <color indexed="8"/>
      <name val="Calibri"/>
      <family val="2"/>
    </font>
    <font>
      <sz val="14"/>
      <color indexed="8"/>
      <name val="Calibri"/>
      <family val="2"/>
    </font>
    <font>
      <sz val="14"/>
      <color indexed="8"/>
      <name val="Calibri"/>
      <family val="2"/>
    </font>
    <font>
      <sz val="14"/>
      <color indexed="10"/>
      <name val="Calibri"/>
      <family val="2"/>
    </font>
    <font>
      <sz val="14"/>
      <color indexed="8"/>
      <name val="Calibri"/>
      <family val="2"/>
    </font>
    <font>
      <sz val="14"/>
      <color indexed="8"/>
      <name val="Arial"/>
      <family val="2"/>
    </font>
    <font>
      <b/>
      <sz val="11"/>
      <color indexed="45"/>
      <name val="Calibri"/>
      <family val="2"/>
    </font>
    <font>
      <b/>
      <sz val="11"/>
      <color indexed="40"/>
      <name val="Calibri"/>
      <family val="2"/>
    </font>
    <font>
      <b/>
      <sz val="11"/>
      <color indexed="8"/>
      <name val="Calibri"/>
      <family val="2"/>
    </font>
    <font>
      <b/>
      <sz val="14"/>
      <color indexed="8"/>
      <name val="Arial"/>
      <family val="2"/>
    </font>
    <font>
      <b/>
      <sz val="10"/>
      <color indexed="8"/>
      <name val="Arial"/>
      <family val="2"/>
    </font>
    <font>
      <b/>
      <sz val="12"/>
      <color indexed="8"/>
      <name val="Arial"/>
      <family val="2"/>
    </font>
    <font>
      <b/>
      <sz val="10"/>
      <color indexed="8"/>
      <name val="Calibri"/>
      <family val="2"/>
    </font>
    <font>
      <b/>
      <sz val="10"/>
      <color indexed="8"/>
      <name val="Arial Narrow"/>
      <family val="2"/>
    </font>
    <font>
      <b/>
      <sz val="10"/>
      <color indexed="8"/>
      <name val="Calibri"/>
      <family val="2"/>
    </font>
    <font>
      <b/>
      <i/>
      <sz val="10"/>
      <color indexed="8"/>
      <name val="Calibri"/>
      <family val="2"/>
    </font>
    <font>
      <b/>
      <sz val="8"/>
      <color indexed="8"/>
      <name val="Arial"/>
      <family val="2"/>
    </font>
    <font>
      <b/>
      <sz val="9"/>
      <color indexed="8"/>
      <name val="Calibri"/>
      <family val="2"/>
    </font>
    <font>
      <b/>
      <sz val="8"/>
      <color indexed="8"/>
      <name val="Calibri"/>
      <family val="2"/>
    </font>
    <font>
      <b/>
      <sz val="9"/>
      <color indexed="8"/>
      <name val="Times New Roman"/>
      <family val="1"/>
    </font>
    <font>
      <sz val="9"/>
      <color indexed="8"/>
      <name val="Times New Roman"/>
      <family val="1"/>
    </font>
    <font>
      <b/>
      <sz val="11"/>
      <color indexed="8"/>
      <name val="Calibri"/>
      <family val="2"/>
    </font>
    <font>
      <b/>
      <sz val="9"/>
      <color indexed="8"/>
      <name val="Calibri"/>
      <family val="2"/>
    </font>
    <font>
      <b/>
      <sz val="12"/>
      <color indexed="8"/>
      <name val="Calibri"/>
      <family val="2"/>
    </font>
    <font>
      <b/>
      <i/>
      <sz val="10"/>
      <color indexed="8"/>
      <name val="Arial"/>
      <family val="2"/>
    </font>
    <font>
      <b/>
      <i/>
      <sz val="14"/>
      <color indexed="8"/>
      <name val="Arial"/>
      <family val="2"/>
    </font>
    <font>
      <b/>
      <i/>
      <sz val="10"/>
      <color indexed="8"/>
      <name val="Arial Narrow"/>
      <family val="2"/>
    </font>
    <font>
      <i/>
      <sz val="10"/>
      <color indexed="8"/>
      <name val="Arial Narrow"/>
      <family val="2"/>
    </font>
    <font>
      <i/>
      <sz val="8"/>
      <color indexed="8"/>
      <name val="Calibri"/>
      <family val="2"/>
    </font>
    <font>
      <i/>
      <sz val="10"/>
      <name val="Calibri"/>
      <family val="2"/>
    </font>
    <font>
      <i/>
      <sz val="9"/>
      <color indexed="8"/>
      <name val="Calibri"/>
      <family val="2"/>
    </font>
    <font>
      <i/>
      <sz val="10"/>
      <color indexed="8"/>
      <name val="Calibri"/>
      <family val="2"/>
    </font>
    <font>
      <b/>
      <i/>
      <sz val="10"/>
      <color indexed="8"/>
      <name val="Calibri"/>
      <family val="2"/>
    </font>
    <font>
      <b/>
      <i/>
      <sz val="10"/>
      <name val="Calibri"/>
      <family val="2"/>
    </font>
    <font>
      <b/>
      <i/>
      <sz val="10"/>
      <color indexed="8"/>
      <name val="Calibri"/>
      <family val="2"/>
    </font>
    <font>
      <b/>
      <i/>
      <sz val="8"/>
      <color indexed="8"/>
      <name val="Calibri"/>
      <family val="2"/>
    </font>
    <font>
      <b/>
      <i/>
      <sz val="9"/>
      <color indexed="8"/>
      <name val="Calibri"/>
      <family val="2"/>
    </font>
    <font>
      <i/>
      <sz val="11"/>
      <color indexed="8"/>
      <name val="Calibri"/>
      <family val="2"/>
    </font>
    <font>
      <b/>
      <i/>
      <sz val="11"/>
      <color indexed="8"/>
      <name val="Calibri"/>
      <family val="2"/>
    </font>
    <font>
      <i/>
      <sz val="11"/>
      <name val="Calibri"/>
      <family val="2"/>
    </font>
    <font>
      <i/>
      <sz val="10"/>
      <color indexed="8"/>
      <name val="Calibri"/>
      <family val="2"/>
    </font>
    <font>
      <b/>
      <i/>
      <sz val="11"/>
      <color indexed="8"/>
      <name val="Calibri"/>
      <family val="2"/>
    </font>
    <font>
      <b/>
      <i/>
      <sz val="11"/>
      <color indexed="8"/>
      <name val="Arial"/>
      <family val="2"/>
    </font>
    <font>
      <i/>
      <sz val="11"/>
      <color indexed="8"/>
      <name val="Calibri"/>
      <family val="2"/>
    </font>
    <font>
      <i/>
      <sz val="10"/>
      <color indexed="10"/>
      <name val="Calibri"/>
      <family val="2"/>
    </font>
    <font>
      <b/>
      <i/>
      <sz val="14"/>
      <color indexed="8"/>
      <name val="Calibri"/>
      <family val="2"/>
    </font>
    <font>
      <i/>
      <sz val="10"/>
      <name val="Calibri"/>
      <family val="2"/>
    </font>
    <font>
      <i/>
      <sz val="9"/>
      <color indexed="8"/>
      <name val="Calibri"/>
      <family val="2"/>
    </font>
    <font>
      <i/>
      <sz val="11"/>
      <name val="Calibri"/>
      <family val="2"/>
    </font>
    <font>
      <b/>
      <sz val="8"/>
      <name val="Arial"/>
      <family val="2"/>
    </font>
    <font>
      <b/>
      <sz val="11"/>
      <color indexed="8"/>
      <name val="Arial"/>
      <family val="2"/>
    </font>
    <font>
      <b/>
      <sz val="10"/>
      <color indexed="8"/>
      <name val="Calibri"/>
      <family val="2"/>
    </font>
    <font>
      <u/>
      <sz val="9"/>
      <color indexed="12"/>
      <name val="Calibri"/>
      <family val="2"/>
    </font>
    <font>
      <sz val="9"/>
      <color indexed="8"/>
      <name val="Calibri"/>
      <family val="2"/>
    </font>
    <font>
      <sz val="9"/>
      <name val="Calibri"/>
      <family val="2"/>
    </font>
    <font>
      <sz val="9"/>
      <name val="Arial"/>
      <family val="2"/>
    </font>
    <font>
      <i/>
      <sz val="9"/>
      <color indexed="8"/>
      <name val="Arial"/>
      <family val="2"/>
    </font>
    <font>
      <sz val="9"/>
      <color indexed="45"/>
      <name val="Calibri"/>
      <family val="2"/>
    </font>
    <font>
      <sz val="9"/>
      <color indexed="40"/>
      <name val="Calibri"/>
      <family val="2"/>
    </font>
    <font>
      <b/>
      <sz val="11"/>
      <name val="Arial"/>
      <family val="2"/>
    </font>
    <font>
      <b/>
      <sz val="10"/>
      <name val="Arial"/>
      <family val="2"/>
    </font>
    <font>
      <b/>
      <sz val="9"/>
      <color indexed="8"/>
      <name val="Arial"/>
      <family val="2"/>
    </font>
    <font>
      <b/>
      <sz val="18"/>
      <name val="Arial"/>
      <family val="2"/>
    </font>
    <font>
      <b/>
      <sz val="12"/>
      <color indexed="8"/>
      <name val="Arial"/>
      <family val="2"/>
    </font>
    <font>
      <b/>
      <sz val="12"/>
      <color indexed="16"/>
      <name val="Arial"/>
      <family val="2"/>
    </font>
    <font>
      <sz val="12"/>
      <color indexed="8"/>
      <name val="Arial"/>
      <family val="2"/>
    </font>
    <font>
      <vertAlign val="superscript"/>
      <sz val="12"/>
      <color indexed="8"/>
      <name val="Arial"/>
      <family val="2"/>
    </font>
    <font>
      <sz val="12"/>
      <color indexed="8"/>
      <name val="Arial"/>
      <family val="2"/>
    </font>
    <font>
      <u/>
      <sz val="12"/>
      <color indexed="12"/>
      <name val="Arial"/>
      <family val="2"/>
    </font>
    <font>
      <sz val="12"/>
      <color indexed="8"/>
      <name val="Calibri"/>
      <family val="2"/>
    </font>
    <font>
      <sz val="8"/>
      <color indexed="8"/>
      <name val="Calibri"/>
      <family val="2"/>
    </font>
    <font>
      <b/>
      <sz val="8"/>
      <color indexed="8"/>
      <name val="Calibri"/>
      <family val="2"/>
    </font>
    <font>
      <sz val="8"/>
      <color indexed="8"/>
      <name val="Calibri"/>
      <family val="2"/>
    </font>
    <font>
      <sz val="8"/>
      <color indexed="8"/>
      <name val="Calibri"/>
      <family val="2"/>
    </font>
    <font>
      <b/>
      <sz val="8"/>
      <color indexed="8"/>
      <name val="Calibri"/>
      <family val="2"/>
    </font>
    <font>
      <b/>
      <sz val="8"/>
      <color indexed="8"/>
      <name val="Arial"/>
      <family val="2"/>
    </font>
    <font>
      <sz val="8"/>
      <name val="Calibri"/>
      <family val="2"/>
    </font>
    <font>
      <sz val="8"/>
      <color indexed="8"/>
      <name val="Calibri"/>
      <family val="2"/>
    </font>
    <font>
      <b/>
      <sz val="8"/>
      <color indexed="8"/>
      <name val="Calibri"/>
      <family val="2"/>
    </font>
    <font>
      <sz val="8"/>
      <color indexed="8"/>
      <name val="Calibri"/>
      <family val="2"/>
    </font>
    <font>
      <sz val="8"/>
      <color indexed="10"/>
      <name val="Calibri"/>
      <family val="2"/>
    </font>
    <font>
      <sz val="8"/>
      <name val="Calibri"/>
      <family val="2"/>
    </font>
    <font>
      <b/>
      <sz val="8"/>
      <color indexed="8"/>
      <name val="Arial"/>
      <family val="2"/>
    </font>
    <font>
      <sz val="9"/>
      <color indexed="8"/>
      <name val="Arial"/>
      <family val="2"/>
    </font>
    <font>
      <sz val="8"/>
      <color indexed="63"/>
      <name val="Calibri"/>
      <family val="2"/>
    </font>
    <font>
      <i/>
      <sz val="8"/>
      <color indexed="63"/>
      <name val="Calibri"/>
      <family val="2"/>
    </font>
    <font>
      <b/>
      <sz val="8"/>
      <color indexed="63"/>
      <name val="Calibri"/>
      <family val="2"/>
    </font>
    <font>
      <sz val="8"/>
      <color indexed="10"/>
      <name val="Arial"/>
      <family val="2"/>
    </font>
    <font>
      <b/>
      <sz val="8"/>
      <color indexed="10"/>
      <name val="Arial"/>
      <family val="2"/>
    </font>
    <font>
      <sz val="10"/>
      <color indexed="8"/>
      <name val="Calibri"/>
      <family val="2"/>
    </font>
    <font>
      <sz val="10"/>
      <color indexed="8"/>
      <name val="Calibri"/>
      <family val="2"/>
    </font>
    <font>
      <sz val="10"/>
      <color indexed="8"/>
      <name val="Calibri"/>
      <family val="2"/>
    </font>
    <font>
      <i/>
      <sz val="8"/>
      <color indexed="8"/>
      <name val="Arial"/>
      <family val="2"/>
    </font>
    <font>
      <b/>
      <i/>
      <sz val="8"/>
      <color indexed="8"/>
      <name val="Arial"/>
      <family val="2"/>
    </font>
    <font>
      <u/>
      <sz val="11"/>
      <color theme="10"/>
      <name val="Calibri"/>
      <family val="2"/>
      <scheme val="minor"/>
    </font>
  </fonts>
  <fills count="23">
    <fill>
      <patternFill patternType="none"/>
    </fill>
    <fill>
      <patternFill patternType="gray125"/>
    </fill>
    <fill>
      <patternFill patternType="solid">
        <fgColor indexed="43"/>
        <bgColor indexed="64"/>
      </patternFill>
    </fill>
    <fill>
      <patternFill patternType="solid">
        <fgColor indexed="52"/>
        <bgColor indexed="64"/>
      </patternFill>
    </fill>
    <fill>
      <patternFill patternType="solid">
        <fgColor indexed="31"/>
        <bgColor indexed="64"/>
      </patternFill>
    </fill>
    <fill>
      <patternFill patternType="solid">
        <fgColor indexed="49"/>
        <bgColor indexed="64"/>
      </patternFill>
    </fill>
    <fill>
      <patternFill patternType="solid">
        <fgColor indexed="47"/>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11"/>
        <bgColor indexed="64"/>
      </patternFill>
    </fill>
    <fill>
      <patternFill patternType="solid">
        <fgColor indexed="50"/>
        <bgColor indexed="64"/>
      </patternFill>
    </fill>
    <fill>
      <patternFill patternType="solid">
        <fgColor indexed="13"/>
        <bgColor indexed="64"/>
      </patternFill>
    </fill>
    <fill>
      <patternFill patternType="solid">
        <fgColor indexed="29"/>
        <bgColor indexed="64"/>
      </patternFill>
    </fill>
    <fill>
      <patternFill patternType="solid">
        <fgColor indexed="51"/>
        <bgColor indexed="64"/>
      </patternFill>
    </fill>
    <fill>
      <patternFill patternType="solid">
        <fgColor indexed="46"/>
        <bgColor indexed="64"/>
      </patternFill>
    </fill>
    <fill>
      <patternFill patternType="solid">
        <fgColor indexed="36"/>
        <bgColor indexed="64"/>
      </patternFill>
    </fill>
    <fill>
      <patternFill patternType="solid">
        <fgColor indexed="40"/>
        <bgColor indexed="64"/>
      </patternFill>
    </fill>
    <fill>
      <patternFill patternType="solid">
        <fgColor indexed="53"/>
        <bgColor indexed="64"/>
      </patternFill>
    </fill>
    <fill>
      <patternFill patternType="solid">
        <fgColor indexed="26"/>
        <bgColor indexed="64"/>
      </patternFill>
    </fill>
    <fill>
      <patternFill patternType="solid">
        <fgColor indexed="30"/>
        <bgColor indexed="64"/>
      </patternFill>
    </fill>
  </fills>
  <borders count="122">
    <border>
      <left/>
      <right/>
      <top/>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medium">
        <color indexed="23"/>
      </top>
      <bottom style="medium">
        <color indexed="23"/>
      </bottom>
      <diagonal/>
    </border>
    <border>
      <left style="thin">
        <color indexed="23"/>
      </left>
      <right style="thin">
        <color indexed="23"/>
      </right>
      <top style="medium">
        <color indexed="23"/>
      </top>
      <bottom/>
      <diagonal/>
    </border>
    <border>
      <left style="thin">
        <color indexed="23"/>
      </left>
      <right style="medium">
        <color indexed="23"/>
      </right>
      <top style="medium">
        <color indexed="23"/>
      </top>
      <bottom/>
      <diagonal/>
    </border>
    <border>
      <left/>
      <right style="thin">
        <color indexed="23"/>
      </right>
      <top style="medium">
        <color indexed="23"/>
      </top>
      <bottom/>
      <diagonal/>
    </border>
    <border>
      <left style="thin">
        <color auto="1"/>
      </left>
      <right style="thin">
        <color auto="1"/>
      </right>
      <top style="thin">
        <color auto="1"/>
      </top>
      <bottom style="thin">
        <color auto="1"/>
      </bottom>
      <diagonal/>
    </border>
    <border>
      <left style="medium">
        <color indexed="23"/>
      </left>
      <right/>
      <top/>
      <bottom style="medium">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thin">
        <color indexed="23"/>
      </left>
      <right/>
      <top style="medium">
        <color indexed="23"/>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medium">
        <color auto="1"/>
      </right>
      <top/>
      <bottom/>
      <diagonal/>
    </border>
    <border>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medium">
        <color auto="1"/>
      </right>
      <top style="thin">
        <color auto="1"/>
      </top>
      <bottom/>
      <diagonal/>
    </border>
    <border>
      <left style="thin">
        <color indexed="23"/>
      </left>
      <right/>
      <top style="medium">
        <color indexed="23"/>
      </top>
      <bottom style="medium">
        <color indexed="23"/>
      </bottom>
      <diagonal/>
    </border>
    <border>
      <left/>
      <right/>
      <top style="thin">
        <color auto="1"/>
      </top>
      <bottom style="thin">
        <color auto="1"/>
      </bottom>
      <diagonal/>
    </border>
    <border>
      <left style="medium">
        <color auto="1"/>
      </left>
      <right style="thin">
        <color auto="1"/>
      </right>
      <top/>
      <bottom/>
      <diagonal/>
    </border>
    <border>
      <left style="thin">
        <color auto="1"/>
      </left>
      <right/>
      <top/>
      <bottom/>
      <diagonal/>
    </border>
    <border>
      <left/>
      <right style="medium">
        <color auto="1"/>
      </right>
      <top/>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top/>
      <bottom style="medium">
        <color indexed="23"/>
      </bottom>
      <diagonal/>
    </border>
    <border>
      <left/>
      <right style="medium">
        <color indexed="23"/>
      </right>
      <top/>
      <bottom style="medium">
        <color indexed="23"/>
      </bottom>
      <diagonal/>
    </border>
    <border>
      <left/>
      <right/>
      <top/>
      <bottom style="thin">
        <color auto="1"/>
      </bottom>
      <diagonal/>
    </border>
    <border>
      <left style="thin">
        <color indexed="23"/>
      </left>
      <right style="medium">
        <color auto="1"/>
      </right>
      <top style="medium">
        <color auto="1"/>
      </top>
      <bottom style="medium">
        <color indexed="23"/>
      </bottom>
      <diagonal/>
    </border>
    <border>
      <left style="thin">
        <color indexed="23"/>
      </left>
      <right style="medium">
        <color auto="1"/>
      </right>
      <top style="medium">
        <color indexed="23"/>
      </top>
      <bottom/>
      <diagonal/>
    </border>
    <border>
      <left style="thin">
        <color auto="1"/>
      </left>
      <right style="medium">
        <color auto="1"/>
      </right>
      <top style="medium">
        <color auto="1"/>
      </top>
      <bottom/>
      <diagonal/>
    </border>
    <border>
      <left style="medium">
        <color auto="1"/>
      </left>
      <right/>
      <top/>
      <bottom/>
      <diagonal/>
    </border>
    <border>
      <left style="thin">
        <color auto="1"/>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right style="thin">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right style="thin">
        <color auto="1"/>
      </right>
      <top/>
      <bottom style="medium">
        <color auto="1"/>
      </bottom>
      <diagonal/>
    </border>
    <border>
      <left/>
      <right style="thin">
        <color auto="1"/>
      </right>
      <top style="thin">
        <color auto="1"/>
      </top>
      <bottom/>
      <diagonal/>
    </border>
    <border>
      <left/>
      <right/>
      <top style="medium">
        <color indexed="23"/>
      </top>
      <bottom/>
      <diagonal/>
    </border>
    <border>
      <left/>
      <right/>
      <top style="thin">
        <color auto="1"/>
      </top>
      <bottom/>
      <diagonal/>
    </border>
    <border>
      <left style="thin">
        <color indexed="23"/>
      </left>
      <right style="thin">
        <color indexed="23"/>
      </right>
      <top/>
      <bottom/>
      <diagonal/>
    </border>
    <border>
      <left style="medium">
        <color indexed="23"/>
      </left>
      <right style="thin">
        <color indexed="23"/>
      </right>
      <top style="medium">
        <color indexed="23"/>
      </top>
      <bottom/>
      <diagonal/>
    </border>
    <border>
      <left style="medium">
        <color indexed="23"/>
      </left>
      <right style="thin">
        <color indexed="23"/>
      </right>
      <top/>
      <bottom/>
      <diagonal/>
    </border>
    <border>
      <left style="thin">
        <color indexed="23"/>
      </left>
      <right style="thin">
        <color indexed="23"/>
      </right>
      <top/>
      <bottom style="thin">
        <color auto="1"/>
      </bottom>
      <diagonal/>
    </border>
    <border>
      <left style="medium">
        <color indexed="23"/>
      </left>
      <right/>
      <top style="medium">
        <color indexed="23"/>
      </top>
      <bottom/>
      <diagonal/>
    </border>
    <border>
      <left/>
      <right style="medium">
        <color indexed="23"/>
      </right>
      <top style="medium">
        <color indexed="23"/>
      </top>
      <bottom/>
      <diagonal/>
    </border>
    <border>
      <left/>
      <right/>
      <top/>
      <bottom style="thin">
        <color indexed="23"/>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medium">
        <color auto="1"/>
      </bottom>
      <diagonal/>
    </border>
    <border>
      <left style="thin">
        <color indexed="13"/>
      </left>
      <right style="thin">
        <color indexed="13"/>
      </right>
      <top/>
      <bottom/>
      <diagonal/>
    </border>
    <border>
      <left style="thin">
        <color indexed="13"/>
      </left>
      <right/>
      <top/>
      <bottom/>
      <diagonal/>
    </border>
    <border>
      <left/>
      <right style="thin">
        <color indexed="13"/>
      </right>
      <top/>
      <bottom/>
      <diagonal/>
    </border>
    <border>
      <left/>
      <right style="thin">
        <color indexed="13"/>
      </right>
      <top style="medium">
        <color auto="1"/>
      </top>
      <bottom/>
      <diagonal/>
    </border>
    <border>
      <left style="thin">
        <color auto="1"/>
      </left>
      <right/>
      <top/>
      <bottom style="medium">
        <color auto="1"/>
      </bottom>
      <diagonal/>
    </border>
    <border>
      <left style="thin">
        <color indexed="23"/>
      </left>
      <right style="medium">
        <color auto="1"/>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medium">
        <color auto="1"/>
      </bottom>
      <diagonal/>
    </border>
    <border>
      <left style="thin">
        <color indexed="23"/>
      </left>
      <right style="medium">
        <color auto="1"/>
      </right>
      <top style="thin">
        <color indexed="23"/>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right style="thin">
        <color indexed="23"/>
      </right>
      <top/>
      <bottom/>
      <diagonal/>
    </border>
    <border>
      <left style="thin">
        <color indexed="23"/>
      </left>
      <right style="medium">
        <color indexed="23"/>
      </right>
      <top/>
      <bottom/>
      <diagonal/>
    </border>
    <border>
      <left/>
      <right style="thin">
        <color indexed="23"/>
      </right>
      <top style="medium">
        <color indexed="23"/>
      </top>
      <bottom style="medium">
        <color indexed="23"/>
      </bottom>
      <diagonal/>
    </border>
    <border>
      <left style="thin">
        <color indexed="23"/>
      </left>
      <right/>
      <top/>
      <bottom/>
      <diagonal/>
    </border>
    <border>
      <left style="medium">
        <color indexed="23"/>
      </left>
      <right/>
      <top style="thin">
        <color auto="1"/>
      </top>
      <bottom/>
      <diagonal/>
    </border>
    <border>
      <left style="medium">
        <color indexed="23"/>
      </left>
      <right/>
      <top style="thin">
        <color auto="1"/>
      </top>
      <bottom style="medium">
        <color indexed="23"/>
      </bottom>
      <diagonal/>
    </border>
    <border>
      <left/>
      <right/>
      <top style="thin">
        <color auto="1"/>
      </top>
      <bottom style="medium">
        <color indexed="23"/>
      </bottom>
      <diagonal/>
    </border>
    <border>
      <left/>
      <right style="medium">
        <color indexed="23"/>
      </right>
      <top style="thin">
        <color auto="1"/>
      </top>
      <bottom style="medium">
        <color indexed="23"/>
      </bottom>
      <diagonal/>
    </border>
    <border>
      <left/>
      <right style="thin">
        <color auto="1"/>
      </right>
      <top style="thin">
        <color auto="1"/>
      </top>
      <bottom style="medium">
        <color indexed="23"/>
      </bottom>
      <diagonal/>
    </border>
    <border>
      <left style="medium">
        <color indexed="23"/>
      </left>
      <right style="thin">
        <color auto="1"/>
      </right>
      <top style="thin">
        <color auto="1"/>
      </top>
      <bottom/>
      <diagonal/>
    </border>
    <border>
      <left style="medium">
        <color indexed="23"/>
      </left>
      <right style="thin">
        <color auto="1"/>
      </right>
      <top/>
      <bottom style="thin">
        <color auto="1"/>
      </bottom>
      <diagonal/>
    </border>
    <border>
      <left style="medium">
        <color indexed="23"/>
      </left>
      <right style="thin">
        <color indexed="23"/>
      </right>
      <top/>
      <bottom style="thin">
        <color auto="1"/>
      </bottom>
      <diagonal/>
    </border>
    <border>
      <left/>
      <right style="medium">
        <color auto="1"/>
      </right>
      <top/>
      <bottom style="thin">
        <color auto="1"/>
      </bottom>
      <diagonal/>
    </border>
    <border>
      <left style="thin">
        <color indexed="23"/>
      </left>
      <right style="thin">
        <color indexed="23"/>
      </right>
      <top/>
      <bottom style="medium">
        <color auto="1"/>
      </bottom>
      <diagonal/>
    </border>
    <border>
      <left style="thin">
        <color indexed="23"/>
      </left>
      <right style="medium">
        <color indexed="23"/>
      </right>
      <top/>
      <bottom style="medium">
        <color auto="1"/>
      </bottom>
      <diagonal/>
    </border>
    <border>
      <left style="medium">
        <color indexed="23"/>
      </left>
      <right style="thin">
        <color indexed="23"/>
      </right>
      <top/>
      <bottom style="medium">
        <color auto="1"/>
      </bottom>
      <diagonal/>
    </border>
    <border>
      <left style="thin">
        <color indexed="23"/>
      </left>
      <right/>
      <top/>
      <bottom style="medium">
        <color indexed="23"/>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indexed="23"/>
      </top>
      <bottom/>
      <diagonal/>
    </border>
    <border>
      <left style="thin">
        <color indexed="23"/>
      </left>
      <right style="medium">
        <color auto="1"/>
      </right>
      <top/>
      <bottom/>
      <diagonal/>
    </border>
    <border>
      <left style="thin">
        <color indexed="23"/>
      </left>
      <right style="thin">
        <color indexed="23"/>
      </right>
      <top style="medium">
        <color auto="1"/>
      </top>
      <bottom/>
      <diagonal/>
    </border>
    <border>
      <left style="thin">
        <color indexed="23"/>
      </left>
      <right style="medium">
        <color indexed="23"/>
      </right>
      <top style="medium">
        <color auto="1"/>
      </top>
      <bottom/>
      <diagonal/>
    </border>
    <border>
      <left style="medium">
        <color indexed="23"/>
      </left>
      <right style="thin">
        <color indexed="23"/>
      </right>
      <top style="medium">
        <color auto="1"/>
      </top>
      <bottom/>
      <diagonal/>
    </border>
    <border>
      <left style="thin">
        <color indexed="23"/>
      </left>
      <right/>
      <top style="medium">
        <color auto="1"/>
      </top>
      <bottom style="medium">
        <color indexed="23"/>
      </bottom>
      <diagonal/>
    </border>
    <border>
      <left/>
      <right style="thin">
        <color indexed="23"/>
      </right>
      <top style="medium">
        <color auto="1"/>
      </top>
      <bottom style="medium">
        <color indexed="23"/>
      </bottom>
      <diagonal/>
    </border>
    <border>
      <left/>
      <right style="medium">
        <color indexed="8"/>
      </right>
      <top style="medium">
        <color auto="1"/>
      </top>
      <bottom/>
      <diagonal/>
    </border>
    <border>
      <left/>
      <right style="medium">
        <color indexed="8"/>
      </right>
      <top/>
      <bottom style="medium">
        <color auto="1"/>
      </bottom>
      <diagonal/>
    </border>
    <border>
      <left style="medium">
        <color indexed="8"/>
      </left>
      <right/>
      <top style="medium">
        <color auto="1"/>
      </top>
      <bottom style="medium">
        <color auto="1"/>
      </bottom>
      <diagonal/>
    </border>
    <border>
      <left style="thin">
        <color indexed="23"/>
      </left>
      <right style="medium">
        <color indexed="23"/>
      </right>
      <top/>
      <bottom style="thin">
        <color auto="1"/>
      </bottom>
      <diagonal/>
    </border>
    <border>
      <left style="thin">
        <color indexed="23"/>
      </left>
      <right/>
      <top/>
      <bottom style="thin">
        <color indexed="23"/>
      </bottom>
      <diagonal/>
    </border>
    <border>
      <left style="thin">
        <color indexed="23"/>
      </left>
      <right/>
      <top/>
      <bottom style="medium">
        <color auto="1"/>
      </bottom>
      <diagonal/>
    </border>
  </borders>
  <cellStyleXfs count="16">
    <xf numFmtId="0" fontId="0" fillId="0" borderId="0"/>
    <xf numFmtId="0" fontId="165" fillId="0" borderId="0" applyNumberFormat="0" applyFill="0" applyBorder="0" applyAlignment="0" applyProtection="0"/>
    <xf numFmtId="0" fontId="16" fillId="0" borderId="0" applyNumberFormat="0" applyFill="0" applyBorder="0" applyAlignment="0" applyProtection="0">
      <alignment vertical="top"/>
      <protection locked="0"/>
    </xf>
    <xf numFmtId="166" fontId="21" fillId="0" borderId="0" applyFont="0" applyFill="0" applyBorder="0" applyAlignment="0" applyProtection="0"/>
    <xf numFmtId="166"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65" fontId="1" fillId="0" borderId="0" applyFont="0" applyFill="0" applyBorder="0" applyAlignment="0" applyProtection="0"/>
    <xf numFmtId="0" fontId="15" fillId="0" borderId="0"/>
    <xf numFmtId="0" fontId="15" fillId="0" borderId="0"/>
    <xf numFmtId="0" fontId="15" fillId="0" borderId="0"/>
    <xf numFmtId="0" fontId="48" fillId="0" borderId="0"/>
    <xf numFmtId="9" fontId="2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cellStyleXfs>
  <cellXfs count="2474">
    <xf numFmtId="0" fontId="0" fillId="0" borderId="0" xfId="0"/>
    <xf numFmtId="0" fontId="2" fillId="0" borderId="0" xfId="0" applyFont="1"/>
    <xf numFmtId="0" fontId="2" fillId="0" borderId="2" xfId="0" applyFont="1" applyBorder="1" applyAlignment="1">
      <alignment vertical="center" wrapText="1"/>
    </xf>
    <xf numFmtId="0" fontId="2" fillId="0" borderId="0" xfId="0" applyFont="1" applyBorder="1"/>
    <xf numFmtId="0" fontId="2" fillId="2" borderId="0" xfId="0" applyFont="1" applyFill="1"/>
    <xf numFmtId="0" fontId="3" fillId="0" borderId="3" xfId="0" applyFont="1" applyBorder="1" applyAlignment="1">
      <alignment horizontal="center" vertical="center" wrapText="1"/>
    </xf>
    <xf numFmtId="0" fontId="6" fillId="3" borderId="4" xfId="0" applyFont="1" applyFill="1" applyBorder="1" applyAlignment="1">
      <alignment horizontal="center" vertical="center" wrapText="1"/>
    </xf>
    <xf numFmtId="0" fontId="13" fillId="4" borderId="0" xfId="0" applyFont="1" applyFill="1"/>
    <xf numFmtId="0" fontId="14" fillId="3" borderId="0" xfId="0" applyFont="1" applyFill="1"/>
    <xf numFmtId="0" fontId="3" fillId="0" borderId="5" xfId="0" applyFont="1" applyBorder="1" applyAlignment="1">
      <alignment horizontal="center" vertical="center" wrapText="1"/>
    </xf>
    <xf numFmtId="0" fontId="0" fillId="0" borderId="6" xfId="0" applyBorder="1" applyAlignment="1">
      <alignment horizontal="center"/>
    </xf>
    <xf numFmtId="166" fontId="0" fillId="0" borderId="0" xfId="0" applyNumberFormat="1"/>
    <xf numFmtId="3" fontId="0" fillId="0" borderId="0" xfId="0" applyNumberFormat="1"/>
    <xf numFmtId="0" fontId="3" fillId="0" borderId="0" xfId="0" applyFont="1"/>
    <xf numFmtId="0" fontId="2" fillId="0" borderId="6" xfId="0" applyFont="1" applyBorder="1" applyAlignment="1">
      <alignment vertical="center" wrapText="1"/>
    </xf>
    <xf numFmtId="0" fontId="3" fillId="0" borderId="6" xfId="0" applyFont="1" applyBorder="1" applyAlignment="1">
      <alignment horizontal="center" vertical="center" wrapText="1"/>
    </xf>
    <xf numFmtId="0" fontId="6" fillId="3" borderId="6" xfId="0" applyFont="1" applyFill="1" applyBorder="1" applyAlignment="1">
      <alignment horizontal="center" vertical="center" wrapText="1"/>
    </xf>
    <xf numFmtId="0" fontId="23" fillId="0" borderId="6" xfId="0" applyFont="1" applyBorder="1" applyAlignment="1">
      <alignment wrapText="1"/>
    </xf>
    <xf numFmtId="0" fontId="23" fillId="0" borderId="6" xfId="0" applyFont="1" applyBorder="1" applyAlignment="1">
      <alignment vertical="center" wrapText="1"/>
    </xf>
    <xf numFmtId="0" fontId="2" fillId="0" borderId="6" xfId="0" applyFont="1" applyBorder="1" applyAlignment="1">
      <alignment vertical="center"/>
    </xf>
    <xf numFmtId="171" fontId="2" fillId="0" borderId="6" xfId="0" applyNumberFormat="1" applyFont="1" applyBorder="1" applyAlignment="1">
      <alignment vertical="center"/>
    </xf>
    <xf numFmtId="0" fontId="2" fillId="0" borderId="6" xfId="0" applyFont="1" applyBorder="1" applyAlignment="1">
      <alignment horizontal="center" vertical="center"/>
    </xf>
    <xf numFmtId="168" fontId="22" fillId="0" borderId="6" xfId="0" applyNumberFormat="1" applyFont="1" applyBorder="1" applyAlignment="1">
      <alignment vertical="center" wrapText="1"/>
    </xf>
    <xf numFmtId="0" fontId="22" fillId="0" borderId="6" xfId="0" applyFont="1" applyBorder="1" applyAlignment="1">
      <alignment vertical="center" wrapText="1"/>
    </xf>
    <xf numFmtId="0" fontId="24" fillId="0" borderId="6" xfId="0" applyNumberFormat="1" applyFont="1" applyBorder="1" applyAlignment="1">
      <alignment vertical="center" wrapText="1"/>
    </xf>
    <xf numFmtId="3" fontId="22" fillId="0" borderId="6" xfId="0" applyNumberFormat="1" applyFont="1" applyBorder="1" applyAlignment="1">
      <alignment vertical="center" wrapText="1"/>
    </xf>
    <xf numFmtId="3" fontId="22" fillId="0" borderId="6" xfId="0" applyNumberFormat="1" applyFont="1" applyFill="1" applyBorder="1" applyAlignment="1">
      <alignment vertical="center" wrapText="1"/>
    </xf>
    <xf numFmtId="4" fontId="22" fillId="0" borderId="6" xfId="0" applyNumberFormat="1" applyFont="1" applyBorder="1" applyAlignment="1">
      <alignment vertical="center" wrapText="1"/>
    </xf>
    <xf numFmtId="4" fontId="22" fillId="0" borderId="6" xfId="0" applyNumberFormat="1" applyFont="1" applyFill="1" applyBorder="1" applyAlignment="1">
      <alignment vertical="center" wrapText="1"/>
    </xf>
    <xf numFmtId="3" fontId="22" fillId="0" borderId="6" xfId="0" applyNumberFormat="1" applyFont="1" applyBorder="1" applyAlignment="1">
      <alignment horizontal="center" vertical="center" wrapText="1"/>
    </xf>
    <xf numFmtId="168" fontId="22" fillId="0" borderId="6" xfId="0" applyNumberFormat="1" applyFont="1" applyBorder="1" applyAlignment="1">
      <alignment horizontal="center" vertical="center" wrapText="1"/>
    </xf>
    <xf numFmtId="4" fontId="22" fillId="0" borderId="6" xfId="0" applyNumberFormat="1" applyFont="1" applyBorder="1" applyAlignment="1">
      <alignment horizontal="right" vertical="center" wrapText="1"/>
    </xf>
    <xf numFmtId="0" fontId="23" fillId="0" borderId="6" xfId="0" applyFont="1" applyBorder="1" applyAlignment="1">
      <alignment horizontal="justify" wrapText="1"/>
    </xf>
    <xf numFmtId="172" fontId="22" fillId="0" borderId="6" xfId="0" applyNumberFormat="1" applyFont="1" applyBorder="1" applyAlignment="1">
      <alignment horizontal="right" vertical="center" wrapText="1"/>
    </xf>
    <xf numFmtId="0" fontId="25" fillId="0" borderId="6" xfId="0" applyFont="1" applyFill="1" applyBorder="1" applyAlignment="1">
      <alignment horizontal="center" vertical="center" wrapText="1"/>
    </xf>
    <xf numFmtId="0" fontId="26" fillId="0" borderId="6" xfId="0" applyFont="1" applyBorder="1" applyAlignment="1">
      <alignment horizontal="center" vertical="center" wrapText="1"/>
    </xf>
    <xf numFmtId="0" fontId="27" fillId="0" borderId="6"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168" fontId="26" fillId="0" borderId="6" xfId="0" applyNumberFormat="1" applyFont="1" applyBorder="1" applyAlignment="1">
      <alignment horizontal="center" vertical="center" wrapText="1"/>
    </xf>
    <xf numFmtId="3" fontId="26" fillId="0" borderId="6" xfId="0" applyNumberFormat="1" applyFont="1" applyBorder="1" applyAlignment="1">
      <alignment horizontal="center" vertical="center" wrapText="1"/>
    </xf>
    <xf numFmtId="0" fontId="22" fillId="0" borderId="6" xfId="0" applyFont="1" applyBorder="1" applyAlignment="1">
      <alignment horizontal="center" vertical="center" wrapText="1"/>
    </xf>
    <xf numFmtId="9" fontId="22" fillId="0" borderId="6" xfId="0" applyNumberFormat="1" applyFont="1" applyBorder="1" applyAlignment="1">
      <alignment horizontal="center" vertical="center" wrapText="1"/>
    </xf>
    <xf numFmtId="10" fontId="22" fillId="0" borderId="6" xfId="0" applyNumberFormat="1" applyFont="1" applyBorder="1" applyAlignment="1">
      <alignment horizontal="center" vertical="center" wrapText="1"/>
    </xf>
    <xf numFmtId="4" fontId="22" fillId="0" borderId="6" xfId="0" applyNumberFormat="1" applyFont="1" applyBorder="1" applyAlignment="1">
      <alignment horizontal="center" vertical="center" wrapText="1"/>
    </xf>
    <xf numFmtId="0" fontId="2" fillId="0" borderId="7" xfId="0" applyFont="1" applyBorder="1" applyAlignment="1">
      <alignment horizontal="right" vertical="center" wrapText="1"/>
    </xf>
    <xf numFmtId="0" fontId="8" fillId="0" borderId="8" xfId="0" applyFont="1" applyBorder="1"/>
    <xf numFmtId="0" fontId="2" fillId="0" borderId="9" xfId="0" applyFont="1" applyBorder="1" applyAlignment="1">
      <alignment horizontal="center"/>
    </xf>
    <xf numFmtId="0" fontId="2" fillId="0" borderId="9" xfId="0" applyFont="1" applyBorder="1"/>
    <xf numFmtId="3" fontId="2" fillId="0" borderId="9" xfId="0" applyNumberFormat="1" applyFont="1" applyBorder="1"/>
    <xf numFmtId="0" fontId="2" fillId="0" borderId="10" xfId="0" applyFont="1" applyBorder="1"/>
    <xf numFmtId="0" fontId="2" fillId="0" borderId="0" xfId="0" applyFont="1" applyBorder="1" applyAlignment="1">
      <alignment horizontal="center"/>
    </xf>
    <xf numFmtId="0" fontId="2" fillId="0" borderId="0" xfId="0" applyFont="1" applyAlignment="1">
      <alignment horizontal="center"/>
    </xf>
    <xf numFmtId="0" fontId="2" fillId="4" borderId="0" xfId="0" applyFont="1" applyFill="1"/>
    <xf numFmtId="0" fontId="2" fillId="3" borderId="0" xfId="0" applyFont="1" applyFill="1"/>
    <xf numFmtId="4" fontId="7" fillId="0" borderId="6" xfId="0" applyNumberFormat="1" applyFont="1" applyFill="1" applyBorder="1" applyAlignment="1">
      <alignment horizontal="center" vertical="center" wrapText="1"/>
    </xf>
    <xf numFmtId="0" fontId="33" fillId="0" borderId="0" xfId="8" applyFont="1" applyFill="1" applyAlignment="1">
      <alignment wrapText="1"/>
    </xf>
    <xf numFmtId="173" fontId="33" fillId="0" borderId="0" xfId="8" applyNumberFormat="1" applyFont="1" applyFill="1" applyAlignment="1">
      <alignment horizontal="center" vertical="top" wrapText="1"/>
    </xf>
    <xf numFmtId="0" fontId="32" fillId="0" borderId="0" xfId="0" applyFont="1" applyBorder="1" applyAlignment="1">
      <alignment horizontal="left" vertical="center" wrapText="1"/>
    </xf>
    <xf numFmtId="0" fontId="35" fillId="0" borderId="0" xfId="8" applyFont="1" applyFill="1" applyAlignment="1">
      <alignment wrapText="1"/>
    </xf>
    <xf numFmtId="0" fontId="33" fillId="0" borderId="0" xfId="8" applyFont="1" applyProtection="1">
      <protection locked="0"/>
    </xf>
    <xf numFmtId="0" fontId="33" fillId="0" borderId="0" xfId="8" applyFont="1" applyFill="1" applyAlignment="1">
      <alignment vertical="center" wrapText="1"/>
    </xf>
    <xf numFmtId="3" fontId="33" fillId="0" borderId="0" xfId="8" applyNumberFormat="1" applyFont="1" applyFill="1" applyAlignment="1">
      <alignment wrapText="1"/>
    </xf>
    <xf numFmtId="174" fontId="33" fillId="0" borderId="0" xfId="8" applyNumberFormat="1" applyFont="1" applyFill="1" applyAlignment="1">
      <alignment horizontal="justify" vertical="top" wrapText="1"/>
    </xf>
    <xf numFmtId="3" fontId="33" fillId="0" borderId="0" xfId="8" applyNumberFormat="1" applyFont="1" applyFill="1" applyAlignment="1">
      <alignment horizontal="justify" vertical="top" wrapText="1"/>
    </xf>
    <xf numFmtId="0" fontId="2" fillId="5"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7" fillId="0" borderId="14" xfId="0" applyFont="1" applyFill="1" applyBorder="1" applyAlignment="1">
      <alignment vertical="center" wrapText="1"/>
    </xf>
    <xf numFmtId="9" fontId="47" fillId="0" borderId="14" xfId="0" applyNumberFormat="1" applyFont="1" applyFill="1" applyBorder="1" applyAlignment="1">
      <alignment vertical="center" wrapText="1"/>
    </xf>
    <xf numFmtId="173" fontId="47" fillId="0" borderId="14" xfId="0" applyNumberFormat="1" applyFont="1" applyFill="1" applyBorder="1" applyAlignment="1">
      <alignment vertical="center" wrapText="1"/>
    </xf>
    <xf numFmtId="0" fontId="26" fillId="0" borderId="14" xfId="0" applyFont="1" applyFill="1" applyBorder="1" applyAlignment="1">
      <alignment horizontal="left" vertical="center" wrapText="1"/>
    </xf>
    <xf numFmtId="0" fontId="26" fillId="0" borderId="14" xfId="0" applyFont="1" applyFill="1" applyBorder="1" applyAlignment="1">
      <alignment vertical="center" wrapText="1"/>
    </xf>
    <xf numFmtId="0" fontId="27" fillId="0" borderId="14" xfId="11" applyFont="1" applyFill="1" applyBorder="1" applyAlignment="1" applyProtection="1">
      <alignment vertical="center" wrapText="1"/>
      <protection hidden="1"/>
    </xf>
    <xf numFmtId="177" fontId="7" fillId="0" borderId="14" xfId="0" applyNumberFormat="1" applyFont="1" applyFill="1" applyBorder="1" applyAlignment="1">
      <alignment vertical="center" wrapText="1"/>
    </xf>
    <xf numFmtId="177" fontId="26" fillId="0" borderId="14" xfId="0" applyNumberFormat="1" applyFont="1" applyFill="1" applyBorder="1" applyAlignment="1">
      <alignment vertical="center" wrapText="1"/>
    </xf>
    <xf numFmtId="3" fontId="7" fillId="0" borderId="14" xfId="0" applyNumberFormat="1" applyFont="1" applyFill="1" applyBorder="1" applyAlignment="1">
      <alignment horizontal="center" vertical="center" wrapText="1"/>
    </xf>
    <xf numFmtId="168" fontId="7" fillId="0" borderId="14" xfId="0" applyNumberFormat="1" applyFont="1" applyFill="1" applyBorder="1" applyAlignment="1">
      <alignment vertical="center" wrapText="1"/>
    </xf>
    <xf numFmtId="168" fontId="7" fillId="0" borderId="15" xfId="0" applyNumberFormat="1" applyFont="1" applyFill="1" applyBorder="1" applyAlignment="1">
      <alignment vertical="center" wrapText="1"/>
    </xf>
    <xf numFmtId="0" fontId="7" fillId="0" borderId="16" xfId="0" applyFont="1" applyFill="1" applyBorder="1" applyAlignment="1">
      <alignment vertical="center" wrapText="1"/>
    </xf>
    <xf numFmtId="0" fontId="47" fillId="0" borderId="6" xfId="0" applyFont="1" applyFill="1" applyBorder="1" applyAlignment="1">
      <alignment vertical="center" wrapText="1"/>
    </xf>
    <xf numFmtId="9" fontId="47" fillId="0" borderId="6" xfId="0" applyNumberFormat="1" applyFont="1" applyFill="1" applyBorder="1" applyAlignment="1">
      <alignment vertical="center" wrapText="1"/>
    </xf>
    <xf numFmtId="10" fontId="47" fillId="0" borderId="6" xfId="0" applyNumberFormat="1" applyFont="1" applyFill="1" applyBorder="1" applyAlignment="1">
      <alignment vertical="center" wrapText="1"/>
    </xf>
    <xf numFmtId="0" fontId="26" fillId="0" borderId="6" xfId="0" applyFont="1" applyFill="1" applyBorder="1" applyAlignment="1">
      <alignment horizontal="left" vertical="center" wrapText="1"/>
    </xf>
    <xf numFmtId="0" fontId="26" fillId="0" borderId="6" xfId="0" applyFont="1" applyFill="1" applyBorder="1" applyAlignment="1">
      <alignment vertical="center" wrapText="1"/>
    </xf>
    <xf numFmtId="0" fontId="27" fillId="0" borderId="6" xfId="11" applyFont="1" applyFill="1" applyBorder="1" applyAlignment="1" applyProtection="1">
      <alignment vertical="center" wrapText="1"/>
      <protection hidden="1"/>
    </xf>
    <xf numFmtId="177" fontId="7" fillId="0" borderId="6" xfId="0" applyNumberFormat="1" applyFont="1" applyFill="1" applyBorder="1" applyAlignment="1">
      <alignment vertical="center" wrapText="1"/>
    </xf>
    <xf numFmtId="177" fontId="26" fillId="0" borderId="6" xfId="0" applyNumberFormat="1" applyFont="1" applyFill="1" applyBorder="1" applyAlignment="1">
      <alignment vertical="center" wrapText="1"/>
    </xf>
    <xf numFmtId="3" fontId="7" fillId="0" borderId="6" xfId="0" applyNumberFormat="1" applyFont="1" applyFill="1" applyBorder="1" applyAlignment="1">
      <alignment horizontal="center" vertical="center" wrapText="1"/>
    </xf>
    <xf numFmtId="168" fontId="7" fillId="0" borderId="6" xfId="0" applyNumberFormat="1" applyFont="1" applyFill="1" applyBorder="1" applyAlignment="1">
      <alignment vertical="center" wrapText="1"/>
    </xf>
    <xf numFmtId="168" fontId="7" fillId="0" borderId="17" xfId="0" applyNumberFormat="1" applyFont="1" applyFill="1" applyBorder="1" applyAlignment="1">
      <alignment vertical="center" wrapText="1"/>
    </xf>
    <xf numFmtId="3" fontId="2" fillId="0" borderId="6"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168" fontId="2" fillId="0" borderId="6" xfId="0" applyNumberFormat="1" applyFont="1" applyBorder="1" applyAlignment="1">
      <alignment horizontal="center" vertical="center" wrapText="1"/>
    </xf>
    <xf numFmtId="168" fontId="2" fillId="0" borderId="17" xfId="0" applyNumberFormat="1" applyFont="1" applyBorder="1" applyAlignment="1">
      <alignment horizontal="center" vertical="center" wrapText="1"/>
    </xf>
    <xf numFmtId="0" fontId="47" fillId="0" borderId="16" xfId="0" applyFont="1" applyFill="1" applyBorder="1" applyAlignment="1">
      <alignment vertical="center" wrapText="1"/>
    </xf>
    <xf numFmtId="0" fontId="49" fillId="0" borderId="6" xfId="0" applyFont="1" applyFill="1" applyBorder="1" applyAlignment="1">
      <alignment vertical="center" wrapText="1"/>
    </xf>
    <xf numFmtId="178" fontId="7" fillId="0" borderId="6" xfId="0" applyNumberFormat="1" applyFont="1" applyFill="1" applyBorder="1" applyAlignment="1">
      <alignment horizontal="center" vertical="center" wrapText="1"/>
    </xf>
    <xf numFmtId="0" fontId="2" fillId="0" borderId="16" xfId="0" applyFont="1" applyBorder="1" applyAlignment="1">
      <alignment wrapText="1"/>
    </xf>
    <xf numFmtId="0" fontId="26" fillId="0" borderId="18" xfId="0" applyFont="1" applyFill="1" applyBorder="1" applyAlignment="1">
      <alignment horizontal="left" vertical="center" wrapText="1"/>
    </xf>
    <xf numFmtId="0" fontId="26" fillId="0" borderId="18" xfId="0" applyFont="1" applyFill="1" applyBorder="1" applyAlignment="1">
      <alignment vertical="center" wrapText="1"/>
    </xf>
    <xf numFmtId="0" fontId="27" fillId="0" borderId="18" xfId="11" applyFont="1" applyFill="1" applyBorder="1" applyAlignment="1" applyProtection="1">
      <alignment vertical="center" wrapText="1"/>
      <protection hidden="1"/>
    </xf>
    <xf numFmtId="178" fontId="7" fillId="0" borderId="18" xfId="0" applyNumberFormat="1" applyFont="1" applyFill="1" applyBorder="1" applyAlignment="1">
      <alignment horizontal="center" vertical="center" wrapText="1"/>
    </xf>
    <xf numFmtId="177" fontId="26" fillId="0" borderId="18" xfId="0" applyNumberFormat="1" applyFont="1" applyFill="1" applyBorder="1" applyAlignment="1">
      <alignment vertical="center" wrapText="1"/>
    </xf>
    <xf numFmtId="3" fontId="7" fillId="0" borderId="18" xfId="0" applyNumberFormat="1" applyFont="1" applyFill="1" applyBorder="1" applyAlignment="1">
      <alignment horizontal="center" vertical="center" wrapText="1"/>
    </xf>
    <xf numFmtId="168" fontId="7" fillId="0" borderId="18" xfId="0" applyNumberFormat="1" applyFont="1" applyFill="1" applyBorder="1" applyAlignment="1">
      <alignment vertical="center" wrapText="1"/>
    </xf>
    <xf numFmtId="168" fontId="7" fillId="0" borderId="19" xfId="0" applyNumberFormat="1" applyFont="1" applyFill="1" applyBorder="1" applyAlignment="1">
      <alignment vertical="center" wrapText="1"/>
    </xf>
    <xf numFmtId="0" fontId="7" fillId="0" borderId="20" xfId="0" applyFont="1" applyFill="1" applyBorder="1" applyAlignment="1">
      <alignment vertical="center" wrapText="1"/>
    </xf>
    <xf numFmtId="0" fontId="26" fillId="0" borderId="13" xfId="0" applyFont="1" applyFill="1" applyBorder="1" applyAlignment="1">
      <alignment horizontal="left" vertical="center" wrapText="1"/>
    </xf>
    <xf numFmtId="0" fontId="26" fillId="0" borderId="13" xfId="0" applyFont="1" applyFill="1" applyBorder="1" applyAlignment="1">
      <alignment vertical="center" wrapText="1"/>
    </xf>
    <xf numFmtId="0" fontId="27" fillId="0" borderId="13" xfId="11" applyFont="1" applyFill="1" applyBorder="1" applyAlignment="1" applyProtection="1">
      <alignment vertical="center" wrapText="1"/>
      <protection hidden="1"/>
    </xf>
    <xf numFmtId="178" fontId="7" fillId="0" borderId="13" xfId="0" applyNumberFormat="1" applyFont="1" applyFill="1" applyBorder="1" applyAlignment="1">
      <alignment horizontal="center" vertical="center" wrapText="1"/>
    </xf>
    <xf numFmtId="177" fontId="26" fillId="0" borderId="13" xfId="0" applyNumberFormat="1" applyFont="1" applyFill="1" applyBorder="1" applyAlignment="1">
      <alignment vertical="center" wrapText="1"/>
    </xf>
    <xf numFmtId="3" fontId="7" fillId="0" borderId="13" xfId="0" applyNumberFormat="1" applyFont="1" applyFill="1" applyBorder="1" applyAlignment="1">
      <alignment horizontal="center" vertical="center" wrapText="1"/>
    </xf>
    <xf numFmtId="168" fontId="7" fillId="0" borderId="13" xfId="0" applyNumberFormat="1" applyFont="1" applyFill="1" applyBorder="1" applyAlignment="1">
      <alignment vertical="center" wrapText="1"/>
    </xf>
    <xf numFmtId="168" fontId="7" fillId="0" borderId="21" xfId="0" applyNumberFormat="1" applyFont="1" applyFill="1" applyBorder="1" applyAlignment="1">
      <alignment vertical="center" wrapText="1"/>
    </xf>
    <xf numFmtId="0" fontId="26" fillId="0" borderId="22" xfId="0" applyFont="1" applyFill="1" applyBorder="1" applyAlignment="1">
      <alignment vertical="center" wrapText="1"/>
    </xf>
    <xf numFmtId="178" fontId="7" fillId="0" borderId="14" xfId="0" applyNumberFormat="1" applyFont="1" applyFill="1" applyBorder="1" applyAlignment="1">
      <alignment horizontal="center" vertical="center" wrapText="1"/>
    </xf>
    <xf numFmtId="177" fontId="26" fillId="0" borderId="14" xfId="0" applyNumberFormat="1" applyFont="1" applyFill="1" applyBorder="1" applyAlignment="1">
      <alignment horizontal="center" vertical="center" wrapText="1"/>
    </xf>
    <xf numFmtId="3" fontId="26" fillId="0" borderId="14" xfId="0" applyNumberFormat="1" applyFont="1" applyFill="1" applyBorder="1" applyAlignment="1">
      <alignment horizontal="center" vertical="center" wrapText="1"/>
    </xf>
    <xf numFmtId="168" fontId="26" fillId="0" borderId="14" xfId="0" applyNumberFormat="1" applyFont="1" applyFill="1" applyBorder="1" applyAlignment="1">
      <alignment vertical="center" wrapText="1"/>
    </xf>
    <xf numFmtId="0" fontId="26" fillId="0" borderId="15" xfId="0" applyFont="1" applyFill="1" applyBorder="1" applyAlignment="1">
      <alignment vertical="center" wrapText="1"/>
    </xf>
    <xf numFmtId="9" fontId="47" fillId="0" borderId="12" xfId="0" applyNumberFormat="1" applyFont="1" applyFill="1" applyBorder="1" applyAlignment="1">
      <alignment vertical="center" wrapText="1"/>
    </xf>
    <xf numFmtId="173" fontId="47" fillId="0" borderId="6" xfId="0" applyNumberFormat="1" applyFont="1" applyFill="1" applyBorder="1" applyAlignment="1">
      <alignment vertical="center" wrapText="1"/>
    </xf>
    <xf numFmtId="178" fontId="7" fillId="0" borderId="6" xfId="0" applyNumberFormat="1" applyFont="1" applyFill="1" applyBorder="1" applyAlignment="1">
      <alignment vertical="center" wrapText="1"/>
    </xf>
    <xf numFmtId="178" fontId="26" fillId="0" borderId="6" xfId="0" applyNumberFormat="1" applyFont="1" applyFill="1" applyBorder="1" applyAlignment="1">
      <alignment horizontal="center" vertical="center" wrapText="1"/>
    </xf>
    <xf numFmtId="3" fontId="26" fillId="0" borderId="6" xfId="0" applyNumberFormat="1" applyFont="1" applyFill="1" applyBorder="1" applyAlignment="1">
      <alignment horizontal="center" vertical="center" wrapText="1"/>
    </xf>
    <xf numFmtId="168" fontId="26" fillId="0" borderId="6" xfId="0" applyNumberFormat="1" applyFont="1" applyFill="1" applyBorder="1" applyAlignment="1">
      <alignment horizontal="center" vertical="center" wrapText="1"/>
    </xf>
    <xf numFmtId="0" fontId="26" fillId="0" borderId="17" xfId="0" applyFont="1" applyFill="1" applyBorder="1" applyAlignment="1">
      <alignment horizontal="center" vertical="center" wrapText="1"/>
    </xf>
    <xf numFmtId="0" fontId="49" fillId="0" borderId="18" xfId="0" applyFont="1" applyFill="1" applyBorder="1" applyAlignment="1">
      <alignment horizontal="left" vertical="center" wrapText="1"/>
    </xf>
    <xf numFmtId="0" fontId="47" fillId="0" borderId="18" xfId="0" applyFont="1" applyFill="1" applyBorder="1" applyAlignment="1">
      <alignment vertical="center" wrapText="1"/>
    </xf>
    <xf numFmtId="178" fontId="26" fillId="0" borderId="18" xfId="0" applyNumberFormat="1" applyFont="1" applyFill="1" applyBorder="1" applyAlignment="1">
      <alignment vertical="center" wrapText="1"/>
    </xf>
    <xf numFmtId="178" fontId="26" fillId="0" borderId="18" xfId="0" applyNumberFormat="1" applyFont="1" applyFill="1" applyBorder="1" applyAlignment="1">
      <alignment horizontal="center" vertical="center" wrapText="1"/>
    </xf>
    <xf numFmtId="168" fontId="26" fillId="0" borderId="18" xfId="0" applyNumberFormat="1" applyFont="1" applyFill="1" applyBorder="1" applyAlignment="1">
      <alignment horizontal="center" vertical="center" wrapText="1"/>
    </xf>
    <xf numFmtId="0" fontId="26" fillId="0" borderId="19" xfId="0" applyFont="1" applyFill="1" applyBorder="1" applyAlignment="1">
      <alignment vertical="center" wrapText="1"/>
    </xf>
    <xf numFmtId="0" fontId="49" fillId="0" borderId="23" xfId="0" applyFont="1" applyFill="1" applyBorder="1" applyAlignment="1">
      <alignment horizontal="left" vertical="center" wrapText="1"/>
    </xf>
    <xf numFmtId="0" fontId="26" fillId="0" borderId="23" xfId="0" applyFont="1" applyFill="1" applyBorder="1" applyAlignment="1">
      <alignment vertical="center" wrapText="1"/>
    </xf>
    <xf numFmtId="0" fontId="47" fillId="0" borderId="23" xfId="0" applyFont="1" applyFill="1" applyBorder="1" applyAlignment="1">
      <alignment vertical="center" wrapText="1"/>
    </xf>
    <xf numFmtId="178" fontId="26" fillId="0" borderId="23" xfId="0" applyNumberFormat="1" applyFont="1" applyFill="1" applyBorder="1" applyAlignment="1">
      <alignment vertical="center" wrapText="1"/>
    </xf>
    <xf numFmtId="178" fontId="26" fillId="0" borderId="23" xfId="0" applyNumberFormat="1" applyFont="1" applyFill="1" applyBorder="1" applyAlignment="1">
      <alignment horizontal="center" vertical="center" wrapText="1"/>
    </xf>
    <xf numFmtId="3" fontId="26" fillId="0" borderId="23" xfId="0" applyNumberFormat="1" applyFont="1" applyFill="1" applyBorder="1" applyAlignment="1">
      <alignment horizontal="center" vertical="center" wrapText="1"/>
    </xf>
    <xf numFmtId="168" fontId="26" fillId="0" borderId="23" xfId="0" applyNumberFormat="1" applyFont="1" applyFill="1" applyBorder="1" applyAlignment="1">
      <alignment horizontal="center" vertical="center" wrapText="1"/>
    </xf>
    <xf numFmtId="0" fontId="26" fillId="0" borderId="24" xfId="0" applyFont="1" applyFill="1" applyBorder="1" applyAlignment="1">
      <alignment vertical="center" wrapText="1"/>
    </xf>
    <xf numFmtId="0" fontId="47" fillId="0" borderId="25" xfId="0" applyFont="1" applyFill="1" applyBorder="1" applyAlignment="1">
      <alignment vertical="center" wrapText="1"/>
    </xf>
    <xf numFmtId="9" fontId="47" fillId="0" borderId="25" xfId="0" applyNumberFormat="1" applyFont="1" applyFill="1" applyBorder="1" applyAlignment="1">
      <alignment vertical="center" wrapText="1"/>
    </xf>
    <xf numFmtId="9" fontId="47" fillId="0" borderId="18" xfId="0" applyNumberFormat="1" applyFont="1" applyFill="1" applyBorder="1" applyAlignment="1">
      <alignment vertical="center" wrapText="1"/>
    </xf>
    <xf numFmtId="180" fontId="49" fillId="0" borderId="18" xfId="0" applyNumberFormat="1" applyFont="1" applyFill="1" applyBorder="1" applyAlignment="1">
      <alignment horizontal="center" vertical="center" wrapText="1"/>
    </xf>
    <xf numFmtId="180" fontId="26" fillId="0" borderId="18" xfId="0" applyNumberFormat="1" applyFont="1" applyFill="1" applyBorder="1" applyAlignment="1">
      <alignment horizontal="center" vertical="center" wrapText="1"/>
    </xf>
    <xf numFmtId="3" fontId="26" fillId="0" borderId="18" xfId="0" applyNumberFormat="1" applyFont="1" applyFill="1" applyBorder="1" applyAlignment="1">
      <alignment horizontal="center" vertical="center" wrapText="1"/>
    </xf>
    <xf numFmtId="0" fontId="49" fillId="0" borderId="18" xfId="0" applyFont="1" applyFill="1" applyBorder="1" applyAlignment="1">
      <alignment vertical="center" wrapText="1"/>
    </xf>
    <xf numFmtId="180" fontId="7" fillId="0" borderId="6" xfId="0" applyNumberFormat="1" applyFont="1" applyFill="1" applyBorder="1" applyAlignment="1">
      <alignment horizontal="center" vertical="center" wrapText="1"/>
    </xf>
    <xf numFmtId="180" fontId="26" fillId="0" borderId="6" xfId="0" applyNumberFormat="1" applyFont="1" applyFill="1" applyBorder="1" applyAlignment="1">
      <alignment horizontal="center" vertical="center" wrapText="1"/>
    </xf>
    <xf numFmtId="168" fontId="26" fillId="0" borderId="6" xfId="0" applyNumberFormat="1" applyFont="1" applyFill="1" applyBorder="1" applyAlignment="1">
      <alignment vertical="center" wrapText="1"/>
    </xf>
    <xf numFmtId="180" fontId="26" fillId="0" borderId="13" xfId="0" applyNumberFormat="1" applyFont="1" applyFill="1" applyBorder="1" applyAlignment="1">
      <alignment vertical="center" wrapText="1"/>
    </xf>
    <xf numFmtId="180" fontId="26" fillId="0" borderId="13" xfId="0" applyNumberFormat="1" applyFont="1" applyFill="1" applyBorder="1" applyAlignment="1">
      <alignment horizontal="center" vertical="center" wrapText="1"/>
    </xf>
    <xf numFmtId="3" fontId="26" fillId="0" borderId="13" xfId="0" applyNumberFormat="1" applyFont="1" applyFill="1" applyBorder="1" applyAlignment="1">
      <alignment horizontal="center" vertical="center" wrapText="1"/>
    </xf>
    <xf numFmtId="168" fontId="26" fillId="0" borderId="13" xfId="0" applyNumberFormat="1" applyFont="1" applyFill="1" applyBorder="1" applyAlignment="1">
      <alignment vertical="center" wrapText="1"/>
    </xf>
    <xf numFmtId="0" fontId="47" fillId="0" borderId="26" xfId="0" applyFont="1" applyFill="1" applyBorder="1" applyAlignment="1">
      <alignment vertical="center" wrapText="1"/>
    </xf>
    <xf numFmtId="0" fontId="47" fillId="0" borderId="12" xfId="0" applyFont="1" applyFill="1" applyBorder="1" applyAlignment="1">
      <alignment vertical="center" wrapText="1"/>
    </xf>
    <xf numFmtId="0" fontId="47" fillId="0" borderId="27" xfId="0" applyFont="1" applyFill="1" applyBorder="1" applyAlignment="1">
      <alignment vertical="center" wrapText="1"/>
    </xf>
    <xf numFmtId="0" fontId="7" fillId="0" borderId="14" xfId="0" applyFont="1" applyFill="1" applyBorder="1" applyAlignment="1">
      <alignment vertical="center" wrapText="1"/>
    </xf>
    <xf numFmtId="0" fontId="7" fillId="0" borderId="6" xfId="0" applyFont="1" applyFill="1" applyBorder="1" applyAlignment="1">
      <alignment vertical="center" wrapText="1"/>
    </xf>
    <xf numFmtId="0" fontId="7" fillId="0" borderId="25" xfId="0" applyFont="1" applyFill="1" applyBorder="1" applyAlignment="1">
      <alignment vertical="center" wrapText="1"/>
    </xf>
    <xf numFmtId="0" fontId="47" fillId="0" borderId="28" xfId="0" applyFont="1" applyFill="1" applyBorder="1" applyAlignment="1">
      <alignment vertical="center" wrapText="1"/>
    </xf>
    <xf numFmtId="181" fontId="26" fillId="0" borderId="14" xfId="0" applyNumberFormat="1" applyFont="1" applyFill="1" applyBorder="1" applyAlignment="1">
      <alignment horizontal="center" vertical="center" wrapText="1"/>
    </xf>
    <xf numFmtId="9" fontId="47" fillId="0" borderId="6" xfId="0" applyNumberFormat="1" applyFont="1" applyFill="1" applyBorder="1" applyAlignment="1">
      <alignment horizontal="center" vertical="center" wrapText="1"/>
    </xf>
    <xf numFmtId="181" fontId="26" fillId="0" borderId="6" xfId="0" applyNumberFormat="1" applyFont="1" applyFill="1" applyBorder="1" applyAlignment="1">
      <alignment horizontal="center" vertical="center" wrapText="1"/>
    </xf>
    <xf numFmtId="0" fontId="26" fillId="0" borderId="17" xfId="0" applyFont="1" applyFill="1" applyBorder="1" applyAlignment="1">
      <alignment vertical="center" wrapText="1"/>
    </xf>
    <xf numFmtId="10" fontId="47" fillId="0" borderId="6" xfId="0" applyNumberFormat="1" applyFont="1" applyFill="1" applyBorder="1" applyAlignment="1">
      <alignment horizontal="center" vertical="center" wrapText="1"/>
    </xf>
    <xf numFmtId="9" fontId="47" fillId="0" borderId="12" xfId="0" applyNumberFormat="1" applyFont="1" applyFill="1" applyBorder="1" applyAlignment="1">
      <alignment horizontal="center" vertical="center" wrapText="1"/>
    </xf>
    <xf numFmtId="0" fontId="47" fillId="0" borderId="14" xfId="0" applyFont="1" applyFill="1" applyBorder="1" applyAlignment="1">
      <alignment horizontal="center" vertical="center" wrapText="1"/>
    </xf>
    <xf numFmtId="0" fontId="27" fillId="0" borderId="14" xfId="0" applyFont="1" applyFill="1" applyBorder="1" applyAlignment="1">
      <alignment horizontal="left" vertical="center" wrapText="1"/>
    </xf>
    <xf numFmtId="180" fontId="26" fillId="0" borderId="14" xfId="0" applyNumberFormat="1" applyFont="1" applyFill="1" applyBorder="1" applyAlignment="1">
      <alignment horizontal="center" vertical="center" wrapText="1"/>
    </xf>
    <xf numFmtId="0" fontId="47" fillId="0" borderId="6" xfId="0" applyFont="1" applyFill="1" applyBorder="1" applyAlignment="1">
      <alignment horizontal="center" vertical="center" wrapText="1"/>
    </xf>
    <xf numFmtId="168" fontId="26" fillId="0" borderId="12" xfId="0" applyNumberFormat="1" applyFont="1" applyFill="1" applyBorder="1" applyAlignment="1">
      <alignment horizontal="center" vertical="center" wrapText="1"/>
    </xf>
    <xf numFmtId="0" fontId="26" fillId="0" borderId="29" xfId="0" applyFont="1" applyFill="1" applyBorder="1" applyAlignment="1">
      <alignment vertical="center" wrapText="1"/>
    </xf>
    <xf numFmtId="0" fontId="47" fillId="0" borderId="25" xfId="0" applyFont="1" applyFill="1" applyBorder="1" applyAlignment="1">
      <alignment horizontal="center" vertical="center" wrapText="1"/>
    </xf>
    <xf numFmtId="10" fontId="47" fillId="0" borderId="25" xfId="0" applyNumberFormat="1" applyFont="1" applyFill="1" applyBorder="1" applyAlignment="1">
      <alignment vertical="center" wrapText="1"/>
    </xf>
    <xf numFmtId="0" fontId="2" fillId="0" borderId="7" xfId="0" applyFont="1" applyFill="1" applyBorder="1" applyAlignment="1">
      <alignment horizontal="right" vertical="center" wrapText="1"/>
    </xf>
    <xf numFmtId="0" fontId="8" fillId="0" borderId="8" xfId="0" applyFont="1" applyFill="1" applyBorder="1" applyAlignment="1">
      <alignment wrapText="1"/>
    </xf>
    <xf numFmtId="0" fontId="2" fillId="6" borderId="11" xfId="0" applyFont="1" applyFill="1" applyBorder="1" applyAlignment="1">
      <alignment vertical="center" wrapText="1"/>
    </xf>
    <xf numFmtId="0" fontId="2" fillId="0" borderId="12" xfId="0" applyFont="1" applyBorder="1" applyAlignment="1">
      <alignment vertical="center" wrapText="1"/>
    </xf>
    <xf numFmtId="0" fontId="11" fillId="0" borderId="6" xfId="0" applyNumberFormat="1" applyFont="1" applyFill="1" applyBorder="1" applyAlignment="1">
      <alignment vertical="center" wrapText="1"/>
    </xf>
    <xf numFmtId="3" fontId="2" fillId="0" borderId="6" xfId="0" applyNumberFormat="1" applyFont="1" applyFill="1" applyBorder="1" applyAlignment="1">
      <alignment vertical="center" wrapText="1"/>
    </xf>
    <xf numFmtId="0" fontId="2" fillId="0" borderId="6" xfId="0" applyFont="1" applyFill="1" applyBorder="1" applyAlignment="1">
      <alignment vertical="center" wrapText="1"/>
    </xf>
    <xf numFmtId="0" fontId="2" fillId="0" borderId="13" xfId="0" applyFont="1" applyBorder="1" applyAlignment="1">
      <alignment vertical="center" wrapText="1"/>
    </xf>
    <xf numFmtId="0" fontId="2" fillId="0" borderId="6" xfId="0" applyFont="1" applyFill="1" applyBorder="1"/>
    <xf numFmtId="0" fontId="11" fillId="0" borderId="12" xfId="0" applyNumberFormat="1" applyFont="1" applyFill="1" applyBorder="1" applyAlignment="1">
      <alignment vertical="center" wrapText="1"/>
    </xf>
    <xf numFmtId="3" fontId="2" fillId="0" borderId="12" xfId="0" applyNumberFormat="1" applyFont="1" applyFill="1" applyBorder="1" applyAlignment="1">
      <alignment vertical="center" wrapText="1"/>
    </xf>
    <xf numFmtId="0" fontId="2" fillId="0" borderId="12" xfId="0" applyFont="1" applyFill="1" applyBorder="1" applyAlignment="1">
      <alignment vertical="center" wrapText="1"/>
    </xf>
    <xf numFmtId="0" fontId="51" fillId="0" borderId="13" xfId="0" applyNumberFormat="1" applyFont="1" applyBorder="1" applyAlignment="1">
      <alignment vertical="center" wrapText="1"/>
    </xf>
    <xf numFmtId="0" fontId="51" fillId="0" borderId="13" xfId="0" applyFont="1" applyBorder="1" applyAlignment="1">
      <alignment vertical="center" wrapText="1"/>
    </xf>
    <xf numFmtId="3" fontId="2" fillId="0" borderId="13" xfId="0" applyNumberFormat="1" applyFont="1" applyFill="1" applyBorder="1" applyAlignment="1">
      <alignment vertical="center" wrapText="1"/>
    </xf>
    <xf numFmtId="14" fontId="2" fillId="0" borderId="12" xfId="0" applyNumberFormat="1" applyFont="1" applyFill="1" applyBorder="1" applyAlignment="1">
      <alignment vertical="center" wrapText="1"/>
    </xf>
    <xf numFmtId="0" fontId="2" fillId="0" borderId="13" xfId="0" applyFont="1" applyFill="1" applyBorder="1" applyAlignment="1">
      <alignment vertical="center" wrapText="1"/>
    </xf>
    <xf numFmtId="0" fontId="51" fillId="0" borderId="6" xfId="0" applyNumberFormat="1" applyFont="1" applyBorder="1" applyAlignment="1">
      <alignment vertical="center" wrapText="1"/>
    </xf>
    <xf numFmtId="3" fontId="2" fillId="0" borderId="18" xfId="0" applyNumberFormat="1" applyFont="1" applyFill="1" applyBorder="1" applyAlignment="1">
      <alignment vertical="center" wrapText="1"/>
    </xf>
    <xf numFmtId="0" fontId="51" fillId="0" borderId="0" xfId="0" applyFont="1" applyAlignment="1">
      <alignment vertical="center" wrapText="1"/>
    </xf>
    <xf numFmtId="0" fontId="51" fillId="0" borderId="6" xfId="0" applyFont="1" applyBorder="1" applyAlignment="1">
      <alignment vertical="center" wrapText="1"/>
    </xf>
    <xf numFmtId="0" fontId="51" fillId="0" borderId="18" xfId="0" applyNumberFormat="1" applyFont="1" applyBorder="1" applyAlignment="1">
      <alignment vertical="center" wrapText="1"/>
    </xf>
    <xf numFmtId="0" fontId="51" fillId="0" borderId="0" xfId="0" applyFont="1" applyAlignment="1">
      <alignment horizontal="justify" wrapText="1"/>
    </xf>
    <xf numFmtId="0" fontId="51" fillId="0" borderId="0" xfId="0" applyFont="1" applyAlignment="1">
      <alignment horizontal="justify"/>
    </xf>
    <xf numFmtId="0" fontId="51" fillId="0" borderId="18" xfId="0" applyFont="1" applyBorder="1" applyAlignment="1">
      <alignment vertical="center" wrapText="1"/>
    </xf>
    <xf numFmtId="0" fontId="51" fillId="7" borderId="0" xfId="0" applyFont="1" applyFill="1" applyAlignment="1">
      <alignment horizontal="justify" wrapText="1"/>
    </xf>
    <xf numFmtId="0" fontId="51" fillId="7" borderId="0" xfId="0" applyFont="1" applyFill="1" applyAlignment="1">
      <alignment horizontal="justify"/>
    </xf>
    <xf numFmtId="3" fontId="2" fillId="7" borderId="18" xfId="0" applyNumberFormat="1" applyFont="1" applyFill="1" applyBorder="1" applyAlignment="1">
      <alignment vertical="center" wrapText="1"/>
    </xf>
    <xf numFmtId="14" fontId="2" fillId="7" borderId="12" xfId="0" applyNumberFormat="1" applyFont="1" applyFill="1" applyBorder="1" applyAlignment="1">
      <alignment vertical="center" wrapText="1"/>
    </xf>
    <xf numFmtId="0" fontId="2" fillId="7" borderId="13" xfId="0" applyFont="1" applyFill="1" applyBorder="1" applyAlignment="1">
      <alignment vertical="center" wrapText="1"/>
    </xf>
    <xf numFmtId="0" fontId="0" fillId="7" borderId="0" xfId="0" applyFill="1"/>
    <xf numFmtId="0" fontId="51" fillId="0" borderId="0" xfId="0" applyFont="1" applyAlignment="1">
      <alignment wrapText="1"/>
    </xf>
    <xf numFmtId="0" fontId="0" fillId="0" borderId="0" xfId="0" applyFill="1"/>
    <xf numFmtId="0" fontId="51" fillId="0" borderId="18" xfId="0" applyNumberFormat="1" applyFont="1" applyFill="1" applyBorder="1" applyAlignment="1">
      <alignment vertical="center" wrapText="1"/>
    </xf>
    <xf numFmtId="0" fontId="51" fillId="0" borderId="13" xfId="0" applyFont="1" applyFill="1" applyBorder="1" applyAlignment="1">
      <alignment vertical="center" wrapText="1"/>
    </xf>
    <xf numFmtId="0" fontId="51" fillId="0" borderId="13" xfId="0" applyNumberFormat="1" applyFont="1" applyFill="1" applyBorder="1" applyAlignment="1">
      <alignment vertical="center" wrapText="1"/>
    </xf>
    <xf numFmtId="0" fontId="54" fillId="0" borderId="0" xfId="0" applyFont="1" applyAlignment="1">
      <alignment vertical="center" wrapText="1"/>
    </xf>
    <xf numFmtId="0" fontId="2" fillId="0" borderId="18" xfId="0" applyFont="1" applyFill="1" applyBorder="1" applyAlignment="1">
      <alignment vertical="center" wrapText="1"/>
    </xf>
    <xf numFmtId="3" fontId="2" fillId="0" borderId="13" xfId="0" applyNumberFormat="1" applyFont="1" applyBorder="1" applyAlignment="1">
      <alignment vertical="center" wrapText="1"/>
    </xf>
    <xf numFmtId="168" fontId="2" fillId="0" borderId="13" xfId="0" applyNumberFormat="1" applyFont="1" applyBorder="1" applyAlignment="1">
      <alignment vertical="center" wrapText="1"/>
    </xf>
    <xf numFmtId="0" fontId="2" fillId="0" borderId="18" xfId="0" applyFont="1" applyBorder="1" applyAlignment="1">
      <alignment vertical="center" wrapText="1"/>
    </xf>
    <xf numFmtId="3" fontId="2" fillId="0" borderId="18" xfId="0" applyNumberFormat="1" applyFont="1" applyBorder="1" applyAlignment="1">
      <alignment vertical="center" wrapText="1"/>
    </xf>
    <xf numFmtId="168" fontId="2" fillId="0" borderId="18" xfId="0" applyNumberFormat="1" applyFont="1" applyBorder="1" applyAlignment="1">
      <alignment vertical="center"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Fill="1" applyBorder="1"/>
    <xf numFmtId="0" fontId="2" fillId="0" borderId="0" xfId="0" applyFont="1" applyFill="1"/>
    <xf numFmtId="0" fontId="0" fillId="0" borderId="0" xfId="0" applyFill="1" applyBorder="1"/>
    <xf numFmtId="0" fontId="55" fillId="0" borderId="0" xfId="0" applyFont="1" applyFill="1" applyBorder="1"/>
    <xf numFmtId="0" fontId="55" fillId="0" borderId="0" xfId="0" applyFont="1" applyFill="1"/>
    <xf numFmtId="0" fontId="46" fillId="0" borderId="30" xfId="0" applyFont="1" applyFill="1" applyBorder="1" applyAlignment="1">
      <alignment vertical="center" wrapText="1"/>
    </xf>
    <xf numFmtId="0" fontId="46" fillId="0" borderId="0" xfId="0" applyFont="1" applyFill="1" applyBorder="1"/>
    <xf numFmtId="0" fontId="46" fillId="0" borderId="0" xfId="0" applyFont="1" applyFill="1"/>
    <xf numFmtId="0" fontId="46" fillId="0" borderId="3"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6" fillId="0" borderId="6" xfId="0" applyFont="1" applyFill="1" applyBorder="1" applyAlignment="1">
      <alignment horizontal="center" vertical="center" wrapText="1"/>
    </xf>
    <xf numFmtId="0" fontId="46" fillId="0" borderId="6" xfId="0" applyFont="1" applyFill="1" applyBorder="1" applyAlignment="1">
      <alignment horizontal="center" vertical="center" wrapText="1"/>
    </xf>
    <xf numFmtId="9" fontId="46" fillId="0" borderId="6" xfId="13" applyFont="1" applyFill="1" applyBorder="1" applyAlignment="1">
      <alignment horizontal="center" vertical="center" wrapText="1"/>
    </xf>
    <xf numFmtId="0" fontId="57" fillId="0" borderId="6" xfId="0" applyFont="1" applyFill="1" applyBorder="1" applyAlignment="1">
      <alignment horizontal="center" vertical="center" wrapText="1"/>
    </xf>
    <xf numFmtId="0" fontId="46" fillId="0" borderId="6" xfId="0" applyFont="1" applyFill="1" applyBorder="1"/>
    <xf numFmtId="0" fontId="46" fillId="0" borderId="6" xfId="0" applyFont="1" applyFill="1" applyBorder="1" applyAlignment="1">
      <alignment horizontal="left" vertical="center" wrapText="1"/>
    </xf>
    <xf numFmtId="0" fontId="39" fillId="0" borderId="6" xfId="0" applyFont="1" applyFill="1" applyBorder="1" applyAlignment="1">
      <alignment horizontal="center" vertical="center" wrapText="1"/>
    </xf>
    <xf numFmtId="0" fontId="57" fillId="0" borderId="12" xfId="0" applyFont="1" applyFill="1" applyBorder="1" applyAlignment="1">
      <alignment vertical="center" wrapText="1"/>
    </xf>
    <xf numFmtId="0" fontId="59" fillId="0" borderId="6" xfId="0" applyFont="1" applyFill="1" applyBorder="1" applyAlignment="1">
      <alignment horizontal="right" vertical="center" wrapText="1"/>
    </xf>
    <xf numFmtId="0" fontId="60" fillId="0" borderId="31" xfId="0" applyFont="1" applyBorder="1" applyAlignment="1">
      <alignment horizontal="center" vertical="center"/>
    </xf>
    <xf numFmtId="0" fontId="46" fillId="8" borderId="0" xfId="0" applyFont="1" applyFill="1" applyBorder="1" applyAlignment="1">
      <alignment horizontal="center" vertical="center" wrapText="1"/>
    </xf>
    <xf numFmtId="0" fontId="55" fillId="0" borderId="0" xfId="0" applyFont="1" applyBorder="1"/>
    <xf numFmtId="0" fontId="0" fillId="0" borderId="0" xfId="0" applyNumberFormat="1" applyAlignment="1">
      <alignment vertical="top" wrapText="1"/>
    </xf>
    <xf numFmtId="0" fontId="41" fillId="6" borderId="11" xfId="0" applyNumberFormat="1" applyFont="1" applyFill="1" applyBorder="1" applyAlignment="1">
      <alignment vertical="top" wrapText="1"/>
    </xf>
    <xf numFmtId="0" fontId="41" fillId="0" borderId="32" xfId="0" applyNumberFormat="1" applyFont="1" applyFill="1" applyBorder="1" applyAlignment="1">
      <alignment vertical="center" wrapText="1"/>
    </xf>
    <xf numFmtId="0" fontId="41" fillId="0" borderId="13" xfId="0" applyNumberFormat="1" applyFont="1" applyFill="1" applyBorder="1" applyAlignment="1">
      <alignment vertical="center" wrapText="1"/>
    </xf>
    <xf numFmtId="0" fontId="41" fillId="0" borderId="13" xfId="4" applyNumberFormat="1" applyFont="1" applyFill="1" applyBorder="1" applyAlignment="1">
      <alignment vertical="center" wrapText="1"/>
    </xf>
    <xf numFmtId="0" fontId="41" fillId="0" borderId="33" xfId="4" applyNumberFormat="1" applyFont="1" applyFill="1" applyBorder="1" applyAlignment="1">
      <alignment vertical="center" wrapText="1"/>
    </xf>
    <xf numFmtId="0" fontId="41" fillId="0" borderId="33" xfId="0" applyNumberFormat="1" applyFont="1" applyFill="1" applyBorder="1" applyAlignment="1">
      <alignment vertical="center" wrapText="1"/>
    </xf>
    <xf numFmtId="0" fontId="41" fillId="0" borderId="22" xfId="0" applyNumberFormat="1" applyFont="1" applyFill="1" applyBorder="1" applyAlignment="1">
      <alignment vertical="center" wrapText="1"/>
    </xf>
    <xf numFmtId="0" fontId="43" fillId="0" borderId="13" xfId="0" applyNumberFormat="1" applyFont="1" applyFill="1" applyBorder="1" applyAlignment="1">
      <alignment vertical="center" wrapText="1"/>
    </xf>
    <xf numFmtId="0" fontId="41" fillId="0" borderId="0" xfId="0" applyNumberFormat="1" applyFont="1" applyFill="1" applyBorder="1" applyAlignment="1">
      <alignment vertical="center" wrapText="1"/>
    </xf>
    <xf numFmtId="0" fontId="41" fillId="0" borderId="34" xfId="0" applyNumberFormat="1" applyFont="1" applyFill="1" applyBorder="1" applyAlignment="1">
      <alignment vertical="center" wrapText="1"/>
    </xf>
    <xf numFmtId="0" fontId="41" fillId="0" borderId="35" xfId="0" applyNumberFormat="1" applyFont="1" applyFill="1" applyBorder="1" applyAlignment="1">
      <alignment vertical="center" wrapText="1"/>
    </xf>
    <xf numFmtId="0" fontId="41" fillId="0" borderId="23" xfId="0" applyNumberFormat="1" applyFont="1" applyFill="1" applyBorder="1" applyAlignment="1">
      <alignment vertical="center" wrapText="1"/>
    </xf>
    <xf numFmtId="0" fontId="41" fillId="0" borderId="36" xfId="0" applyNumberFormat="1" applyFont="1" applyFill="1" applyBorder="1" applyAlignment="1">
      <alignment vertical="center" wrapText="1"/>
    </xf>
    <xf numFmtId="0" fontId="43" fillId="0" borderId="37" xfId="0" applyNumberFormat="1" applyFont="1" applyFill="1" applyBorder="1" applyAlignment="1">
      <alignment vertical="center" wrapText="1"/>
    </xf>
    <xf numFmtId="0" fontId="41" fillId="0" borderId="38" xfId="0" applyNumberFormat="1" applyFont="1" applyFill="1" applyBorder="1" applyAlignment="1">
      <alignment vertical="center" wrapText="1"/>
    </xf>
    <xf numFmtId="0" fontId="41" fillId="0" borderId="39" xfId="0" applyNumberFormat="1" applyFont="1" applyFill="1" applyBorder="1" applyAlignment="1">
      <alignment vertical="center" wrapText="1"/>
    </xf>
    <xf numFmtId="0" fontId="41" fillId="0" borderId="16" xfId="0" applyNumberFormat="1" applyFont="1" applyFill="1" applyBorder="1" applyAlignment="1">
      <alignment vertical="center" wrapText="1"/>
    </xf>
    <xf numFmtId="0" fontId="43" fillId="0" borderId="18" xfId="0" applyNumberFormat="1" applyFont="1" applyFill="1" applyBorder="1" applyAlignment="1">
      <alignment vertical="top" wrapText="1"/>
    </xf>
    <xf numFmtId="0" fontId="41" fillId="0" borderId="18" xfId="0" applyNumberFormat="1" applyFont="1" applyFill="1" applyBorder="1" applyAlignment="1">
      <alignment vertical="center" wrapText="1"/>
    </xf>
    <xf numFmtId="0" fontId="41" fillId="0" borderId="6" xfId="0" applyNumberFormat="1" applyFont="1" applyFill="1" applyBorder="1" applyAlignment="1">
      <alignment vertical="center" wrapText="1"/>
    </xf>
    <xf numFmtId="0" fontId="41" fillId="0" borderId="40" xfId="0" applyNumberFormat="1" applyFont="1" applyFill="1" applyBorder="1" applyAlignment="1">
      <alignment vertical="center" wrapText="1"/>
    </xf>
    <xf numFmtId="0" fontId="41" fillId="0" borderId="12" xfId="0" applyNumberFormat="1" applyFont="1" applyFill="1" applyBorder="1" applyAlignment="1">
      <alignment vertical="center" wrapText="1"/>
    </xf>
    <xf numFmtId="0" fontId="41" fillId="0" borderId="0" xfId="0" applyNumberFormat="1" applyFont="1" applyFill="1" applyAlignment="1">
      <alignment vertical="top" wrapText="1"/>
    </xf>
    <xf numFmtId="0" fontId="41" fillId="0" borderId="14" xfId="0" applyNumberFormat="1" applyFont="1" applyFill="1" applyBorder="1" applyAlignment="1">
      <alignment vertical="center" wrapText="1"/>
    </xf>
    <xf numFmtId="0" fontId="41" fillId="0" borderId="25" xfId="0" applyNumberFormat="1" applyFont="1" applyFill="1" applyBorder="1" applyAlignment="1">
      <alignment vertical="center" wrapText="1"/>
    </xf>
    <xf numFmtId="0" fontId="41" fillId="0" borderId="37" xfId="0" applyNumberFormat="1" applyFont="1" applyFill="1" applyBorder="1" applyAlignment="1">
      <alignment vertical="center" wrapText="1"/>
    </xf>
    <xf numFmtId="0" fontId="43" fillId="0" borderId="14" xfId="8" applyNumberFormat="1" applyFont="1" applyFill="1" applyBorder="1" applyAlignment="1">
      <alignment vertical="center" wrapText="1"/>
    </xf>
    <xf numFmtId="0" fontId="43" fillId="0" borderId="25" xfId="8" applyNumberFormat="1" applyFont="1" applyFill="1" applyBorder="1" applyAlignment="1">
      <alignment vertical="center" wrapText="1"/>
    </xf>
    <xf numFmtId="0" fontId="41" fillId="0" borderId="41" xfId="0" applyNumberFormat="1" applyFont="1" applyFill="1" applyBorder="1" applyAlignment="1">
      <alignment vertical="center" wrapText="1"/>
    </xf>
    <xf numFmtId="0" fontId="43" fillId="0" borderId="6" xfId="8" applyNumberFormat="1" applyFont="1" applyFill="1" applyBorder="1" applyAlignment="1">
      <alignment vertical="center" wrapText="1"/>
    </xf>
    <xf numFmtId="0" fontId="43" fillId="0" borderId="6" xfId="0" applyNumberFormat="1" applyFont="1" applyFill="1" applyBorder="1" applyAlignment="1">
      <alignment vertical="center" wrapText="1"/>
    </xf>
    <xf numFmtId="0" fontId="43" fillId="0" borderId="0" xfId="0" applyNumberFormat="1" applyFont="1" applyFill="1" applyBorder="1" applyAlignment="1">
      <alignment vertical="center" wrapText="1"/>
    </xf>
    <xf numFmtId="182" fontId="41" fillId="0" borderId="0" xfId="3" applyNumberFormat="1" applyFont="1" applyFill="1" applyBorder="1" applyAlignment="1">
      <alignment vertical="center" wrapText="1"/>
    </xf>
    <xf numFmtId="0" fontId="41" fillId="0" borderId="7" xfId="0" applyNumberFormat="1" applyFont="1" applyFill="1" applyBorder="1" applyAlignment="1">
      <alignment vertical="center" wrapText="1"/>
    </xf>
    <xf numFmtId="0" fontId="41" fillId="0" borderId="42" xfId="0" applyNumberFormat="1" applyFont="1" applyFill="1" applyBorder="1" applyAlignment="1">
      <alignment vertical="center" wrapText="1"/>
    </xf>
    <xf numFmtId="0" fontId="41" fillId="0" borderId="43" xfId="0" applyNumberFormat="1" applyFont="1" applyFill="1" applyBorder="1" applyAlignment="1">
      <alignment vertical="center" wrapText="1"/>
    </xf>
    <xf numFmtId="0" fontId="63" fillId="0" borderId="8" xfId="0" applyNumberFormat="1" applyFont="1" applyFill="1" applyBorder="1" applyAlignment="1">
      <alignment vertical="center" wrapText="1"/>
    </xf>
    <xf numFmtId="0" fontId="63" fillId="0" borderId="9" xfId="0" applyNumberFormat="1" applyFont="1" applyFill="1" applyBorder="1" applyAlignment="1">
      <alignment vertical="center" wrapText="1"/>
    </xf>
    <xf numFmtId="0" fontId="63" fillId="0" borderId="10" xfId="0" applyNumberFormat="1" applyFont="1" applyFill="1" applyBorder="1" applyAlignment="1">
      <alignment vertical="center" wrapText="1"/>
    </xf>
    <xf numFmtId="0" fontId="41" fillId="0" borderId="9" xfId="0" applyNumberFormat="1" applyFont="1" applyFill="1" applyBorder="1" applyAlignment="1">
      <alignment vertical="center" wrapText="1"/>
    </xf>
    <xf numFmtId="0" fontId="41" fillId="0" borderId="10" xfId="0" applyNumberFormat="1" applyFont="1" applyFill="1" applyBorder="1" applyAlignment="1">
      <alignment vertical="center" wrapText="1"/>
    </xf>
    <xf numFmtId="0" fontId="0" fillId="0" borderId="0" xfId="0" applyNumberFormat="1" applyAlignment="1">
      <alignment vertical="center" wrapText="1"/>
    </xf>
    <xf numFmtId="0" fontId="41" fillId="0" borderId="0" xfId="0" applyNumberFormat="1" applyFont="1" applyBorder="1" applyAlignment="1">
      <alignment vertical="center" wrapText="1"/>
    </xf>
    <xf numFmtId="0" fontId="41" fillId="0" borderId="0" xfId="0" applyNumberFormat="1" applyFont="1" applyAlignment="1">
      <alignment vertical="center" wrapText="1"/>
    </xf>
    <xf numFmtId="0" fontId="41" fillId="2" borderId="0" xfId="0" applyNumberFormat="1" applyFont="1" applyFill="1" applyAlignment="1">
      <alignment vertical="center" wrapText="1"/>
    </xf>
    <xf numFmtId="0" fontId="65" fillId="4" borderId="0" xfId="0" applyNumberFormat="1" applyFont="1" applyFill="1" applyAlignment="1">
      <alignment vertical="center" wrapText="1"/>
    </xf>
    <xf numFmtId="0" fontId="66" fillId="3" borderId="0" xfId="0" applyNumberFormat="1" applyFont="1" applyFill="1" applyAlignment="1">
      <alignment vertical="center" wrapText="1"/>
    </xf>
    <xf numFmtId="0" fontId="41" fillId="0" borderId="2" xfId="0" applyNumberFormat="1" applyFont="1" applyBorder="1" applyAlignment="1">
      <alignment horizontal="center" vertical="top" wrapText="1"/>
    </xf>
    <xf numFmtId="0" fontId="0" fillId="0" borderId="0" xfId="0" applyNumberFormat="1" applyAlignment="1">
      <alignment horizontal="center" vertical="top" wrapText="1"/>
    </xf>
    <xf numFmtId="0" fontId="41" fillId="0" borderId="3" xfId="0" applyNumberFormat="1" applyFont="1" applyBorder="1" applyAlignment="1">
      <alignment horizontal="center" vertical="top" wrapText="1"/>
    </xf>
    <xf numFmtId="0" fontId="63" fillId="3" borderId="4" xfId="0" applyNumberFormat="1" applyFont="1" applyFill="1" applyBorder="1" applyAlignment="1">
      <alignment horizontal="center" vertical="top" wrapText="1"/>
    </xf>
    <xf numFmtId="166" fontId="41" fillId="0" borderId="0" xfId="3" applyFont="1" applyFill="1" applyBorder="1" applyAlignment="1">
      <alignment vertical="center" wrapText="1"/>
    </xf>
    <xf numFmtId="0" fontId="41" fillId="0" borderId="12" xfId="0" applyNumberFormat="1" applyFont="1" applyFill="1" applyBorder="1" applyAlignment="1">
      <alignment horizontal="center" vertical="center" wrapText="1"/>
    </xf>
    <xf numFmtId="0" fontId="41" fillId="0" borderId="13" xfId="0" applyNumberFormat="1" applyFont="1" applyFill="1" applyBorder="1" applyAlignment="1">
      <alignment horizontal="center" vertical="center" wrapText="1"/>
    </xf>
    <xf numFmtId="0" fontId="41" fillId="0" borderId="6" xfId="0" applyNumberFormat="1" applyFont="1" applyFill="1" applyBorder="1" applyAlignment="1">
      <alignment horizontal="center" vertical="center" wrapText="1"/>
    </xf>
    <xf numFmtId="166" fontId="41" fillId="0" borderId="6" xfId="3" applyFont="1" applyFill="1" applyBorder="1" applyAlignment="1">
      <alignment vertical="center" wrapText="1"/>
    </xf>
    <xf numFmtId="0" fontId="41" fillId="0" borderId="6" xfId="4" applyNumberFormat="1" applyFont="1" applyFill="1" applyBorder="1" applyAlignment="1">
      <alignment vertical="center" wrapText="1"/>
    </xf>
    <xf numFmtId="0" fontId="0" fillId="0" borderId="6" xfId="0" applyNumberFormat="1" applyBorder="1" applyAlignment="1">
      <alignment vertical="top" wrapText="1"/>
    </xf>
    <xf numFmtId="0" fontId="41" fillId="0" borderId="0" xfId="0" applyNumberFormat="1" applyFont="1" applyFill="1" applyBorder="1" applyAlignment="1">
      <alignment horizontal="center" vertical="center" wrapText="1"/>
    </xf>
    <xf numFmtId="9" fontId="0" fillId="0" borderId="6" xfId="12" applyFont="1" applyBorder="1" applyAlignment="1">
      <alignment horizontal="center" vertical="center"/>
    </xf>
    <xf numFmtId="9" fontId="41" fillId="0" borderId="13" xfId="12" applyFont="1" applyFill="1" applyBorder="1" applyAlignment="1">
      <alignment horizontal="center" vertical="center" wrapText="1"/>
    </xf>
    <xf numFmtId="9" fontId="49" fillId="0" borderId="6" xfId="0" applyNumberFormat="1" applyFont="1" applyFill="1" applyBorder="1" applyAlignment="1">
      <alignment horizontal="center" vertical="center" wrapText="1"/>
    </xf>
    <xf numFmtId="9" fontId="39" fillId="0" borderId="6" xfId="12" applyNumberFormat="1" applyFont="1" applyFill="1" applyBorder="1" applyAlignment="1">
      <alignment horizontal="center" vertical="center" wrapText="1"/>
    </xf>
    <xf numFmtId="9" fontId="41" fillId="0" borderId="6" xfId="12" applyFont="1" applyFill="1" applyBorder="1" applyAlignment="1">
      <alignment horizontal="center" vertical="center" wrapText="1"/>
    </xf>
    <xf numFmtId="9" fontId="41" fillId="0" borderId="0" xfId="12" applyFont="1" applyFill="1" applyBorder="1" applyAlignment="1">
      <alignment horizontal="center" vertical="center" wrapText="1"/>
    </xf>
    <xf numFmtId="9" fontId="41" fillId="0" borderId="42" xfId="12" applyFont="1" applyFill="1" applyBorder="1" applyAlignment="1">
      <alignment horizontal="center" vertical="center" wrapText="1"/>
    </xf>
    <xf numFmtId="9" fontId="41" fillId="0" borderId="9" xfId="12" applyFont="1" applyFill="1" applyBorder="1" applyAlignment="1">
      <alignment horizontal="center" vertical="center" wrapText="1"/>
    </xf>
    <xf numFmtId="9" fontId="41" fillId="0" borderId="0" xfId="12" applyFont="1" applyBorder="1" applyAlignment="1">
      <alignment horizontal="center" vertical="center" wrapText="1"/>
    </xf>
    <xf numFmtId="9" fontId="0" fillId="0" borderId="0" xfId="12" applyFont="1" applyAlignment="1">
      <alignment horizontal="center" vertical="center" wrapText="1"/>
    </xf>
    <xf numFmtId="9" fontId="0" fillId="0" borderId="0" xfId="12" applyFont="1" applyAlignment="1">
      <alignment horizontal="center" vertical="top" wrapText="1"/>
    </xf>
    <xf numFmtId="0" fontId="39" fillId="0" borderId="6" xfId="0" applyNumberFormat="1" applyFont="1" applyFill="1" applyBorder="1" applyAlignment="1">
      <alignment horizontal="center" vertical="center" wrapText="1"/>
    </xf>
    <xf numFmtId="0" fontId="41" fillId="0" borderId="42" xfId="0" applyNumberFormat="1" applyFont="1" applyFill="1" applyBorder="1" applyAlignment="1">
      <alignment horizontal="center" vertical="center" wrapText="1"/>
    </xf>
    <xf numFmtId="0" fontId="41" fillId="0" borderId="9"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NumberFormat="1" applyFill="1" applyAlignment="1">
      <alignment horizontal="center" vertical="top" wrapText="1"/>
    </xf>
    <xf numFmtId="0" fontId="43" fillId="0" borderId="6" xfId="0" applyNumberFormat="1" applyFont="1" applyFill="1" applyBorder="1" applyAlignment="1">
      <alignment horizontal="center" vertical="top" wrapText="1"/>
    </xf>
    <xf numFmtId="166" fontId="0" fillId="0" borderId="0" xfId="3" applyFont="1"/>
    <xf numFmtId="0" fontId="0" fillId="0" borderId="18" xfId="0" applyBorder="1" applyAlignment="1">
      <alignment horizontal="center"/>
    </xf>
    <xf numFmtId="0" fontId="1" fillId="0" borderId="0" xfId="0" applyFont="1"/>
    <xf numFmtId="0" fontId="1" fillId="0" borderId="0" xfId="0" applyFont="1" applyAlignment="1"/>
    <xf numFmtId="4" fontId="1" fillId="0" borderId="42" xfId="0" applyNumberFormat="1" applyFont="1" applyBorder="1" applyAlignment="1">
      <alignment horizontal="right" vertical="center"/>
    </xf>
    <xf numFmtId="0" fontId="1" fillId="0" borderId="2" xfId="0" applyFont="1" applyBorder="1" applyAlignment="1">
      <alignment horizontal="center" vertical="center" wrapText="1"/>
    </xf>
    <xf numFmtId="0" fontId="1" fillId="0" borderId="0" xfId="0" applyFont="1" applyAlignment="1">
      <alignment horizontal="center"/>
    </xf>
    <xf numFmtId="14" fontId="1" fillId="0" borderId="3" xfId="0" applyNumberFormat="1" applyFont="1" applyBorder="1" applyAlignment="1">
      <alignment horizontal="center" vertical="center" wrapText="1"/>
    </xf>
    <xf numFmtId="0" fontId="70" fillId="3" borderId="4" xfId="0" applyFont="1" applyFill="1" applyBorder="1" applyAlignment="1">
      <alignment horizontal="center" vertical="center" wrapText="1"/>
    </xf>
    <xf numFmtId="0" fontId="68" fillId="9" borderId="44" xfId="0" applyFont="1" applyFill="1" applyBorder="1" applyAlignment="1">
      <alignment horizontal="center" vertical="center" wrapText="1"/>
    </xf>
    <xf numFmtId="0" fontId="1" fillId="9" borderId="44" xfId="0" applyFont="1" applyFill="1" applyBorder="1" applyAlignment="1">
      <alignment horizontal="center" vertical="center" wrapText="1"/>
    </xf>
    <xf numFmtId="0" fontId="69" fillId="9" borderId="44" xfId="0" applyFont="1" applyFill="1" applyBorder="1" applyAlignment="1">
      <alignment horizontal="center" vertical="center" wrapText="1"/>
    </xf>
    <xf numFmtId="4" fontId="1" fillId="9" borderId="44" xfId="0" applyNumberFormat="1" applyFont="1" applyFill="1" applyBorder="1" applyAlignment="1">
      <alignment horizontal="right" vertical="center" wrapText="1"/>
    </xf>
    <xf numFmtId="0" fontId="11" fillId="9" borderId="44" xfId="0" applyFont="1" applyFill="1" applyBorder="1" applyAlignment="1">
      <alignment horizontal="center" vertical="center" wrapText="1"/>
    </xf>
    <xf numFmtId="0" fontId="1" fillId="9" borderId="0" xfId="0" applyFont="1" applyFill="1" applyBorder="1" applyAlignment="1">
      <alignment horizontal="center" vertical="center" wrapText="1"/>
    </xf>
    <xf numFmtId="3" fontId="1" fillId="9" borderId="44" xfId="0" applyNumberFormat="1" applyFont="1" applyFill="1" applyBorder="1" applyAlignment="1">
      <alignment horizontal="right" vertical="center" wrapText="1"/>
    </xf>
    <xf numFmtId="14" fontId="1" fillId="9" borderId="0" xfId="0" applyNumberFormat="1" applyFont="1" applyFill="1" applyBorder="1" applyAlignment="1">
      <alignment horizontal="center" vertical="center" wrapText="1"/>
    </xf>
    <xf numFmtId="0" fontId="70" fillId="9" borderId="0" xfId="0" applyFont="1" applyFill="1" applyBorder="1" applyAlignment="1">
      <alignment horizontal="left" vertical="center" wrapText="1"/>
    </xf>
    <xf numFmtId="0" fontId="44" fillId="0" borderId="6" xfId="8" applyFont="1" applyFill="1" applyBorder="1" applyAlignment="1">
      <alignment horizontal="center" vertical="center" wrapText="1"/>
    </xf>
    <xf numFmtId="9" fontId="46" fillId="0" borderId="6" xfId="0" applyNumberFormat="1" applyFont="1" applyFill="1" applyBorder="1" applyAlignment="1">
      <alignment horizontal="center" vertical="center" wrapText="1"/>
    </xf>
    <xf numFmtId="10" fontId="46" fillId="0" borderId="12" xfId="0" applyNumberFormat="1" applyFont="1" applyFill="1" applyBorder="1" applyAlignment="1">
      <alignment horizontal="center" vertical="center" wrapText="1"/>
    </xf>
    <xf numFmtId="4" fontId="46" fillId="0" borderId="6" xfId="4" applyNumberFormat="1" applyFont="1" applyFill="1" applyBorder="1" applyAlignment="1">
      <alignment horizontal="right" vertical="center" wrapText="1"/>
    </xf>
    <xf numFmtId="3" fontId="46" fillId="0" borderId="6" xfId="0" applyNumberFormat="1" applyFont="1" applyFill="1" applyBorder="1" applyAlignment="1">
      <alignment horizontal="right" vertical="center" wrapText="1"/>
    </xf>
    <xf numFmtId="14" fontId="46" fillId="0" borderId="6" xfId="0" applyNumberFormat="1" applyFont="1" applyFill="1" applyBorder="1" applyAlignment="1">
      <alignment horizontal="center" vertical="center" wrapText="1"/>
    </xf>
    <xf numFmtId="0" fontId="46" fillId="0" borderId="26" xfId="0" applyFont="1" applyFill="1" applyBorder="1" applyAlignment="1">
      <alignment horizontal="center" vertical="center" wrapText="1"/>
    </xf>
    <xf numFmtId="0" fontId="76" fillId="0" borderId="6" xfId="0" applyFont="1" applyFill="1" applyBorder="1" applyAlignment="1">
      <alignment horizontal="center" vertical="center" wrapText="1"/>
    </xf>
    <xf numFmtId="0" fontId="46" fillId="0" borderId="6"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62" fillId="0" borderId="0" xfId="0" applyFont="1" applyAlignment="1">
      <alignment horizontal="center"/>
    </xf>
    <xf numFmtId="0" fontId="1" fillId="0" borderId="0" xfId="0" applyFont="1" applyBorder="1"/>
    <xf numFmtId="0" fontId="1" fillId="0" borderId="0" xfId="0" applyFont="1" applyBorder="1" applyAlignment="1">
      <alignment horizontal="center"/>
    </xf>
    <xf numFmtId="4" fontId="1" fillId="0" borderId="0" xfId="0" applyNumberFormat="1" applyFont="1" applyBorder="1" applyAlignment="1">
      <alignment horizontal="right"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3" fontId="1" fillId="0" borderId="0" xfId="0" applyNumberFormat="1" applyFont="1" applyBorder="1" applyAlignment="1">
      <alignment horizontal="right" vertical="center"/>
    </xf>
    <xf numFmtId="14" fontId="1" fillId="0" borderId="0" xfId="0" applyNumberFormat="1" applyFont="1" applyBorder="1" applyAlignment="1">
      <alignment horizontal="center" vertical="center"/>
    </xf>
    <xf numFmtId="4" fontId="1" fillId="0" borderId="0" xfId="0" applyNumberFormat="1" applyFont="1" applyAlignment="1">
      <alignment horizontal="right"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3" fontId="1" fillId="0" borderId="0" xfId="0" applyNumberFormat="1" applyFont="1" applyAlignment="1">
      <alignment horizontal="right" vertical="center"/>
    </xf>
    <xf numFmtId="14" fontId="1" fillId="0" borderId="0" xfId="0" applyNumberFormat="1" applyFont="1" applyAlignment="1">
      <alignment horizontal="center" vertical="center"/>
    </xf>
    <xf numFmtId="187" fontId="1" fillId="0" borderId="0" xfId="0" applyNumberFormat="1" applyFont="1" applyAlignment="1">
      <alignment horizontal="right" vertical="center"/>
    </xf>
    <xf numFmtId="0" fontId="62" fillId="2" borderId="0" xfId="0" applyFont="1" applyFill="1" applyAlignment="1">
      <alignment horizontal="center"/>
    </xf>
    <xf numFmtId="0" fontId="77" fillId="4" borderId="0" xfId="0" applyFont="1" applyFill="1" applyAlignment="1">
      <alignment horizontal="center"/>
    </xf>
    <xf numFmtId="0" fontId="78" fillId="3" borderId="0" xfId="0" applyFont="1" applyFill="1" applyAlignment="1">
      <alignment horizontal="center"/>
    </xf>
    <xf numFmtId="0" fontId="0" fillId="0" borderId="0" xfId="0" applyAlignment="1">
      <alignment vertical="center"/>
    </xf>
    <xf numFmtId="166" fontId="0" fillId="0" borderId="0" xfId="3" applyFont="1" applyFill="1" applyBorder="1"/>
    <xf numFmtId="0" fontId="0" fillId="0" borderId="0" xfId="0" applyFill="1" applyBorder="1" applyAlignment="1">
      <alignment horizontal="center"/>
    </xf>
    <xf numFmtId="0" fontId="46" fillId="0" borderId="6" xfId="0" applyFont="1" applyFill="1" applyBorder="1" applyAlignment="1">
      <alignment horizontal="center" vertical="center"/>
    </xf>
    <xf numFmtId="0" fontId="46" fillId="0" borderId="26" xfId="0" applyFont="1" applyFill="1" applyBorder="1" applyAlignment="1">
      <alignment horizontal="center" vertical="center"/>
    </xf>
    <xf numFmtId="0" fontId="72" fillId="0" borderId="6" xfId="0" applyNumberFormat="1" applyFont="1" applyFill="1" applyBorder="1" applyAlignment="1" applyProtection="1">
      <alignment horizontal="center" vertical="center"/>
    </xf>
    <xf numFmtId="0" fontId="45" fillId="0" borderId="6" xfId="0" applyNumberFormat="1" applyFont="1" applyFill="1" applyBorder="1" applyAlignment="1" applyProtection="1">
      <alignment horizontal="center" vertical="center"/>
    </xf>
    <xf numFmtId="0" fontId="7" fillId="0" borderId="6"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0" borderId="6" xfId="0" applyFont="1" applyBorder="1" applyAlignment="1">
      <alignment horizontal="center" vertical="center" wrapText="1"/>
    </xf>
    <xf numFmtId="0" fontId="9" fillId="0" borderId="6" xfId="0" applyFont="1" applyFill="1" applyBorder="1" applyAlignment="1">
      <alignment horizontal="center" vertical="center" wrapText="1"/>
    </xf>
    <xf numFmtId="166" fontId="2" fillId="0" borderId="6" xfId="4" applyFont="1" applyBorder="1" applyAlignment="1">
      <alignment horizontal="center" vertical="center" wrapText="1"/>
    </xf>
    <xf numFmtId="0" fontId="38" fillId="0" borderId="6" xfId="8" applyFont="1" applyFill="1" applyBorder="1" applyAlignment="1">
      <alignment horizontal="center" vertical="center" wrapText="1"/>
    </xf>
    <xf numFmtId="0" fontId="2" fillId="0" borderId="6" xfId="0" applyFont="1" applyBorder="1" applyAlignment="1">
      <alignment horizontal="left" vertical="center" wrapText="1"/>
    </xf>
    <xf numFmtId="166" fontId="67" fillId="0" borderId="6" xfId="5" applyNumberFormat="1" applyFont="1" applyBorder="1" applyAlignment="1">
      <alignment vertical="center"/>
    </xf>
    <xf numFmtId="166" fontId="2" fillId="0" borderId="12" xfId="4" applyFont="1" applyBorder="1" applyAlignment="1">
      <alignment horizontal="right" vertical="center" wrapText="1"/>
    </xf>
    <xf numFmtId="166" fontId="2" fillId="0" borderId="12" xfId="4" applyFont="1" applyFill="1" applyBorder="1" applyAlignment="1">
      <alignment horizontal="right" vertical="center" wrapText="1"/>
    </xf>
    <xf numFmtId="14" fontId="3" fillId="0" borderId="6" xfId="0" applyNumberFormat="1" applyFont="1" applyBorder="1" applyAlignment="1">
      <alignment horizontal="center" vertical="center" wrapText="1"/>
    </xf>
    <xf numFmtId="0" fontId="1" fillId="0" borderId="6" xfId="0" applyFont="1" applyFill="1" applyBorder="1" applyAlignment="1">
      <alignment horizontal="left" vertical="center" wrapText="1"/>
    </xf>
    <xf numFmtId="0" fontId="41" fillId="0" borderId="6" xfId="0" applyFont="1" applyFill="1" applyBorder="1" applyAlignment="1">
      <alignment horizontal="center" vertical="center" wrapText="1"/>
    </xf>
    <xf numFmtId="0" fontId="11" fillId="0" borderId="6" xfId="0" applyNumberFormat="1" applyFont="1" applyBorder="1" applyAlignment="1">
      <alignment horizontal="center" vertical="center" wrapText="1"/>
    </xf>
    <xf numFmtId="166" fontId="2" fillId="0" borderId="6" xfId="4" applyFont="1" applyBorder="1" applyAlignment="1">
      <alignment horizontal="right" vertical="center" wrapText="1"/>
    </xf>
    <xf numFmtId="0" fontId="41" fillId="0" borderId="6" xfId="0" applyFont="1" applyFill="1" applyBorder="1" applyAlignment="1">
      <alignment vertical="center" wrapText="1"/>
    </xf>
    <xf numFmtId="0" fontId="1" fillId="0" borderId="6" xfId="0" applyFont="1" applyBorder="1" applyAlignment="1">
      <alignment horizontal="left" vertical="center" wrapText="1"/>
    </xf>
    <xf numFmtId="0" fontId="41" fillId="0" borderId="18" xfId="0" applyFont="1" applyFill="1" applyBorder="1" applyAlignment="1">
      <alignment vertical="center" wrapText="1"/>
    </xf>
    <xf numFmtId="0" fontId="2" fillId="0" borderId="6" xfId="0" applyFont="1" applyFill="1" applyBorder="1" applyAlignment="1">
      <alignment horizontal="right" vertical="center" wrapText="1"/>
    </xf>
    <xf numFmtId="0" fontId="8" fillId="0" borderId="6" xfId="0" applyFont="1" applyBorder="1"/>
    <xf numFmtId="0" fontId="2" fillId="0" borderId="6" xfId="0" applyFont="1" applyBorder="1"/>
    <xf numFmtId="0" fontId="2" fillId="0" borderId="6" xfId="0" applyFont="1" applyBorder="1" applyAlignment="1">
      <alignment horizontal="center"/>
    </xf>
    <xf numFmtId="166" fontId="2" fillId="0" borderId="6" xfId="4" applyFont="1" applyBorder="1" applyAlignment="1">
      <alignment horizontal="right"/>
    </xf>
    <xf numFmtId="166" fontId="2" fillId="0" borderId="0" xfId="4" applyFont="1" applyBorder="1" applyAlignment="1">
      <alignment horizontal="right"/>
    </xf>
    <xf numFmtId="166" fontId="2" fillId="0" borderId="0" xfId="4" applyFont="1" applyBorder="1"/>
    <xf numFmtId="166" fontId="21" fillId="0" borderId="0" xfId="4" applyFont="1" applyAlignment="1">
      <alignment horizontal="right"/>
    </xf>
    <xf numFmtId="166" fontId="21" fillId="0" borderId="0" xfId="4" applyFont="1"/>
    <xf numFmtId="0" fontId="13" fillId="0" borderId="0" xfId="0" applyFont="1" applyFill="1"/>
    <xf numFmtId="0" fontId="14" fillId="0" borderId="0" xfId="0" applyFont="1" applyFill="1"/>
    <xf numFmtId="9" fontId="0" fillId="0" borderId="0" xfId="12" applyFont="1"/>
    <xf numFmtId="9" fontId="0" fillId="0" borderId="0" xfId="12" applyFont="1" applyFill="1" applyBorder="1"/>
    <xf numFmtId="0" fontId="0" fillId="0" borderId="0" xfId="0" applyBorder="1"/>
    <xf numFmtId="0" fontId="0" fillId="0" borderId="0" xfId="0" applyAlignment="1">
      <alignment wrapText="1"/>
    </xf>
    <xf numFmtId="0" fontId="0" fillId="0" borderId="0" xfId="0" applyAlignment="1">
      <alignment horizontal="left" indent="5"/>
    </xf>
    <xf numFmtId="166" fontId="0" fillId="0" borderId="0" xfId="3" applyFont="1" applyAlignment="1">
      <alignment wrapText="1"/>
    </xf>
    <xf numFmtId="166" fontId="46" fillId="0" borderId="6" xfId="4" applyFont="1" applyBorder="1" applyAlignment="1">
      <alignment vertical="center"/>
    </xf>
    <xf numFmtId="0" fontId="6" fillId="0" borderId="45" xfId="0" applyFont="1" applyBorder="1" applyAlignment="1">
      <alignment vertical="center" wrapText="1"/>
    </xf>
    <xf numFmtId="0" fontId="101" fillId="0" borderId="3" xfId="0" applyFont="1" applyBorder="1" applyAlignment="1">
      <alignment horizontal="center" vertical="center" wrapText="1"/>
    </xf>
    <xf numFmtId="0" fontId="6" fillId="3" borderId="46" xfId="0" applyFont="1" applyFill="1" applyBorder="1" applyAlignment="1">
      <alignment horizontal="center" vertical="center" wrapText="1"/>
    </xf>
    <xf numFmtId="0" fontId="6" fillId="0" borderId="14" xfId="0" applyFont="1" applyBorder="1" applyAlignment="1">
      <alignment horizontal="center" vertical="center" wrapText="1"/>
    </xf>
    <xf numFmtId="0" fontId="102" fillId="0" borderId="14" xfId="0" applyFont="1" applyBorder="1" applyAlignment="1">
      <alignment horizontal="center" vertical="center" wrapText="1"/>
    </xf>
    <xf numFmtId="9" fontId="6" fillId="0" borderId="14" xfId="0" applyNumberFormat="1" applyFont="1" applyBorder="1" applyAlignment="1">
      <alignment vertical="center" wrapText="1"/>
    </xf>
    <xf numFmtId="37" fontId="6" fillId="0" borderId="38" xfId="3" applyNumberFormat="1" applyFont="1" applyBorder="1" applyAlignment="1">
      <alignment vertical="center" wrapText="1"/>
    </xf>
    <xf numFmtId="0" fontId="103" fillId="0" borderId="14" xfId="0" applyFont="1" applyBorder="1" applyAlignment="1">
      <alignment horizontal="center" vertical="center" wrapText="1"/>
    </xf>
    <xf numFmtId="0" fontId="103" fillId="0" borderId="37" xfId="0" applyFont="1" applyBorder="1" applyAlignment="1">
      <alignment vertical="center" wrapText="1"/>
    </xf>
    <xf numFmtId="0" fontId="6" fillId="0" borderId="14" xfId="0" applyFont="1" applyBorder="1" applyAlignment="1">
      <alignment vertical="center" wrapText="1"/>
    </xf>
    <xf numFmtId="0" fontId="100" fillId="0" borderId="14" xfId="0" applyNumberFormat="1" applyFont="1" applyBorder="1" applyAlignment="1">
      <alignment vertical="center" wrapText="1"/>
    </xf>
    <xf numFmtId="3" fontId="6" fillId="0" borderId="14" xfId="0" applyNumberFormat="1" applyFont="1" applyBorder="1" applyAlignment="1">
      <alignment vertical="center" wrapText="1"/>
    </xf>
    <xf numFmtId="3" fontId="6" fillId="0" borderId="37" xfId="0" applyNumberFormat="1" applyFont="1" applyBorder="1" applyAlignment="1">
      <alignment vertical="center" wrapText="1"/>
    </xf>
    <xf numFmtId="168" fontId="6" fillId="0" borderId="37" xfId="0" applyNumberFormat="1" applyFont="1" applyBorder="1" applyAlignment="1">
      <alignment vertical="center" wrapText="1"/>
    </xf>
    <xf numFmtId="0" fontId="6" fillId="0" borderId="47" xfId="0" applyFont="1" applyBorder="1" applyAlignment="1">
      <alignment vertical="center" wrapText="1"/>
    </xf>
    <xf numFmtId="0" fontId="6" fillId="0" borderId="6" xfId="0" applyFont="1" applyBorder="1" applyAlignment="1">
      <alignment horizontal="center" vertical="center" wrapText="1"/>
    </xf>
    <xf numFmtId="0" fontId="102" fillId="0" borderId="6" xfId="0" applyFont="1" applyBorder="1" applyAlignment="1">
      <alignment horizontal="center" vertical="center" wrapText="1"/>
    </xf>
    <xf numFmtId="0" fontId="103" fillId="0" borderId="12" xfId="0" applyFont="1" applyBorder="1" applyAlignment="1">
      <alignment vertical="center" wrapText="1"/>
    </xf>
    <xf numFmtId="168" fontId="6" fillId="0" borderId="12" xfId="0" applyNumberFormat="1" applyFont="1" applyBorder="1" applyAlignment="1">
      <alignment vertical="center" wrapText="1"/>
    </xf>
    <xf numFmtId="0" fontId="6" fillId="0" borderId="6" xfId="0" applyFont="1" applyBorder="1" applyAlignment="1">
      <alignment horizontal="center" wrapText="1"/>
    </xf>
    <xf numFmtId="0" fontId="103" fillId="0" borderId="13" xfId="0" applyFont="1" applyBorder="1" applyAlignment="1">
      <alignment vertical="center" wrapText="1"/>
    </xf>
    <xf numFmtId="168" fontId="6" fillId="0" borderId="13" xfId="0" applyNumberFormat="1" applyFont="1" applyBorder="1" applyAlignment="1">
      <alignment vertical="center" wrapText="1"/>
    </xf>
    <xf numFmtId="0" fontId="100" fillId="0" borderId="6"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168" fontId="6" fillId="0" borderId="6" xfId="0" applyNumberFormat="1" applyFont="1" applyBorder="1" applyAlignment="1">
      <alignment vertical="center" wrapText="1"/>
    </xf>
    <xf numFmtId="0" fontId="6" fillId="0" borderId="21" xfId="0" applyFont="1" applyBorder="1" applyAlignment="1">
      <alignment vertical="center" wrapText="1"/>
    </xf>
    <xf numFmtId="0" fontId="6" fillId="0" borderId="17" xfId="0" applyFont="1" applyBorder="1" applyAlignment="1">
      <alignment vertical="center" wrapText="1"/>
    </xf>
    <xf numFmtId="9" fontId="6" fillId="0" borderId="6" xfId="0" applyNumberFormat="1" applyFont="1" applyBorder="1" applyAlignment="1">
      <alignment vertical="center" wrapText="1"/>
    </xf>
    <xf numFmtId="37" fontId="6" fillId="0" borderId="6" xfId="3" applyNumberFormat="1" applyFont="1" applyBorder="1" applyAlignment="1">
      <alignment vertical="center" wrapText="1"/>
    </xf>
    <xf numFmtId="0" fontId="103" fillId="0" borderId="18" xfId="0" applyFont="1" applyBorder="1" applyAlignment="1">
      <alignment vertical="center" wrapText="1"/>
    </xf>
    <xf numFmtId="168" fontId="6" fillId="0" borderId="18" xfId="0" applyNumberFormat="1" applyFont="1" applyBorder="1" applyAlignment="1">
      <alignment vertical="center" wrapText="1"/>
    </xf>
    <xf numFmtId="0" fontId="102" fillId="0" borderId="6" xfId="0" applyFont="1" applyBorder="1" applyAlignment="1">
      <alignment vertical="center" wrapText="1"/>
    </xf>
    <xf numFmtId="0" fontId="6" fillId="0" borderId="13" xfId="0" applyFont="1" applyBorder="1" applyAlignment="1">
      <alignment vertical="center" wrapText="1"/>
    </xf>
    <xf numFmtId="0" fontId="6" fillId="0" borderId="25" xfId="0" applyFont="1" applyBorder="1" applyAlignment="1">
      <alignment horizontal="center" wrapText="1"/>
    </xf>
    <xf numFmtId="0" fontId="102" fillId="0" borderId="25" xfId="0" applyFont="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48" xfId="0" applyFont="1" applyBorder="1" applyAlignment="1">
      <alignment horizontal="right" vertical="center" wrapText="1"/>
    </xf>
    <xf numFmtId="0" fontId="8" fillId="0" borderId="49" xfId="0" applyFont="1" applyBorder="1"/>
    <xf numFmtId="0" fontId="6" fillId="0" borderId="38" xfId="0" applyFont="1" applyBorder="1"/>
    <xf numFmtId="0" fontId="6" fillId="0" borderId="38" xfId="0" applyFont="1" applyBorder="1" applyAlignment="1"/>
    <xf numFmtId="0" fontId="6" fillId="0" borderId="39" xfId="0" applyFont="1" applyBorder="1"/>
    <xf numFmtId="0" fontId="6" fillId="0" borderId="48" xfId="0" applyFont="1" applyBorder="1"/>
    <xf numFmtId="0" fontId="6" fillId="0" borderId="0" xfId="0" applyFont="1" applyBorder="1"/>
    <xf numFmtId="0" fontId="6" fillId="0" borderId="34" xfId="0" applyFont="1" applyBorder="1"/>
    <xf numFmtId="0" fontId="6" fillId="2" borderId="48" xfId="0" applyFont="1" applyFill="1" applyBorder="1"/>
    <xf numFmtId="0" fontId="6" fillId="4" borderId="48" xfId="0" applyFont="1" applyFill="1" applyBorder="1"/>
    <xf numFmtId="0" fontId="6" fillId="3" borderId="48" xfId="0" applyFont="1" applyFill="1" applyBorder="1"/>
    <xf numFmtId="0" fontId="6" fillId="0" borderId="50" xfId="0" applyFont="1" applyFill="1" applyBorder="1"/>
    <xf numFmtId="0" fontId="6" fillId="0" borderId="51" xfId="0" applyFont="1" applyBorder="1"/>
    <xf numFmtId="0" fontId="6" fillId="0" borderId="36" xfId="0" applyFont="1" applyBorder="1"/>
    <xf numFmtId="0" fontId="6" fillId="0" borderId="0" xfId="0" applyFont="1" applyFill="1" applyBorder="1"/>
    <xf numFmtId="0" fontId="103" fillId="0" borderId="15" xfId="0" applyFont="1" applyBorder="1" applyAlignment="1">
      <alignment vertical="center" wrapText="1"/>
    </xf>
    <xf numFmtId="0" fontId="107" fillId="0" borderId="25" xfId="0" applyFont="1" applyBorder="1" applyAlignment="1">
      <alignment horizontal="center" vertical="center" wrapText="1"/>
    </xf>
    <xf numFmtId="0" fontId="103" fillId="3" borderId="52" xfId="0" applyFont="1" applyFill="1" applyBorder="1" applyAlignment="1">
      <alignment horizontal="center" vertical="center" wrapText="1"/>
    </xf>
    <xf numFmtId="0" fontId="108" fillId="0" borderId="6" xfId="0" applyFont="1" applyBorder="1" applyAlignment="1">
      <alignment vertical="center" wrapText="1"/>
    </xf>
    <xf numFmtId="0" fontId="109" fillId="0" borderId="37" xfId="0" applyFont="1" applyBorder="1" applyAlignment="1">
      <alignment vertical="center" wrapText="1"/>
    </xf>
    <xf numFmtId="9" fontId="100" fillId="0" borderId="37" xfId="0" applyNumberFormat="1" applyFont="1" applyFill="1" applyBorder="1" applyAlignment="1">
      <alignment vertical="center" wrapText="1"/>
    </xf>
    <xf numFmtId="9" fontId="6" fillId="0" borderId="37" xfId="0" applyNumberFormat="1" applyFont="1" applyBorder="1" applyAlignment="1">
      <alignment vertical="center" wrapText="1"/>
    </xf>
    <xf numFmtId="0" fontId="6" fillId="0" borderId="37" xfId="0" applyFont="1" applyBorder="1" applyAlignment="1">
      <alignment vertical="center" wrapText="1"/>
    </xf>
    <xf numFmtId="0" fontId="110" fillId="0" borderId="37" xfId="0" applyNumberFormat="1" applyFont="1" applyBorder="1" applyAlignment="1">
      <alignment vertical="center" wrapText="1"/>
    </xf>
    <xf numFmtId="0" fontId="6" fillId="0" borderId="6" xfId="0" applyNumberFormat="1" applyFont="1" applyBorder="1" applyAlignment="1">
      <alignment horizontal="center" vertical="center" wrapText="1"/>
    </xf>
    <xf numFmtId="0" fontId="102" fillId="0" borderId="12" xfId="0" applyFont="1" applyBorder="1" applyAlignment="1">
      <alignment horizontal="center" vertical="center" wrapText="1"/>
    </xf>
    <xf numFmtId="9" fontId="100" fillId="0" borderId="12" xfId="0" applyNumberFormat="1" applyFont="1" applyFill="1" applyBorder="1" applyAlignment="1">
      <alignment horizontal="right" vertical="center" wrapText="1"/>
    </xf>
    <xf numFmtId="9" fontId="6" fillId="0" borderId="12" xfId="0" applyNumberFormat="1" applyFont="1" applyBorder="1" applyAlignment="1">
      <alignment horizontal="right" vertical="center" wrapText="1"/>
    </xf>
    <xf numFmtId="0" fontId="6" fillId="0" borderId="12" xfId="0" applyFont="1" applyBorder="1" applyAlignment="1">
      <alignment horizontal="center" vertical="center" wrapText="1"/>
    </xf>
    <xf numFmtId="0" fontId="103" fillId="0" borderId="12" xfId="0" applyFont="1" applyBorder="1" applyAlignment="1">
      <alignment horizontal="center" vertical="center" wrapText="1"/>
    </xf>
    <xf numFmtId="0" fontId="103" fillId="0" borderId="6" xfId="0" applyFont="1" applyBorder="1" applyAlignment="1">
      <alignment horizontal="center" vertical="center" wrapText="1"/>
    </xf>
    <xf numFmtId="0" fontId="110" fillId="0" borderId="6" xfId="0" applyNumberFormat="1" applyFont="1" applyBorder="1" applyAlignment="1">
      <alignment horizontal="center" vertical="center" wrapText="1"/>
    </xf>
    <xf numFmtId="3" fontId="6" fillId="0" borderId="6" xfId="0" applyNumberFormat="1" applyFont="1" applyBorder="1" applyAlignment="1">
      <alignment vertical="center" wrapText="1"/>
    </xf>
    <xf numFmtId="168" fontId="6" fillId="0" borderId="12" xfId="0" applyNumberFormat="1" applyFont="1" applyBorder="1" applyAlignment="1">
      <alignment horizontal="center" vertical="center" wrapText="1"/>
    </xf>
    <xf numFmtId="0" fontId="110" fillId="0" borderId="18" xfId="0" applyNumberFormat="1" applyFont="1" applyBorder="1" applyAlignment="1">
      <alignment horizontal="center" vertical="center" wrapText="1"/>
    </xf>
    <xf numFmtId="3" fontId="6" fillId="0" borderId="18" xfId="0" applyNumberFormat="1" applyFont="1" applyBorder="1" applyAlignment="1">
      <alignment vertical="center" wrapText="1"/>
    </xf>
    <xf numFmtId="0" fontId="6" fillId="0" borderId="18" xfId="0" applyNumberFormat="1" applyFont="1" applyBorder="1" applyAlignment="1">
      <alignment horizontal="center" vertical="center" wrapText="1"/>
    </xf>
    <xf numFmtId="0" fontId="102" fillId="0" borderId="18" xfId="0" applyFont="1" applyBorder="1" applyAlignment="1">
      <alignment horizontal="center" vertical="center" wrapText="1"/>
    </xf>
    <xf numFmtId="9" fontId="100" fillId="0" borderId="6" xfId="0" applyNumberFormat="1" applyFont="1" applyFill="1" applyBorder="1" applyAlignment="1">
      <alignment vertical="center" wrapText="1"/>
    </xf>
    <xf numFmtId="0" fontId="6" fillId="0" borderId="6" xfId="0" applyFont="1" applyBorder="1" applyAlignment="1">
      <alignment vertical="center" wrapText="1"/>
    </xf>
    <xf numFmtId="0" fontId="102" fillId="0" borderId="18" xfId="0" applyNumberFormat="1" applyFont="1" applyBorder="1" applyAlignment="1">
      <alignment horizontal="center" vertical="center" wrapText="1"/>
    </xf>
    <xf numFmtId="0" fontId="110" fillId="0" borderId="13" xfId="0" applyNumberFormat="1" applyFont="1" applyBorder="1" applyAlignment="1">
      <alignment vertical="center" wrapText="1"/>
    </xf>
    <xf numFmtId="3" fontId="6" fillId="0" borderId="13" xfId="0" applyNumberFormat="1" applyFont="1" applyBorder="1" applyAlignment="1">
      <alignment vertical="center" wrapText="1"/>
    </xf>
    <xf numFmtId="0" fontId="8" fillId="0" borderId="53" xfId="0" applyFont="1" applyBorder="1" applyAlignment="1">
      <alignment horizontal="left"/>
    </xf>
    <xf numFmtId="0" fontId="8" fillId="0" borderId="54" xfId="0" applyFont="1" applyBorder="1" applyAlignment="1">
      <alignment horizontal="left"/>
    </xf>
    <xf numFmtId="0" fontId="6" fillId="0" borderId="54" xfId="0" applyFont="1" applyBorder="1" applyAlignment="1"/>
    <xf numFmtId="0" fontId="6" fillId="0" borderId="55" xfId="0" applyFont="1" applyBorder="1" applyAlignment="1"/>
    <xf numFmtId="0" fontId="6" fillId="0" borderId="55" xfId="0" applyFont="1" applyBorder="1"/>
    <xf numFmtId="0" fontId="6" fillId="0" borderId="56" xfId="0" applyFont="1" applyBorder="1"/>
    <xf numFmtId="0" fontId="6" fillId="0" borderId="56" xfId="0" applyFont="1" applyBorder="1" applyAlignment="1">
      <alignment horizontal="center"/>
    </xf>
    <xf numFmtId="0" fontId="6" fillId="3" borderId="50" xfId="0" applyFont="1" applyFill="1" applyBorder="1"/>
    <xf numFmtId="0" fontId="0" fillId="0" borderId="50" xfId="0" applyBorder="1"/>
    <xf numFmtId="0" fontId="0" fillId="0" borderId="51" xfId="0" applyBorder="1"/>
    <xf numFmtId="0" fontId="0" fillId="0" borderId="36" xfId="0" applyBorder="1"/>
    <xf numFmtId="0" fontId="107" fillId="0" borderId="12" xfId="0" applyFont="1" applyBorder="1" applyAlignment="1">
      <alignment horizontal="center" vertical="center" wrapText="1"/>
    </xf>
    <xf numFmtId="0" fontId="6" fillId="0" borderId="12" xfId="0" applyFont="1" applyBorder="1" applyAlignment="1">
      <alignment horizontal="right" vertical="center" wrapText="1"/>
    </xf>
    <xf numFmtId="0" fontId="97" fillId="0" borderId="40" xfId="0" applyFont="1" applyBorder="1" applyAlignment="1">
      <alignment vertical="center" wrapText="1"/>
    </xf>
    <xf numFmtId="0" fontId="97" fillId="0" borderId="41" xfId="0" applyFont="1" applyBorder="1" applyAlignment="1">
      <alignment vertical="center" wrapText="1"/>
    </xf>
    <xf numFmtId="0" fontId="6" fillId="0" borderId="57" xfId="0" applyFont="1" applyBorder="1" applyAlignment="1">
      <alignment wrapText="1"/>
    </xf>
    <xf numFmtId="168" fontId="6" fillId="0" borderId="58" xfId="0" applyNumberFormat="1" applyFont="1" applyBorder="1" applyAlignment="1">
      <alignment vertical="center" wrapText="1"/>
    </xf>
    <xf numFmtId="0" fontId="6" fillId="0" borderId="32" xfId="0" applyFont="1" applyBorder="1" applyAlignment="1">
      <alignment wrapText="1"/>
    </xf>
    <xf numFmtId="9" fontId="6" fillId="0" borderId="16" xfId="0" applyNumberFormat="1" applyFont="1" applyBorder="1" applyAlignment="1">
      <alignment vertical="center" wrapText="1"/>
    </xf>
    <xf numFmtId="0" fontId="103" fillId="0" borderId="6" xfId="0" applyFont="1" applyBorder="1" applyAlignment="1">
      <alignment vertical="center" wrapText="1"/>
    </xf>
    <xf numFmtId="9" fontId="6" fillId="0" borderId="6" xfId="0" applyNumberFormat="1" applyFont="1" applyBorder="1" applyAlignment="1">
      <alignment horizontal="center" vertical="center" wrapText="1"/>
    </xf>
    <xf numFmtId="0" fontId="111" fillId="0" borderId="0" xfId="0" applyFont="1" applyAlignment="1">
      <alignment horizontal="justify" vertical="center"/>
    </xf>
    <xf numFmtId="0" fontId="6" fillId="0" borderId="16" xfId="0" applyFont="1" applyBorder="1" applyAlignment="1">
      <alignment horizontal="center" vertical="center" wrapText="1"/>
    </xf>
    <xf numFmtId="0" fontId="112" fillId="0" borderId="0" xfId="0" applyFont="1" applyAlignment="1">
      <alignment vertical="center" wrapText="1"/>
    </xf>
    <xf numFmtId="0" fontId="100" fillId="0" borderId="12" xfId="0" applyNumberFormat="1" applyFont="1" applyBorder="1" applyAlignment="1">
      <alignment horizontal="center" vertical="center" wrapText="1"/>
    </xf>
    <xf numFmtId="168" fontId="6" fillId="0" borderId="6" xfId="0" applyNumberFormat="1" applyFont="1" applyBorder="1" applyAlignment="1">
      <alignment horizontal="center" vertical="center" wrapText="1"/>
    </xf>
    <xf numFmtId="0" fontId="6" fillId="0" borderId="35" xfId="0" applyFont="1" applyBorder="1" applyAlignment="1">
      <alignment wrapText="1"/>
    </xf>
    <xf numFmtId="0" fontId="100" fillId="0" borderId="25" xfId="0" applyNumberFormat="1" applyFont="1" applyBorder="1" applyAlignment="1">
      <alignment horizontal="center" vertical="center" wrapText="1"/>
    </xf>
    <xf numFmtId="4" fontId="6" fillId="0" borderId="25" xfId="0" applyNumberFormat="1" applyFont="1" applyBorder="1" applyAlignment="1">
      <alignment horizontal="center" vertical="center" wrapText="1"/>
    </xf>
    <xf numFmtId="3" fontId="6" fillId="0" borderId="25" xfId="0" applyNumberFormat="1" applyFont="1" applyBorder="1" applyAlignment="1">
      <alignment horizontal="center" vertical="center" wrapText="1"/>
    </xf>
    <xf numFmtId="168" fontId="6" fillId="0" borderId="25" xfId="0" applyNumberFormat="1" applyFont="1" applyBorder="1" applyAlignment="1">
      <alignment horizontal="center" vertical="center" wrapText="1"/>
    </xf>
    <xf numFmtId="0" fontId="6" fillId="0" borderId="15" xfId="0" applyFont="1" applyBorder="1" applyAlignment="1">
      <alignment vertical="center" wrapText="1"/>
    </xf>
    <xf numFmtId="0" fontId="101" fillId="0" borderId="12" xfId="0" applyFont="1" applyBorder="1" applyAlignment="1">
      <alignment horizontal="center" vertical="center" wrapText="1"/>
    </xf>
    <xf numFmtId="0" fontId="6" fillId="3" borderId="29" xfId="0" applyFont="1" applyFill="1" applyBorder="1" applyAlignment="1">
      <alignment horizontal="center" vertical="center" wrapText="1"/>
    </xf>
    <xf numFmtId="0" fontId="108" fillId="0" borderId="14" xfId="0" applyFont="1" applyBorder="1" applyAlignment="1">
      <alignment vertical="center" wrapText="1"/>
    </xf>
    <xf numFmtId="0" fontId="6" fillId="0" borderId="37" xfId="0" applyFont="1" applyBorder="1" applyAlignment="1">
      <alignment horizontal="center" vertical="center" wrapText="1"/>
    </xf>
    <xf numFmtId="0" fontId="109" fillId="0" borderId="6" xfId="0" applyFont="1" applyBorder="1" applyAlignment="1">
      <alignment vertical="center" wrapText="1"/>
    </xf>
    <xf numFmtId="0" fontId="70" fillId="0" borderId="18" xfId="0" applyNumberFormat="1" applyFont="1" applyBorder="1" applyAlignment="1">
      <alignment horizontal="center" vertical="center" wrapText="1"/>
    </xf>
    <xf numFmtId="0" fontId="108" fillId="0" borderId="6" xfId="0" applyFont="1" applyBorder="1" applyAlignment="1">
      <alignment horizontal="center" vertical="center" wrapText="1"/>
    </xf>
    <xf numFmtId="0" fontId="105" fillId="0" borderId="6" xfId="0" applyFont="1" applyBorder="1" applyAlignment="1">
      <alignment horizontal="center" vertical="center" wrapText="1"/>
    </xf>
    <xf numFmtId="0" fontId="109" fillId="0" borderId="13" xfId="0" applyFont="1" applyBorder="1" applyAlignment="1">
      <alignment vertical="center" wrapText="1"/>
    </xf>
    <xf numFmtId="0" fontId="100" fillId="0" borderId="6" xfId="0" applyNumberFormat="1" applyFont="1" applyBorder="1" applyAlignment="1">
      <alignment vertical="center" wrapText="1"/>
    </xf>
    <xf numFmtId="0" fontId="110" fillId="0" borderId="6" xfId="0" applyNumberFormat="1" applyFont="1" applyBorder="1" applyAlignment="1">
      <alignment vertical="center" wrapText="1"/>
    </xf>
    <xf numFmtId="0" fontId="108" fillId="0" borderId="23" xfId="0" applyFont="1" applyBorder="1" applyAlignment="1">
      <alignment vertical="center" wrapText="1"/>
    </xf>
    <xf numFmtId="0" fontId="110" fillId="0" borderId="25" xfId="0" applyNumberFormat="1" applyFont="1" applyBorder="1" applyAlignment="1">
      <alignment vertical="center" wrapText="1"/>
    </xf>
    <xf numFmtId="3" fontId="6" fillId="0" borderId="12" xfId="0" applyNumberFormat="1" applyFont="1" applyBorder="1" applyAlignment="1">
      <alignment vertical="center" wrapText="1"/>
    </xf>
    <xf numFmtId="0" fontId="114" fillId="0" borderId="6" xfId="0" applyFont="1" applyBorder="1" applyAlignment="1">
      <alignment wrapText="1"/>
    </xf>
    <xf numFmtId="0" fontId="110" fillId="0" borderId="51" xfId="0" applyNumberFormat="1" applyFont="1" applyBorder="1" applyAlignment="1">
      <alignment vertical="center" wrapText="1"/>
    </xf>
    <xf numFmtId="0" fontId="8" fillId="0" borderId="35" xfId="0" applyFont="1" applyBorder="1" applyAlignment="1">
      <alignment horizontal="left"/>
    </xf>
    <xf numFmtId="0" fontId="8" fillId="0" borderId="23" xfId="0" applyFont="1" applyBorder="1" applyAlignment="1">
      <alignment horizontal="left"/>
    </xf>
    <xf numFmtId="0" fontId="6" fillId="0" borderId="18" xfId="0" applyFont="1" applyBorder="1" applyAlignment="1"/>
    <xf numFmtId="0" fontId="6" fillId="0" borderId="51" xfId="0" applyFont="1" applyBorder="1" applyAlignment="1"/>
    <xf numFmtId="0" fontId="6" fillId="0" borderId="36" xfId="0" applyFont="1" applyBorder="1" applyAlignment="1">
      <alignment horizontal="center"/>
    </xf>
    <xf numFmtId="0" fontId="6" fillId="0" borderId="59" xfId="0" applyFont="1" applyBorder="1"/>
    <xf numFmtId="0" fontId="8" fillId="0" borderId="4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103" fillId="0" borderId="37" xfId="0" applyFont="1" applyBorder="1" applyAlignment="1">
      <alignment horizontal="center" vertical="center" wrapText="1"/>
    </xf>
    <xf numFmtId="0" fontId="109" fillId="0" borderId="12" xfId="0" applyFont="1" applyBorder="1" applyAlignment="1">
      <alignment vertical="center" wrapText="1"/>
    </xf>
    <xf numFmtId="0" fontId="100" fillId="0" borderId="37" xfId="0" applyNumberFormat="1" applyFont="1" applyBorder="1" applyAlignment="1">
      <alignment vertical="center" wrapText="1"/>
    </xf>
    <xf numFmtId="0" fontId="70" fillId="0" borderId="13" xfId="0" applyNumberFormat="1" applyFont="1" applyBorder="1" applyAlignment="1">
      <alignment horizontal="center" vertical="center" wrapText="1"/>
    </xf>
    <xf numFmtId="0" fontId="108" fillId="0" borderId="12" xfId="0" applyFont="1" applyBorder="1" applyAlignment="1">
      <alignment horizontal="center" vertical="center" wrapText="1"/>
    </xf>
    <xf numFmtId="0" fontId="111" fillId="0" borderId="6" xfId="0" applyFont="1" applyBorder="1" applyAlignment="1">
      <alignment wrapText="1"/>
    </xf>
    <xf numFmtId="0" fontId="109" fillId="0" borderId="23" xfId="0" applyFont="1" applyBorder="1" applyAlignment="1">
      <alignment vertical="center" wrapText="1"/>
    </xf>
    <xf numFmtId="0" fontId="42" fillId="0" borderId="0" xfId="0" applyFont="1" applyFill="1"/>
    <xf numFmtId="9" fontId="100" fillId="0" borderId="14" xfId="0" applyNumberFormat="1" applyFont="1" applyFill="1" applyBorder="1" applyAlignment="1">
      <alignment vertical="center" wrapText="1"/>
    </xf>
    <xf numFmtId="0" fontId="110" fillId="0" borderId="14" xfId="0" applyNumberFormat="1" applyFont="1" applyBorder="1" applyAlignment="1">
      <alignment vertical="center" wrapText="1"/>
    </xf>
    <xf numFmtId="0" fontId="114" fillId="0" borderId="0" xfId="0" applyFont="1" applyAlignment="1">
      <alignment horizontal="justify"/>
    </xf>
    <xf numFmtId="0" fontId="110" fillId="0" borderId="6" xfId="0" applyNumberFormat="1" applyFont="1" applyBorder="1" applyAlignment="1">
      <alignment horizontal="left" vertical="center" wrapText="1"/>
    </xf>
    <xf numFmtId="3" fontId="6" fillId="0" borderId="6" xfId="0" applyNumberFormat="1" applyFont="1" applyBorder="1" applyAlignment="1">
      <alignment horizontal="right" vertical="center" wrapText="1"/>
    </xf>
    <xf numFmtId="9" fontId="100" fillId="0" borderId="25" xfId="0" applyNumberFormat="1" applyFont="1" applyFill="1" applyBorder="1" applyAlignment="1">
      <alignment horizontal="right" vertical="center" wrapText="1"/>
    </xf>
    <xf numFmtId="0" fontId="6" fillId="0" borderId="25" xfId="0" applyFont="1" applyBorder="1" applyAlignment="1">
      <alignment horizontal="right" vertical="center" wrapText="1"/>
    </xf>
    <xf numFmtId="0" fontId="105" fillId="0" borderId="25" xfId="0" applyFont="1" applyBorder="1" applyAlignment="1">
      <alignment horizontal="center" vertical="center" wrapText="1"/>
    </xf>
    <xf numFmtId="0" fontId="103" fillId="0" borderId="25" xfId="0" applyFont="1" applyBorder="1" applyAlignment="1">
      <alignment horizontal="center" vertical="center" wrapText="1"/>
    </xf>
    <xf numFmtId="0" fontId="110" fillId="0" borderId="25" xfId="0" applyNumberFormat="1" applyFont="1" applyBorder="1" applyAlignment="1">
      <alignment horizontal="left" vertical="center" wrapText="1"/>
    </xf>
    <xf numFmtId="3" fontId="6" fillId="0" borderId="25" xfId="0" applyNumberFormat="1" applyFont="1" applyBorder="1" applyAlignment="1">
      <alignment horizontal="right" vertical="center" wrapText="1"/>
    </xf>
    <xf numFmtId="0" fontId="6" fillId="0" borderId="25" xfId="0" applyFont="1" applyBorder="1" applyAlignment="1">
      <alignment horizontal="center" vertical="center" wrapText="1"/>
    </xf>
    <xf numFmtId="0" fontId="6" fillId="0" borderId="23" xfId="0" applyFont="1" applyBorder="1" applyAlignment="1"/>
    <xf numFmtId="0" fontId="6" fillId="0" borderId="17" xfId="0" applyFont="1" applyBorder="1" applyAlignment="1">
      <alignment horizontal="center" vertical="center" wrapText="1"/>
    </xf>
    <xf numFmtId="0" fontId="6" fillId="0" borderId="52" xfId="0" applyFont="1" applyBorder="1" applyAlignment="1">
      <alignment horizontal="center" vertical="center" wrapText="1"/>
    </xf>
    <xf numFmtId="0" fontId="101" fillId="0" borderId="25" xfId="0" applyFont="1" applyBorder="1" applyAlignment="1">
      <alignment horizontal="center" vertical="center" wrapText="1"/>
    </xf>
    <xf numFmtId="0" fontId="6" fillId="3" borderId="52" xfId="0" applyFont="1" applyFill="1" applyBorder="1" applyAlignment="1">
      <alignment horizontal="center" vertical="center" wrapText="1"/>
    </xf>
    <xf numFmtId="0" fontId="105" fillId="0" borderId="12" xfId="0" applyFont="1" applyBorder="1" applyAlignment="1">
      <alignment vertical="center" wrapText="1"/>
    </xf>
    <xf numFmtId="9" fontId="6" fillId="0" borderId="23" xfId="0" applyNumberFormat="1" applyFont="1" applyBorder="1" applyAlignment="1">
      <alignment vertical="center" wrapText="1"/>
    </xf>
    <xf numFmtId="0" fontId="105" fillId="0" borderId="25" xfId="0" applyFont="1" applyBorder="1" applyAlignment="1">
      <alignment vertical="center" wrapText="1"/>
    </xf>
    <xf numFmtId="0" fontId="103" fillId="0" borderId="25" xfId="0" applyFont="1" applyBorder="1" applyAlignment="1">
      <alignment vertical="center" wrapText="1"/>
    </xf>
    <xf numFmtId="3" fontId="6" fillId="0" borderId="25" xfId="0" applyNumberFormat="1" applyFont="1" applyBorder="1" applyAlignment="1">
      <alignment vertical="center" wrapText="1"/>
    </xf>
    <xf numFmtId="0" fontId="102" fillId="0" borderId="15" xfId="0" applyFont="1" applyBorder="1" applyAlignment="1">
      <alignment vertical="center" wrapText="1"/>
    </xf>
    <xf numFmtId="0" fontId="118" fillId="0" borderId="25" xfId="0" applyFont="1" applyBorder="1" applyAlignment="1">
      <alignment horizontal="center" vertical="center" wrapText="1"/>
    </xf>
    <xf numFmtId="0" fontId="102" fillId="3" borderId="52" xfId="0" applyFont="1" applyFill="1" applyBorder="1" applyAlignment="1">
      <alignment horizontal="center" vertical="center" wrapText="1"/>
    </xf>
    <xf numFmtId="9" fontId="117" fillId="0" borderId="14" xfId="0" applyNumberFormat="1" applyFont="1" applyFill="1" applyBorder="1" applyAlignment="1">
      <alignment vertical="center" wrapText="1"/>
    </xf>
    <xf numFmtId="9" fontId="102" fillId="0" borderId="14" xfId="0" applyNumberFormat="1" applyFont="1" applyBorder="1" applyAlignment="1">
      <alignment vertical="center" wrapText="1"/>
    </xf>
    <xf numFmtId="0" fontId="102" fillId="0" borderId="14" xfId="0" applyFont="1" applyBorder="1" applyAlignment="1">
      <alignment vertical="center" wrapText="1"/>
    </xf>
    <xf numFmtId="0" fontId="105" fillId="0" borderId="14" xfId="0" applyFont="1" applyBorder="1" applyAlignment="1">
      <alignment horizontal="center" vertical="center" wrapText="1"/>
    </xf>
    <xf numFmtId="0" fontId="119" fillId="0" borderId="14" xfId="0" applyNumberFormat="1" applyFont="1" applyBorder="1" applyAlignment="1">
      <alignment vertical="center" wrapText="1"/>
    </xf>
    <xf numFmtId="3" fontId="102" fillId="0" borderId="14" xfId="0" applyNumberFormat="1" applyFont="1" applyBorder="1" applyAlignment="1">
      <alignment vertical="center" wrapText="1"/>
    </xf>
    <xf numFmtId="0" fontId="117" fillId="0" borderId="6" xfId="0" applyNumberFormat="1" applyFont="1" applyBorder="1" applyAlignment="1">
      <alignment vertical="center" wrapText="1"/>
    </xf>
    <xf numFmtId="3" fontId="102" fillId="0" borderId="6" xfId="0" applyNumberFormat="1" applyFont="1" applyBorder="1" applyAlignment="1">
      <alignment vertical="center" wrapText="1"/>
    </xf>
    <xf numFmtId="0" fontId="117" fillId="0" borderId="12" xfId="0" applyNumberFormat="1" applyFont="1" applyBorder="1" applyAlignment="1">
      <alignment vertical="center" wrapText="1"/>
    </xf>
    <xf numFmtId="3" fontId="102" fillId="0" borderId="12" xfId="0" applyNumberFormat="1" applyFont="1" applyBorder="1" applyAlignment="1">
      <alignment vertical="center" wrapText="1"/>
    </xf>
    <xf numFmtId="0" fontId="102" fillId="0" borderId="23" xfId="0" applyFont="1" applyBorder="1" applyAlignment="1">
      <alignment vertical="center" wrapText="1"/>
    </xf>
    <xf numFmtId="0" fontId="117" fillId="0" borderId="25" xfId="0" applyNumberFormat="1" applyFont="1" applyBorder="1" applyAlignment="1">
      <alignment vertical="center" wrapText="1"/>
    </xf>
    <xf numFmtId="3" fontId="102" fillId="0" borderId="25" xfId="0" applyNumberFormat="1" applyFont="1" applyBorder="1" applyAlignment="1">
      <alignment vertical="center" wrapText="1"/>
    </xf>
    <xf numFmtId="0" fontId="102" fillId="0" borderId="35" xfId="0" applyFont="1" applyBorder="1" applyAlignment="1">
      <alignment horizontal="left"/>
    </xf>
    <xf numFmtId="0" fontId="102" fillId="0" borderId="23" xfId="0" applyFont="1" applyBorder="1" applyAlignment="1">
      <alignment horizontal="left"/>
    </xf>
    <xf numFmtId="0" fontId="102" fillId="0" borderId="23" xfId="0" applyFont="1" applyBorder="1" applyAlignment="1"/>
    <xf numFmtId="0" fontId="102" fillId="0" borderId="51" xfId="0" applyFont="1" applyBorder="1" applyAlignment="1"/>
    <xf numFmtId="0" fontId="102" fillId="0" borderId="51" xfId="0" applyFont="1" applyBorder="1"/>
    <xf numFmtId="0" fontId="102" fillId="0" borderId="36" xfId="0" applyFont="1" applyBorder="1"/>
    <xf numFmtId="0" fontId="102" fillId="0" borderId="36" xfId="0" applyFont="1" applyBorder="1" applyAlignment="1">
      <alignment horizontal="center"/>
    </xf>
    <xf numFmtId="0" fontId="102" fillId="0" borderId="48" xfId="0" applyFont="1" applyBorder="1"/>
    <xf numFmtId="0" fontId="102" fillId="0" borderId="0" xfId="0" applyFont="1" applyBorder="1"/>
    <xf numFmtId="0" fontId="102" fillId="0" borderId="34" xfId="0" applyFont="1" applyBorder="1"/>
    <xf numFmtId="0" fontId="102" fillId="2" borderId="48" xfId="0" applyFont="1" applyFill="1" applyBorder="1"/>
    <xf numFmtId="0" fontId="102" fillId="4" borderId="48" xfId="0" applyFont="1" applyFill="1" applyBorder="1"/>
    <xf numFmtId="0" fontId="102" fillId="3" borderId="50" xfId="0" applyFont="1" applyFill="1" applyBorder="1"/>
    <xf numFmtId="0" fontId="0" fillId="0" borderId="0" xfId="0" applyFont="1"/>
    <xf numFmtId="0" fontId="0" fillId="0" borderId="14" xfId="0" applyBorder="1"/>
    <xf numFmtId="9" fontId="100" fillId="0" borderId="60" xfId="0" applyNumberFormat="1" applyFont="1" applyFill="1" applyBorder="1" applyAlignment="1">
      <alignment vertical="center" wrapText="1"/>
    </xf>
    <xf numFmtId="0" fontId="110" fillId="0" borderId="60" xfId="0" applyNumberFormat="1" applyFont="1" applyBorder="1" applyAlignment="1">
      <alignment vertical="center" wrapText="1"/>
    </xf>
    <xf numFmtId="9" fontId="100" fillId="0" borderId="16" xfId="0" applyNumberFormat="1" applyFont="1" applyFill="1" applyBorder="1" applyAlignment="1">
      <alignment vertical="center" wrapText="1"/>
    </xf>
    <xf numFmtId="0" fontId="100" fillId="0" borderId="16" xfId="0" applyNumberFormat="1" applyFont="1" applyBorder="1" applyAlignment="1">
      <alignment vertical="center" wrapText="1"/>
    </xf>
    <xf numFmtId="0" fontId="105" fillId="0" borderId="6" xfId="0" applyFont="1" applyBorder="1" applyAlignment="1">
      <alignment vertical="center" wrapText="1"/>
    </xf>
    <xf numFmtId="0" fontId="6" fillId="0" borderId="23" xfId="0" applyNumberFormat="1" applyFont="1" applyBorder="1" applyAlignment="1">
      <alignment horizontal="center" vertical="center" wrapText="1"/>
    </xf>
    <xf numFmtId="9" fontId="100" fillId="0" borderId="61" xfId="0" applyNumberFormat="1" applyFont="1" applyFill="1" applyBorder="1" applyAlignment="1">
      <alignment vertical="center" wrapText="1"/>
    </xf>
    <xf numFmtId="0" fontId="6" fillId="0" borderId="25" xfId="0" applyFont="1" applyBorder="1" applyAlignment="1">
      <alignment vertical="center" wrapText="1"/>
    </xf>
    <xf numFmtId="0" fontId="100" fillId="0" borderId="25" xfId="0" applyNumberFormat="1" applyFont="1" applyBorder="1" applyAlignment="1">
      <alignment vertical="center" wrapText="1"/>
    </xf>
    <xf numFmtId="0" fontId="8" fillId="0" borderId="55" xfId="0" applyFont="1" applyBorder="1" applyAlignment="1">
      <alignment horizontal="left"/>
    </xf>
    <xf numFmtId="166" fontId="2" fillId="0" borderId="6" xfId="4" applyFont="1" applyFill="1" applyBorder="1" applyAlignment="1">
      <alignment horizontal="center" vertical="center" wrapText="1"/>
    </xf>
    <xf numFmtId="0" fontId="7" fillId="0" borderId="42" xfId="0" applyFont="1" applyBorder="1" applyAlignment="1">
      <alignment horizontal="left" vertical="center" wrapText="1"/>
    </xf>
    <xf numFmtId="9" fontId="2" fillId="0" borderId="6" xfId="0" applyNumberFormat="1"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2" xfId="0" applyFont="1" applyBorder="1" applyAlignment="1">
      <alignment horizontal="center" vertical="center" wrapText="1"/>
    </xf>
    <xf numFmtId="9" fontId="6" fillId="0" borderId="12" xfId="0" applyNumberFormat="1" applyFont="1" applyBorder="1" applyAlignment="1">
      <alignment vertical="center" wrapText="1"/>
    </xf>
    <xf numFmtId="9" fontId="39" fillId="0" borderId="6" xfId="13" applyFont="1" applyFill="1" applyBorder="1" applyAlignment="1">
      <alignment horizontal="center" vertical="center" wrapText="1"/>
    </xf>
    <xf numFmtId="0" fontId="0" fillId="13" borderId="0" xfId="0" applyFill="1"/>
    <xf numFmtId="0" fontId="6" fillId="0" borderId="62" xfId="0" applyFont="1" applyBorder="1" applyAlignment="1">
      <alignment vertical="center" wrapText="1"/>
    </xf>
    <xf numFmtId="0" fontId="7" fillId="0" borderId="0" xfId="0" applyFont="1" applyBorder="1" applyAlignment="1">
      <alignment horizontal="left" vertical="center" wrapText="1"/>
    </xf>
    <xf numFmtId="0" fontId="2" fillId="14"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6" fillId="3" borderId="12" xfId="0" applyFont="1" applyFill="1" applyBorder="1" applyAlignment="1">
      <alignment horizontal="center" vertical="center" wrapText="1"/>
    </xf>
    <xf numFmtId="49" fontId="120" fillId="0" borderId="6" xfId="8" applyNumberFormat="1" applyFont="1" applyFill="1" applyBorder="1" applyAlignment="1">
      <alignment horizontal="center" vertical="center" wrapText="1"/>
    </xf>
    <xf numFmtId="0" fontId="39" fillId="0" borderId="6" xfId="0" applyFont="1" applyFill="1" applyBorder="1" applyAlignment="1">
      <alignment vertical="center" wrapText="1"/>
    </xf>
    <xf numFmtId="9" fontId="2" fillId="0" borderId="6" xfId="13" applyFont="1" applyFill="1" applyBorder="1" applyAlignment="1">
      <alignment horizontal="center" vertical="center" wrapText="1"/>
    </xf>
    <xf numFmtId="0" fontId="11" fillId="0" borderId="6" xfId="0" applyFont="1" applyBorder="1" applyAlignment="1">
      <alignment vertical="center" wrapText="1"/>
    </xf>
    <xf numFmtId="9" fontId="2" fillId="0" borderId="6" xfId="13" applyFont="1" applyBorder="1" applyAlignment="1">
      <alignment horizontal="center" vertical="center" wrapText="1"/>
    </xf>
    <xf numFmtId="3" fontId="11" fillId="0" borderId="6" xfId="0" applyNumberFormat="1" applyFont="1" applyBorder="1" applyAlignment="1">
      <alignment vertical="center" wrapText="1"/>
    </xf>
    <xf numFmtId="9" fontId="2" fillId="0" borderId="42" xfId="13" applyFont="1" applyBorder="1" applyAlignment="1">
      <alignment horizontal="center" vertical="center" wrapText="1"/>
    </xf>
    <xf numFmtId="9" fontId="2" fillId="0" borderId="9" xfId="13" applyFont="1" applyBorder="1"/>
    <xf numFmtId="9" fontId="2" fillId="0" borderId="0" xfId="13" applyFont="1" applyBorder="1"/>
    <xf numFmtId="0" fontId="2" fillId="0" borderId="63" xfId="0" applyFont="1" applyBorder="1"/>
    <xf numFmtId="9" fontId="2" fillId="0" borderId="0" xfId="13" applyFont="1"/>
    <xf numFmtId="9" fontId="0" fillId="0" borderId="0" xfId="13" applyFont="1"/>
    <xf numFmtId="0" fontId="0" fillId="0" borderId="0" xfId="0" applyAlignment="1">
      <alignment horizontal="left" wrapText="1" indent="5"/>
    </xf>
    <xf numFmtId="0" fontId="41" fillId="0" borderId="7" xfId="0" applyFont="1" applyBorder="1" applyAlignment="1">
      <alignment horizontal="left" vertical="center"/>
    </xf>
    <xf numFmtId="0" fontId="41" fillId="0" borderId="42" xfId="0" applyFont="1" applyBorder="1" applyAlignment="1">
      <alignment horizontal="left" vertical="center"/>
    </xf>
    <xf numFmtId="0" fontId="41" fillId="0" borderId="42" xfId="0" applyFont="1" applyBorder="1" applyAlignment="1">
      <alignment horizontal="right" vertical="center"/>
    </xf>
    <xf numFmtId="0" fontId="41" fillId="0" borderId="43" xfId="0" applyFont="1" applyBorder="1" applyAlignment="1">
      <alignment horizontal="center" vertical="center"/>
    </xf>
    <xf numFmtId="0" fontId="41" fillId="0" borderId="42" xfId="0" applyFont="1" applyBorder="1" applyAlignment="1">
      <alignment horizontal="center" vertical="center"/>
    </xf>
    <xf numFmtId="4" fontId="41" fillId="0" borderId="42" xfId="0" applyNumberFormat="1" applyFont="1" applyBorder="1" applyAlignment="1">
      <alignment horizontal="center" vertical="center"/>
    </xf>
    <xf numFmtId="3" fontId="41" fillId="0" borderId="42" xfId="0" applyNumberFormat="1" applyFont="1" applyBorder="1" applyAlignment="1">
      <alignment horizontal="center" vertical="center"/>
    </xf>
    <xf numFmtId="0" fontId="1" fillId="0" borderId="28" xfId="0" applyFont="1" applyBorder="1" applyAlignment="1">
      <alignment horizontal="center" vertical="center"/>
    </xf>
    <xf numFmtId="14" fontId="1" fillId="0" borderId="44" xfId="0" applyNumberFormat="1" applyFont="1" applyBorder="1" applyAlignment="1">
      <alignment horizontal="center" vertical="center"/>
    </xf>
    <xf numFmtId="0" fontId="1" fillId="0" borderId="20" xfId="0" applyFont="1" applyBorder="1" applyAlignment="1">
      <alignment horizontal="center" vertical="center"/>
    </xf>
    <xf numFmtId="0" fontId="11" fillId="9" borderId="0" xfId="0" applyFont="1" applyFill="1" applyBorder="1" applyAlignment="1">
      <alignment horizontal="center" vertical="center"/>
    </xf>
    <xf numFmtId="166" fontId="46" fillId="0" borderId="6" xfId="4" applyFont="1" applyFill="1" applyBorder="1" applyAlignment="1">
      <alignment horizontal="right" vertical="center" wrapText="1"/>
    </xf>
    <xf numFmtId="166" fontId="46" fillId="0" borderId="26" xfId="4" applyFont="1" applyFill="1" applyBorder="1" applyAlignment="1">
      <alignment horizontal="right" vertical="center" wrapText="1"/>
    </xf>
    <xf numFmtId="166" fontId="93" fillId="0" borderId="6" xfId="3" applyFont="1" applyFill="1" applyBorder="1" applyAlignment="1">
      <alignment wrapText="1"/>
    </xf>
    <xf numFmtId="166" fontId="83" fillId="0" borderId="6" xfId="3" applyFont="1" applyFill="1" applyBorder="1" applyAlignment="1">
      <alignment wrapText="1"/>
    </xf>
    <xf numFmtId="0" fontId="2" fillId="14" borderId="3" xfId="0" applyFont="1" applyFill="1" applyBorder="1" applyAlignment="1">
      <alignment horizontal="center" vertical="center" wrapText="1"/>
    </xf>
    <xf numFmtId="0" fontId="2" fillId="14" borderId="65"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2" fillId="14" borderId="68" xfId="0" applyFont="1" applyFill="1" applyBorder="1" applyAlignment="1">
      <alignment horizontal="center" vertical="center" wrapText="1"/>
    </xf>
    <xf numFmtId="0" fontId="83" fillId="0" borderId="6" xfId="0" applyFont="1" applyFill="1" applyBorder="1" applyAlignment="1">
      <alignment horizontal="center" vertical="center" wrapText="1"/>
    </xf>
    <xf numFmtId="9" fontId="71" fillId="0" borderId="6" xfId="13" applyFont="1" applyBorder="1" applyAlignment="1">
      <alignment vertical="center"/>
    </xf>
    <xf numFmtId="166" fontId="46" fillId="0" borderId="12" xfId="4" applyFont="1" applyBorder="1" applyAlignment="1">
      <alignment vertical="center"/>
    </xf>
    <xf numFmtId="0" fontId="11" fillId="0" borderId="6" xfId="0" applyNumberFormat="1" applyFont="1" applyBorder="1" applyAlignment="1">
      <alignment vertical="center" wrapText="1"/>
    </xf>
    <xf numFmtId="3" fontId="2" fillId="0" borderId="6" xfId="0" applyNumberFormat="1" applyFont="1" applyBorder="1" applyAlignment="1">
      <alignment vertical="center" wrapText="1"/>
    </xf>
    <xf numFmtId="168" fontId="2" fillId="0" borderId="6" xfId="0" applyNumberFormat="1" applyFont="1" applyBorder="1" applyAlignment="1">
      <alignment vertical="center" wrapText="1"/>
    </xf>
    <xf numFmtId="9" fontId="46" fillId="0" borderId="6" xfId="13" applyFont="1" applyBorder="1" applyAlignment="1">
      <alignment vertical="center"/>
    </xf>
    <xf numFmtId="166" fontId="46" fillId="0" borderId="13" xfId="4" applyFont="1" applyBorder="1" applyAlignment="1">
      <alignment vertical="center"/>
    </xf>
    <xf numFmtId="0" fontId="11" fillId="0" borderId="6" xfId="0" applyNumberFormat="1" applyFont="1" applyBorder="1" applyAlignment="1">
      <alignment horizontal="left" vertical="top" wrapText="1"/>
    </xf>
    <xf numFmtId="166" fontId="46" fillId="0" borderId="18" xfId="4" applyFont="1" applyBorder="1" applyAlignment="1">
      <alignment vertical="center"/>
    </xf>
    <xf numFmtId="166" fontId="3" fillId="0" borderId="12" xfId="4" applyFont="1" applyFill="1" applyBorder="1" applyAlignment="1">
      <alignment horizontal="center" vertical="center" wrapText="1"/>
    </xf>
    <xf numFmtId="166" fontId="3" fillId="0" borderId="6" xfId="4" applyFont="1" applyFill="1" applyBorder="1" applyAlignment="1">
      <alignment horizontal="center" vertical="center" wrapText="1"/>
    </xf>
    <xf numFmtId="166" fontId="3" fillId="0" borderId="12" xfId="3"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0" fontId="124" fillId="0" borderId="0" xfId="0" applyFont="1" applyFill="1"/>
    <xf numFmtId="0" fontId="124" fillId="0" borderId="0" xfId="0" applyFont="1"/>
    <xf numFmtId="166" fontId="3" fillId="0" borderId="27" xfId="3" applyFont="1" applyFill="1" applyBorder="1" applyAlignment="1">
      <alignment horizontal="center" vertical="center" wrapText="1"/>
    </xf>
    <xf numFmtId="0" fontId="3" fillId="0" borderId="6" xfId="0" applyFont="1" applyFill="1" applyBorder="1" applyAlignment="1">
      <alignment horizontal="left" vertical="center" wrapText="1"/>
    </xf>
    <xf numFmtId="0" fontId="49" fillId="0" borderId="6" xfId="0" applyFont="1" applyFill="1" applyBorder="1" applyAlignment="1">
      <alignment horizontal="center" vertical="center" wrapText="1"/>
    </xf>
    <xf numFmtId="9" fontId="49" fillId="0" borderId="6" xfId="12" applyFont="1" applyFill="1" applyBorder="1" applyAlignment="1">
      <alignment horizontal="center" vertical="center" wrapText="1"/>
    </xf>
    <xf numFmtId="0" fontId="3" fillId="0" borderId="6" xfId="0" applyFont="1" applyFill="1" applyBorder="1" applyAlignment="1">
      <alignment horizontal="center" vertical="center" wrapText="1"/>
    </xf>
    <xf numFmtId="0" fontId="125" fillId="0" borderId="6" xfId="0" applyFont="1" applyFill="1" applyBorder="1" applyAlignment="1">
      <alignment horizontal="center" vertical="center" wrapText="1"/>
    </xf>
    <xf numFmtId="166" fontId="3" fillId="0" borderId="6" xfId="3" applyFont="1" applyFill="1" applyBorder="1" applyAlignment="1">
      <alignment horizontal="center" vertical="center" wrapText="1"/>
    </xf>
    <xf numFmtId="168" fontId="3" fillId="0" borderId="16" xfId="0" applyNumberFormat="1" applyFont="1" applyFill="1" applyBorder="1" applyAlignment="1">
      <alignment horizontal="center" vertical="center" wrapText="1"/>
    </xf>
    <xf numFmtId="168" fontId="3" fillId="0" borderId="6" xfId="0" applyNumberFormat="1" applyFont="1" applyFill="1" applyBorder="1" applyAlignment="1">
      <alignment horizontal="center" vertical="center" wrapText="1"/>
    </xf>
    <xf numFmtId="166" fontId="3" fillId="0" borderId="33" xfId="3"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68" fontId="3" fillId="0" borderId="62" xfId="0" applyNumberFormat="1" applyFont="1" applyFill="1" applyBorder="1" applyAlignment="1">
      <alignment horizontal="center" vertical="center" wrapText="1"/>
    </xf>
    <xf numFmtId="168" fontId="3" fillId="0" borderId="12"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166" fontId="3" fillId="0" borderId="12" xfId="4" applyFont="1" applyFill="1" applyBorder="1" applyAlignment="1">
      <alignment vertical="center" wrapText="1"/>
    </xf>
    <xf numFmtId="166" fontId="3" fillId="0" borderId="18" xfId="4" applyFont="1" applyFill="1" applyBorder="1" applyAlignment="1">
      <alignment vertical="center" wrapText="1"/>
    </xf>
    <xf numFmtId="168" fontId="3" fillId="7" borderId="12" xfId="0" applyNumberFormat="1" applyFont="1" applyFill="1" applyBorder="1" applyAlignment="1">
      <alignment horizontal="center" vertical="center" wrapText="1"/>
    </xf>
    <xf numFmtId="0" fontId="37" fillId="0" borderId="6" xfId="8"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9" fontId="3" fillId="0" borderId="6" xfId="12" applyFont="1" applyFill="1" applyBorder="1" applyAlignment="1">
      <alignment horizontal="center" vertical="center" wrapText="1"/>
    </xf>
    <xf numFmtId="0" fontId="123" fillId="0" borderId="6" xfId="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66" fontId="3" fillId="0" borderId="13" xfId="3" applyFont="1" applyFill="1" applyBorder="1" applyAlignment="1">
      <alignment horizontal="center" vertical="center" wrapText="1"/>
    </xf>
    <xf numFmtId="0" fontId="124" fillId="0" borderId="6" xfId="0" applyFont="1" applyBorder="1"/>
    <xf numFmtId="168" fontId="3" fillId="7" borderId="13" xfId="0" applyNumberFormat="1" applyFont="1" applyFill="1" applyBorder="1" applyAlignment="1">
      <alignment horizontal="center" vertical="center" wrapText="1"/>
    </xf>
    <xf numFmtId="0" fontId="126" fillId="0" borderId="6" xfId="8" applyFont="1" applyFill="1" applyBorder="1" applyAlignment="1">
      <alignment horizontal="left" vertical="center" wrapText="1"/>
    </xf>
    <xf numFmtId="169" fontId="126" fillId="0" borderId="6" xfId="4" applyNumberFormat="1" applyFont="1" applyFill="1" applyBorder="1" applyAlignment="1">
      <alignment vertical="center" wrapText="1"/>
    </xf>
    <xf numFmtId="170" fontId="3" fillId="0" borderId="12" xfId="0" applyNumberFormat="1" applyFont="1" applyFill="1" applyBorder="1" applyAlignment="1">
      <alignment horizontal="center" vertical="center" wrapText="1"/>
    </xf>
    <xf numFmtId="170" fontId="3" fillId="0" borderId="62"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170" fontId="3" fillId="0" borderId="6" xfId="0" applyNumberFormat="1" applyFont="1" applyFill="1" applyBorder="1" applyAlignment="1">
      <alignment horizontal="center" vertical="center" wrapText="1"/>
    </xf>
    <xf numFmtId="0" fontId="3" fillId="0" borderId="6" xfId="0" applyNumberFormat="1" applyFont="1" applyFill="1" applyBorder="1" applyAlignment="1">
      <alignment horizontal="left" vertical="center" wrapText="1"/>
    </xf>
    <xf numFmtId="0" fontId="125" fillId="0" borderId="6" xfId="0" applyFont="1" applyFill="1" applyBorder="1" applyAlignment="1">
      <alignment horizontal="left" vertical="center" wrapText="1"/>
    </xf>
    <xf numFmtId="166" fontId="3" fillId="0" borderId="6" xfId="3" applyFont="1" applyFill="1" applyBorder="1" applyAlignment="1">
      <alignment horizontal="left" vertical="center" wrapText="1"/>
    </xf>
    <xf numFmtId="0" fontId="124" fillId="0" borderId="6" xfId="0" applyFont="1" applyBorder="1" applyAlignment="1">
      <alignment horizontal="center" vertical="center" wrapText="1"/>
    </xf>
    <xf numFmtId="0" fontId="124" fillId="0" borderId="6" xfId="0" applyFont="1" applyFill="1" applyBorder="1" applyAlignment="1">
      <alignment horizontal="center" vertical="center" wrapText="1"/>
    </xf>
    <xf numFmtId="166" fontId="124" fillId="0" borderId="6" xfId="3" applyFont="1" applyBorder="1" applyAlignment="1">
      <alignment horizontal="center" vertical="center"/>
    </xf>
    <xf numFmtId="0" fontId="124" fillId="0" borderId="6" xfId="0" applyFont="1" applyBorder="1" applyAlignment="1">
      <alignment horizontal="center" vertical="center"/>
    </xf>
    <xf numFmtId="14" fontId="124" fillId="0" borderId="6" xfId="0" applyNumberFormat="1" applyFont="1" applyFill="1" applyBorder="1" applyAlignment="1">
      <alignment horizontal="center" vertical="center"/>
    </xf>
    <xf numFmtId="0" fontId="124" fillId="0" borderId="0" xfId="0" applyFont="1" applyFill="1" applyAlignment="1">
      <alignment horizontal="center" vertical="center"/>
    </xf>
    <xf numFmtId="0" fontId="124" fillId="0" borderId="0" xfId="0" applyFont="1" applyAlignment="1">
      <alignment horizontal="center" vertical="center"/>
    </xf>
    <xf numFmtId="0" fontId="124" fillId="0" borderId="6" xfId="0" applyFont="1" applyBorder="1" applyAlignment="1">
      <alignment vertical="center" wrapText="1"/>
    </xf>
    <xf numFmtId="0" fontId="124" fillId="0" borderId="6" xfId="0" applyFont="1" applyFill="1" applyBorder="1" applyAlignment="1">
      <alignment vertical="center" wrapText="1"/>
    </xf>
    <xf numFmtId="166" fontId="124" fillId="0" borderId="6" xfId="3" applyFont="1" applyFill="1" applyBorder="1" applyAlignment="1">
      <alignment vertical="center"/>
    </xf>
    <xf numFmtId="0" fontId="124" fillId="0" borderId="6" xfId="0" applyFont="1" applyFill="1" applyBorder="1" applyAlignment="1">
      <alignment horizontal="center" vertical="center"/>
    </xf>
    <xf numFmtId="14" fontId="124" fillId="0" borderId="6" xfId="0" applyNumberFormat="1" applyFont="1" applyFill="1" applyBorder="1" applyAlignment="1">
      <alignment vertical="center"/>
    </xf>
    <xf numFmtId="0" fontId="124" fillId="0" borderId="0" xfId="0" applyFont="1" applyFill="1" applyAlignment="1">
      <alignment vertical="center"/>
    </xf>
    <xf numFmtId="0" fontId="124" fillId="0" borderId="0" xfId="0" applyFont="1" applyAlignment="1">
      <alignment vertical="center"/>
    </xf>
    <xf numFmtId="0" fontId="124" fillId="0" borderId="0" xfId="0" applyFont="1" applyBorder="1"/>
    <xf numFmtId="9" fontId="124" fillId="0" borderId="0" xfId="12" applyFont="1" applyBorder="1"/>
    <xf numFmtId="166" fontId="124" fillId="0" borderId="0" xfId="0" applyNumberFormat="1" applyFont="1" applyBorder="1"/>
    <xf numFmtId="166" fontId="124" fillId="0" borderId="0" xfId="3" applyFont="1" applyBorder="1"/>
    <xf numFmtId="0" fontId="124" fillId="0" borderId="0" xfId="0" applyFont="1" applyBorder="1" applyAlignment="1">
      <alignment horizontal="center"/>
    </xf>
    <xf numFmtId="0" fontId="124" fillId="0" borderId="0" xfId="0" applyFont="1" applyFill="1" applyBorder="1"/>
    <xf numFmtId="9" fontId="124" fillId="0" borderId="0" xfId="12" applyFont="1"/>
    <xf numFmtId="0" fontId="3" fillId="0" borderId="7" xfId="0" applyFont="1" applyFill="1" applyBorder="1" applyAlignment="1">
      <alignment horizontal="left" vertical="center" wrapText="1"/>
    </xf>
    <xf numFmtId="0" fontId="127" fillId="0" borderId="69" xfId="0" applyFont="1" applyFill="1" applyBorder="1"/>
    <xf numFmtId="0" fontId="3" fillId="0" borderId="63" xfId="0" applyFont="1" applyFill="1" applyBorder="1"/>
    <xf numFmtId="9" fontId="3" fillId="0" borderId="63" xfId="12" applyFont="1" applyFill="1" applyBorder="1"/>
    <xf numFmtId="0" fontId="3" fillId="0" borderId="63" xfId="0" applyFont="1" applyFill="1" applyBorder="1" applyAlignment="1">
      <alignment horizontal="center"/>
    </xf>
    <xf numFmtId="166" fontId="3" fillId="0" borderId="63" xfId="3" applyFont="1" applyFill="1" applyBorder="1"/>
    <xf numFmtId="0" fontId="3" fillId="0" borderId="12" xfId="0" applyFont="1" applyFill="1" applyBorder="1" applyAlignment="1">
      <alignment horizontal="center"/>
    </xf>
    <xf numFmtId="0" fontId="3" fillId="0" borderId="70" xfId="0" applyFont="1" applyFill="1" applyBorder="1"/>
    <xf numFmtId="0" fontId="3" fillId="0" borderId="0" xfId="0" applyFont="1" applyFill="1" applyBorder="1"/>
    <xf numFmtId="9" fontId="3" fillId="0" borderId="0" xfId="12" applyFont="1" applyFill="1" applyBorder="1"/>
    <xf numFmtId="166" fontId="3" fillId="0" borderId="0" xfId="3" applyFont="1" applyFill="1" applyBorder="1"/>
    <xf numFmtId="0" fontId="3" fillId="0" borderId="0" xfId="0" applyFont="1" applyFill="1" applyBorder="1" applyAlignment="1">
      <alignment horizontal="center"/>
    </xf>
    <xf numFmtId="9" fontId="124" fillId="0" borderId="0" xfId="12" applyFont="1" applyFill="1" applyBorder="1"/>
    <xf numFmtId="166" fontId="124" fillId="0" borderId="0" xfId="3" applyFont="1" applyFill="1" applyBorder="1"/>
    <xf numFmtId="0" fontId="124" fillId="0" borderId="0" xfId="0" applyFont="1" applyFill="1" applyBorder="1" applyAlignment="1">
      <alignment horizontal="center"/>
    </xf>
    <xf numFmtId="0" fontId="128" fillId="0" borderId="0" xfId="0" applyFont="1" applyFill="1" applyBorder="1"/>
    <xf numFmtId="0" fontId="129" fillId="0" borderId="0" xfId="0" applyFont="1" applyFill="1" applyBorder="1"/>
    <xf numFmtId="0" fontId="44" fillId="0" borderId="0" xfId="0" applyFont="1"/>
    <xf numFmtId="0" fontId="44" fillId="0" borderId="64" xfId="0" applyFont="1" applyBorder="1" applyAlignment="1">
      <alignment horizontal="left" vertical="center" wrapText="1"/>
    </xf>
    <xf numFmtId="0" fontId="130" fillId="0" borderId="0" xfId="0" applyFont="1"/>
    <xf numFmtId="0" fontId="50" fillId="0" borderId="2" xfId="0" applyFont="1" applyBorder="1" applyAlignment="1">
      <alignment vertical="center" wrapText="1"/>
    </xf>
    <xf numFmtId="0" fontId="131" fillId="0" borderId="0" xfId="0" applyFont="1"/>
    <xf numFmtId="0" fontId="50" fillId="0" borderId="3" xfId="0" applyFont="1" applyBorder="1" applyAlignment="1">
      <alignment horizontal="center" vertical="center" wrapText="1"/>
    </xf>
    <xf numFmtId="0" fontId="103" fillId="3" borderId="4" xfId="0" applyFont="1" applyFill="1" applyBorder="1" applyAlignment="1">
      <alignment horizontal="center" vertical="center" wrapText="1"/>
    </xf>
    <xf numFmtId="0" fontId="126" fillId="0" borderId="6" xfId="0" applyFont="1" applyBorder="1" applyAlignment="1">
      <alignment horizontal="left" vertical="center" wrapText="1"/>
    </xf>
    <xf numFmtId="0" fontId="126" fillId="0" borderId="6" xfId="0" applyFont="1" applyFill="1" applyBorder="1" applyAlignment="1">
      <alignment horizontal="center" vertical="center" wrapText="1"/>
    </xf>
    <xf numFmtId="9" fontId="132" fillId="0" borderId="6" xfId="13" applyFont="1" applyFill="1" applyBorder="1" applyAlignment="1">
      <alignment horizontal="center" vertical="center" wrapText="1"/>
    </xf>
    <xf numFmtId="0" fontId="27" fillId="0" borderId="6" xfId="0" applyFont="1" applyBorder="1" applyAlignment="1">
      <alignment vertical="center" wrapText="1"/>
    </xf>
    <xf numFmtId="0" fontId="126" fillId="0" borderId="6" xfId="0" applyFont="1" applyBorder="1" applyAlignment="1">
      <alignment vertical="center" wrapText="1"/>
    </xf>
    <xf numFmtId="3" fontId="126" fillId="0" borderId="6" xfId="0" applyNumberFormat="1" applyFont="1" applyBorder="1" applyAlignment="1">
      <alignment vertical="center" wrapText="1"/>
    </xf>
    <xf numFmtId="0" fontId="126" fillId="0" borderId="6" xfId="0" applyFont="1" applyBorder="1" applyAlignment="1">
      <alignment horizontal="center" vertical="center" wrapText="1"/>
    </xf>
    <xf numFmtId="168" fontId="126" fillId="0" borderId="6" xfId="0" applyNumberFormat="1" applyFont="1" applyBorder="1" applyAlignment="1">
      <alignment vertical="center" wrapText="1"/>
    </xf>
    <xf numFmtId="0" fontId="126" fillId="0" borderId="0" xfId="0" applyFont="1"/>
    <xf numFmtId="9" fontId="37" fillId="0" borderId="6" xfId="13" applyFont="1" applyFill="1" applyBorder="1" applyAlignment="1">
      <alignment horizontal="center" vertical="center" wrapText="1"/>
    </xf>
    <xf numFmtId="0" fontId="27" fillId="0" borderId="6" xfId="0" applyFont="1" applyBorder="1" applyAlignment="1">
      <alignment horizontal="justify" vertical="center" wrapText="1"/>
    </xf>
    <xf numFmtId="0" fontId="27" fillId="0" borderId="6" xfId="0" applyFont="1" applyBorder="1" applyAlignment="1">
      <alignment vertical="top" wrapText="1"/>
    </xf>
    <xf numFmtId="184" fontId="126" fillId="0" borderId="6" xfId="0" applyNumberFormat="1" applyFont="1" applyBorder="1" applyAlignment="1">
      <alignment horizontal="right" vertical="center"/>
    </xf>
    <xf numFmtId="14" fontId="126" fillId="0" borderId="6" xfId="0" applyNumberFormat="1" applyFont="1" applyBorder="1" applyAlignment="1">
      <alignment vertical="center"/>
    </xf>
    <xf numFmtId="0" fontId="126" fillId="0" borderId="6" xfId="0" applyFont="1" applyFill="1" applyBorder="1" applyAlignment="1">
      <alignment horizontal="left" vertical="center" wrapText="1"/>
    </xf>
    <xf numFmtId="0" fontId="27" fillId="0" borderId="6" xfId="0" applyFont="1" applyFill="1" applyBorder="1" applyAlignment="1">
      <alignment vertical="top" wrapText="1"/>
    </xf>
    <xf numFmtId="184" fontId="126" fillId="0" borderId="6" xfId="0" applyNumberFormat="1" applyFont="1" applyFill="1" applyBorder="1" applyAlignment="1">
      <alignment horizontal="right" vertical="center"/>
    </xf>
    <xf numFmtId="14" fontId="126" fillId="0" borderId="6" xfId="0" applyNumberFormat="1" applyFont="1" applyFill="1" applyBorder="1" applyAlignment="1">
      <alignment vertical="center"/>
    </xf>
    <xf numFmtId="0" fontId="126" fillId="0" borderId="0" xfId="0" applyFont="1" applyFill="1"/>
    <xf numFmtId="0" fontId="27" fillId="0" borderId="6" xfId="0" applyFont="1" applyBorder="1"/>
    <xf numFmtId="0" fontId="126" fillId="0" borderId="6" xfId="0" applyFont="1" applyBorder="1"/>
    <xf numFmtId="0" fontId="126" fillId="0" borderId="6" xfId="0" applyFont="1" applyBorder="1" applyAlignment="1">
      <alignment horizontal="center"/>
    </xf>
    <xf numFmtId="0" fontId="37" fillId="0" borderId="6" xfId="0" applyFont="1" applyFill="1" applyBorder="1" applyAlignment="1">
      <alignment horizontal="center" vertical="center" wrapText="1"/>
    </xf>
    <xf numFmtId="0" fontId="37" fillId="0" borderId="6" xfId="0" applyFont="1" applyFill="1" applyBorder="1" applyAlignment="1">
      <alignment horizontal="left" vertical="center" wrapText="1"/>
    </xf>
    <xf numFmtId="10" fontId="37" fillId="0" borderId="6" xfId="13" applyNumberFormat="1" applyFont="1" applyFill="1" applyBorder="1" applyAlignment="1">
      <alignment horizontal="center" vertical="center" wrapText="1"/>
    </xf>
    <xf numFmtId="4" fontId="37" fillId="0" borderId="6" xfId="0" applyNumberFormat="1" applyFont="1" applyFill="1" applyBorder="1" applyAlignment="1">
      <alignment vertical="center" wrapText="1"/>
    </xf>
    <xf numFmtId="0" fontId="120" fillId="0" borderId="6" xfId="0" applyFont="1" applyFill="1" applyBorder="1" applyAlignment="1">
      <alignment horizontal="center" vertical="center" wrapText="1"/>
    </xf>
    <xf numFmtId="0" fontId="120" fillId="0" borderId="6" xfId="0" applyFont="1" applyFill="1" applyBorder="1"/>
    <xf numFmtId="0" fontId="37" fillId="0" borderId="6" xfId="0" applyFont="1" applyFill="1" applyBorder="1"/>
    <xf numFmtId="0" fontId="37" fillId="0" borderId="6" xfId="0" applyFont="1" applyFill="1" applyBorder="1" applyAlignment="1">
      <alignment horizontal="center"/>
    </xf>
    <xf numFmtId="0" fontId="37" fillId="0" borderId="0" xfId="0" applyFont="1" applyFill="1"/>
    <xf numFmtId="0" fontId="37" fillId="0" borderId="6" xfId="0" applyNumberFormat="1" applyFont="1" applyFill="1" applyBorder="1" applyAlignment="1">
      <alignment vertical="center" wrapText="1"/>
    </xf>
    <xf numFmtId="0" fontId="37" fillId="0" borderId="6" xfId="0" applyFont="1" applyFill="1" applyBorder="1" applyAlignment="1">
      <alignment vertical="center" wrapText="1"/>
    </xf>
    <xf numFmtId="10" fontId="37" fillId="0" borderId="6" xfId="13" applyNumberFormat="1" applyFont="1" applyFill="1" applyBorder="1" applyAlignment="1">
      <alignment horizontal="center"/>
    </xf>
    <xf numFmtId="4" fontId="37" fillId="0" borderId="6" xfId="0" applyNumberFormat="1" applyFont="1" applyFill="1" applyBorder="1" applyAlignment="1">
      <alignment horizontal="right" vertical="center" wrapText="1"/>
    </xf>
    <xf numFmtId="0" fontId="120" fillId="0" borderId="6" xfId="0" applyFont="1" applyFill="1" applyBorder="1" applyAlignment="1">
      <alignment vertical="center" wrapText="1"/>
    </xf>
    <xf numFmtId="0" fontId="126" fillId="0" borderId="6" xfId="0" applyFont="1" applyFill="1" applyBorder="1"/>
    <xf numFmtId="10" fontId="37" fillId="0" borderId="12" xfId="13" applyNumberFormat="1" applyFont="1" applyFill="1" applyBorder="1" applyAlignment="1">
      <alignment horizontal="center" vertical="top" wrapText="1"/>
    </xf>
    <xf numFmtId="0" fontId="27" fillId="0" borderId="0" xfId="0" applyFont="1" applyAlignment="1">
      <alignment vertical="top" wrapText="1"/>
    </xf>
    <xf numFmtId="0" fontId="37" fillId="0" borderId="0" xfId="0" applyFont="1" applyFill="1" applyAlignment="1">
      <alignment horizontal="center" vertical="center" wrapText="1"/>
    </xf>
    <xf numFmtId="10" fontId="37" fillId="0" borderId="13" xfId="13" applyNumberFormat="1" applyFont="1" applyFill="1" applyBorder="1" applyAlignment="1">
      <alignment horizontal="center" vertical="top" wrapText="1"/>
    </xf>
    <xf numFmtId="10" fontId="37" fillId="0" borderId="18" xfId="13" applyNumberFormat="1" applyFont="1" applyFill="1" applyBorder="1" applyAlignment="1">
      <alignment horizontal="center" vertical="top" wrapText="1"/>
    </xf>
    <xf numFmtId="0" fontId="27" fillId="0" borderId="6" xfId="0" applyNumberFormat="1" applyFont="1" applyFill="1" applyBorder="1" applyAlignment="1">
      <alignment vertical="top" wrapText="1"/>
    </xf>
    <xf numFmtId="0" fontId="37" fillId="0" borderId="6" xfId="0" applyNumberFormat="1" applyFont="1" applyFill="1" applyBorder="1" applyAlignment="1">
      <alignment horizontal="center" vertical="center" wrapText="1"/>
    </xf>
    <xf numFmtId="184" fontId="37" fillId="0" borderId="6" xfId="0" applyNumberFormat="1" applyFont="1" applyFill="1" applyBorder="1" applyAlignment="1">
      <alignment vertical="center" wrapText="1"/>
    </xf>
    <xf numFmtId="0" fontId="27" fillId="0" borderId="13" xfId="0" applyFont="1" applyFill="1" applyBorder="1" applyAlignment="1">
      <alignment vertical="center" wrapText="1"/>
    </xf>
    <xf numFmtId="0" fontId="27" fillId="0" borderId="18" xfId="0" applyFont="1" applyFill="1" applyBorder="1" applyAlignment="1">
      <alignment vertical="center" wrapText="1"/>
    </xf>
    <xf numFmtId="0" fontId="27" fillId="0" borderId="6" xfId="0" applyFont="1" applyFill="1" applyBorder="1" applyAlignment="1">
      <alignment vertical="center" wrapText="1"/>
    </xf>
    <xf numFmtId="0" fontId="126" fillId="0" borderId="6" xfId="0" applyFont="1" applyFill="1" applyBorder="1" applyAlignment="1">
      <alignment vertical="center" wrapText="1"/>
    </xf>
    <xf numFmtId="10" fontId="37" fillId="0" borderId="6" xfId="13" applyNumberFormat="1" applyFont="1" applyFill="1" applyBorder="1"/>
    <xf numFmtId="0" fontId="126" fillId="0" borderId="12" xfId="0" applyNumberFormat="1" applyFont="1" applyFill="1" applyBorder="1" applyAlignment="1">
      <alignment horizontal="center" vertical="center" wrapText="1"/>
    </xf>
    <xf numFmtId="0" fontId="126" fillId="0" borderId="12" xfId="0" applyFont="1" applyFill="1" applyBorder="1" applyAlignment="1">
      <alignment horizontal="center" vertical="center" wrapText="1"/>
    </xf>
    <xf numFmtId="9" fontId="37" fillId="0" borderId="12" xfId="13" applyFont="1" applyFill="1" applyBorder="1" applyAlignment="1">
      <alignment horizontal="center" vertical="center" wrapText="1"/>
    </xf>
    <xf numFmtId="4" fontId="37" fillId="0" borderId="12" xfId="0" applyNumberFormat="1" applyFont="1" applyFill="1" applyBorder="1" applyAlignment="1">
      <alignment vertical="center" wrapText="1"/>
    </xf>
    <xf numFmtId="0" fontId="27" fillId="0" borderId="1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26" fillId="0" borderId="6" xfId="0" applyFont="1" applyFill="1" applyBorder="1" applyAlignment="1"/>
    <xf numFmtId="9" fontId="37" fillId="0" borderId="6" xfId="13" applyFont="1" applyFill="1" applyBorder="1" applyAlignment="1">
      <alignment horizontal="center"/>
    </xf>
    <xf numFmtId="9" fontId="126" fillId="0" borderId="6" xfId="13" applyNumberFormat="1" applyFont="1" applyFill="1" applyBorder="1" applyAlignment="1">
      <alignment horizontal="center" vertical="center" wrapText="1"/>
    </xf>
    <xf numFmtId="3" fontId="126" fillId="0" borderId="6" xfId="0" applyNumberFormat="1" applyFont="1" applyFill="1" applyBorder="1" applyAlignment="1">
      <alignment vertical="center" wrapText="1"/>
    </xf>
    <xf numFmtId="3" fontId="37" fillId="0" borderId="6" xfId="0" applyNumberFormat="1" applyFont="1" applyFill="1" applyBorder="1" applyAlignment="1">
      <alignment vertical="center" wrapText="1"/>
    </xf>
    <xf numFmtId="0" fontId="126" fillId="0" borderId="6" xfId="0" applyNumberFormat="1" applyFont="1" applyFill="1" applyBorder="1" applyAlignment="1">
      <alignment vertical="center" wrapText="1"/>
    </xf>
    <xf numFmtId="4" fontId="120" fillId="0" borderId="6" xfId="0" applyNumberFormat="1" applyFont="1" applyFill="1" applyBorder="1" applyAlignment="1">
      <alignment horizontal="center" vertical="center" wrapText="1"/>
    </xf>
    <xf numFmtId="14" fontId="3" fillId="0" borderId="6" xfId="0" applyNumberFormat="1" applyFont="1" applyFill="1" applyBorder="1" applyAlignment="1">
      <alignment vertical="center"/>
    </xf>
    <xf numFmtId="0" fontId="126" fillId="0" borderId="13" xfId="0" applyNumberFormat="1" applyFont="1" applyFill="1" applyBorder="1" applyAlignment="1">
      <alignment horizontal="center" vertical="center" wrapText="1"/>
    </xf>
    <xf numFmtId="0" fontId="126" fillId="0" borderId="13" xfId="0" applyFont="1" applyFill="1" applyBorder="1" applyAlignment="1">
      <alignment vertical="center" wrapText="1"/>
    </xf>
    <xf numFmtId="0" fontId="126" fillId="0" borderId="13" xfId="0" applyFont="1" applyFill="1" applyBorder="1" applyAlignment="1">
      <alignment horizontal="center" vertical="center" wrapText="1"/>
    </xf>
    <xf numFmtId="10" fontId="37" fillId="0" borderId="13" xfId="13" applyNumberFormat="1" applyFont="1" applyFill="1" applyBorder="1" applyAlignment="1">
      <alignment horizontal="center" vertical="center" wrapText="1"/>
    </xf>
    <xf numFmtId="4" fontId="37" fillId="0" borderId="13" xfId="0" applyNumberFormat="1" applyFont="1" applyFill="1" applyBorder="1" applyAlignment="1">
      <alignment vertical="center" wrapText="1"/>
    </xf>
    <xf numFmtId="0" fontId="27" fillId="0" borderId="13" xfId="0" applyFont="1" applyFill="1" applyBorder="1" applyAlignment="1">
      <alignment horizontal="center" vertical="center" wrapText="1"/>
    </xf>
    <xf numFmtId="0" fontId="126" fillId="0" borderId="6" xfId="0" applyNumberFormat="1" applyFont="1" applyFill="1" applyBorder="1" applyAlignment="1">
      <alignment horizontal="center" vertical="center" wrapText="1"/>
    </xf>
    <xf numFmtId="10" fontId="37" fillId="0" borderId="0" xfId="13" applyNumberFormat="1" applyFont="1" applyFill="1" applyAlignment="1">
      <alignment horizontal="center" vertical="center" wrapText="1"/>
    </xf>
    <xf numFmtId="9" fontId="37" fillId="0" borderId="6" xfId="0" applyNumberFormat="1" applyFont="1" applyFill="1" applyBorder="1" applyAlignment="1">
      <alignment horizontal="center" vertical="center" wrapText="1"/>
    </xf>
    <xf numFmtId="172" fontId="37" fillId="0" borderId="6" xfId="0" applyNumberFormat="1" applyFont="1" applyFill="1" applyBorder="1" applyAlignment="1">
      <alignment vertical="center" wrapText="1"/>
    </xf>
    <xf numFmtId="9" fontId="126" fillId="0" borderId="0" xfId="13" applyFont="1" applyFill="1" applyAlignment="1">
      <alignment horizontal="center" vertical="center" wrapText="1"/>
    </xf>
    <xf numFmtId="0" fontId="37" fillId="0" borderId="0" xfId="0" applyNumberFormat="1" applyFont="1" applyFill="1" applyBorder="1" applyAlignment="1">
      <alignment vertical="center" wrapText="1"/>
    </xf>
    <xf numFmtId="0" fontId="37" fillId="0" borderId="0" xfId="0" applyFont="1" applyFill="1" applyBorder="1" applyAlignment="1">
      <alignment vertical="center" wrapText="1"/>
    </xf>
    <xf numFmtId="9" fontId="37" fillId="0" borderId="0" xfId="0" applyNumberFormat="1" applyFont="1" applyFill="1" applyBorder="1" applyAlignment="1">
      <alignment horizontal="center" vertical="center" wrapText="1"/>
    </xf>
    <xf numFmtId="172" fontId="37" fillId="0" borderId="0" xfId="0" applyNumberFormat="1" applyFont="1" applyFill="1" applyBorder="1" applyAlignment="1">
      <alignment vertical="center" wrapText="1"/>
    </xf>
    <xf numFmtId="0" fontId="120" fillId="0" borderId="0" xfId="0" applyFont="1" applyFill="1" applyBorder="1" applyAlignment="1">
      <alignment vertical="center" wrapText="1"/>
    </xf>
    <xf numFmtId="10" fontId="37" fillId="0" borderId="6" xfId="0" applyNumberFormat="1" applyFont="1" applyFill="1" applyBorder="1" applyAlignment="1">
      <alignment horizontal="center" vertical="center" wrapText="1"/>
    </xf>
    <xf numFmtId="9" fontId="126" fillId="0" borderId="6" xfId="13" applyFont="1" applyFill="1" applyBorder="1" applyAlignment="1">
      <alignment horizontal="center" vertical="center" wrapText="1"/>
    </xf>
    <xf numFmtId="4" fontId="37" fillId="0" borderId="18" xfId="0" applyNumberFormat="1" applyFont="1" applyFill="1" applyBorder="1" applyAlignment="1">
      <alignment vertical="center" wrapText="1"/>
    </xf>
    <xf numFmtId="0" fontId="27" fillId="0" borderId="6" xfId="0" applyFont="1" applyFill="1" applyBorder="1"/>
    <xf numFmtId="0" fontId="37" fillId="0" borderId="33" xfId="0" applyNumberFormat="1" applyFont="1" applyFill="1" applyBorder="1" applyAlignment="1">
      <alignment vertical="center" wrapText="1"/>
    </xf>
    <xf numFmtId="0" fontId="37" fillId="0" borderId="22" xfId="0" applyFont="1" applyFill="1" applyBorder="1" applyAlignment="1">
      <alignment vertical="center" wrapText="1"/>
    </xf>
    <xf numFmtId="0" fontId="37" fillId="0" borderId="13" xfId="0" applyFont="1" applyFill="1" applyBorder="1" applyAlignment="1">
      <alignment vertical="center" wrapText="1"/>
    </xf>
    <xf numFmtId="0" fontId="37" fillId="0" borderId="13" xfId="0" applyFont="1" applyFill="1" applyBorder="1" applyAlignment="1">
      <alignment horizontal="center" vertical="center" wrapText="1"/>
    </xf>
    <xf numFmtId="0" fontId="27" fillId="0" borderId="0" xfId="0" applyFont="1" applyFill="1"/>
    <xf numFmtId="0" fontId="120" fillId="0" borderId="33" xfId="0" applyFont="1" applyFill="1" applyBorder="1" applyAlignment="1">
      <alignment vertical="center" wrapText="1"/>
    </xf>
    <xf numFmtId="3" fontId="37" fillId="0" borderId="13" xfId="0" applyNumberFormat="1" applyFont="1" applyFill="1" applyBorder="1" applyAlignment="1">
      <alignment vertical="center" wrapText="1"/>
    </xf>
    <xf numFmtId="10" fontId="37" fillId="0" borderId="0" xfId="13" applyNumberFormat="1" applyFont="1" applyFill="1" applyAlignment="1">
      <alignment horizontal="center"/>
    </xf>
    <xf numFmtId="0" fontId="27" fillId="0" borderId="33" xfId="0" applyFont="1" applyFill="1" applyBorder="1" applyAlignment="1">
      <alignment vertical="center" wrapText="1"/>
    </xf>
    <xf numFmtId="0" fontId="126" fillId="0" borderId="26" xfId="0" applyFont="1" applyFill="1" applyBorder="1" applyAlignment="1">
      <alignment horizontal="right" vertical="center" wrapText="1"/>
    </xf>
    <xf numFmtId="4" fontId="37" fillId="0" borderId="0" xfId="0" applyNumberFormat="1" applyFont="1" applyFill="1"/>
    <xf numFmtId="0" fontId="1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33" fillId="0" borderId="0" xfId="0" applyFont="1" applyFill="1" applyBorder="1" applyAlignment="1">
      <alignment horizontal="left" vertical="center" wrapText="1"/>
    </xf>
    <xf numFmtId="0" fontId="37" fillId="0" borderId="44" xfId="0" applyFont="1" applyFill="1" applyBorder="1" applyAlignment="1">
      <alignment vertical="center" wrapText="1"/>
    </xf>
    <xf numFmtId="4" fontId="37" fillId="0" borderId="44" xfId="0" applyNumberFormat="1" applyFont="1" applyFill="1" applyBorder="1"/>
    <xf numFmtId="0" fontId="126" fillId="0" borderId="44" xfId="0" applyFont="1" applyFill="1" applyBorder="1" applyAlignment="1">
      <alignment horizontal="center" vertical="center" wrapText="1"/>
    </xf>
    <xf numFmtId="0" fontId="27" fillId="0" borderId="44" xfId="0" applyFont="1" applyFill="1" applyBorder="1"/>
    <xf numFmtId="0" fontId="34" fillId="0" borderId="0" xfId="0" applyFont="1" applyFill="1" applyBorder="1"/>
    <xf numFmtId="0" fontId="34" fillId="0" borderId="0" xfId="0" applyFont="1" applyFill="1" applyBorder="1" applyAlignment="1">
      <alignment horizontal="center"/>
    </xf>
    <xf numFmtId="0" fontId="35" fillId="0" borderId="0" xfId="0" applyFont="1" applyFill="1" applyBorder="1"/>
    <xf numFmtId="172" fontId="34" fillId="0" borderId="0" xfId="0" applyNumberFormat="1" applyFont="1" applyFill="1" applyBorder="1" applyAlignment="1"/>
    <xf numFmtId="0" fontId="35" fillId="0" borderId="0" xfId="0" applyFont="1" applyFill="1" applyBorder="1" applyAlignment="1">
      <alignment horizontal="center"/>
    </xf>
    <xf numFmtId="0" fontId="27" fillId="0" borderId="0" xfId="0" applyFont="1" applyFill="1" applyBorder="1"/>
    <xf numFmtId="0" fontId="15" fillId="0" borderId="0" xfId="0" applyFont="1" applyFill="1"/>
    <xf numFmtId="0" fontId="15" fillId="0" borderId="0" xfId="0" applyFont="1" applyFill="1" applyBorder="1"/>
    <xf numFmtId="0" fontId="126" fillId="0" borderId="0" xfId="0" applyFont="1" applyFill="1" applyBorder="1"/>
    <xf numFmtId="0" fontId="37" fillId="0" borderId="0" xfId="0" applyFont="1" applyFill="1" applyBorder="1" applyAlignment="1">
      <alignment horizontal="center"/>
    </xf>
    <xf numFmtId="172" fontId="37" fillId="0" borderId="0" xfId="0" applyNumberFormat="1" applyFont="1" applyFill="1" applyBorder="1" applyAlignment="1"/>
    <xf numFmtId="0" fontId="126" fillId="0" borderId="0" xfId="0" applyFont="1" applyFill="1" applyBorder="1" applyAlignment="1">
      <alignment horizontal="center"/>
    </xf>
    <xf numFmtId="0" fontId="37" fillId="0" borderId="0" xfId="0" applyFont="1" applyFill="1" applyAlignment="1">
      <alignment horizontal="center"/>
    </xf>
    <xf numFmtId="172" fontId="37" fillId="0" borderId="0" xfId="0" applyNumberFormat="1" applyFont="1" applyFill="1" applyAlignment="1"/>
    <xf numFmtId="0" fontId="126" fillId="0" borderId="0" xfId="0" applyFont="1" applyFill="1" applyAlignment="1">
      <alignment horizontal="center"/>
    </xf>
    <xf numFmtId="0" fontId="37" fillId="0" borderId="0" xfId="0" applyFont="1" applyAlignment="1">
      <alignment horizontal="center"/>
    </xf>
    <xf numFmtId="172" fontId="37" fillId="0" borderId="0" xfId="0" applyNumberFormat="1" applyFont="1" applyAlignment="1"/>
    <xf numFmtId="0" fontId="37" fillId="0" borderId="0" xfId="0" applyFont="1"/>
    <xf numFmtId="0" fontId="27" fillId="0" borderId="0" xfId="0" applyFont="1"/>
    <xf numFmtId="0" fontId="126" fillId="0" borderId="0" xfId="0" applyFont="1" applyAlignment="1">
      <alignment horizontal="center"/>
    </xf>
    <xf numFmtId="0" fontId="32" fillId="0" borderId="71" xfId="0" applyFont="1" applyBorder="1" applyAlignment="1">
      <alignment horizontal="left" vertical="center" wrapText="1"/>
    </xf>
    <xf numFmtId="173" fontId="35" fillId="0" borderId="0" xfId="8" applyNumberFormat="1" applyFont="1" applyFill="1" applyAlignment="1">
      <alignment horizontal="center" vertical="top" wrapText="1"/>
    </xf>
    <xf numFmtId="0" fontId="33" fillId="14" borderId="72" xfId="8" applyFont="1" applyFill="1" applyBorder="1" applyAlignment="1">
      <alignment horizontal="center" vertical="center" wrapText="1"/>
    </xf>
    <xf numFmtId="0" fontId="33" fillId="14" borderId="14" xfId="8" applyFont="1" applyFill="1" applyBorder="1" applyAlignment="1">
      <alignment horizontal="center" vertical="center" wrapText="1"/>
    </xf>
    <xf numFmtId="0" fontId="33" fillId="14" borderId="73" xfId="8" applyFont="1" applyFill="1" applyBorder="1" applyAlignment="1">
      <alignment horizontal="center" vertical="center" wrapText="1"/>
    </xf>
    <xf numFmtId="0" fontId="33" fillId="14" borderId="15" xfId="8" applyFont="1" applyFill="1" applyBorder="1" applyAlignment="1">
      <alignment horizontal="center" vertical="center" wrapText="1"/>
    </xf>
    <xf numFmtId="0" fontId="33" fillId="14" borderId="74" xfId="8" applyFont="1" applyFill="1" applyBorder="1" applyAlignment="1">
      <alignment horizontal="center" vertical="center" wrapText="1"/>
    </xf>
    <xf numFmtId="0" fontId="33" fillId="14" borderId="54" xfId="8" applyFont="1" applyFill="1" applyBorder="1" applyAlignment="1">
      <alignment horizontal="center" vertical="center" wrapText="1"/>
    </xf>
    <xf numFmtId="0" fontId="33" fillId="4" borderId="75" xfId="8" applyFont="1" applyFill="1" applyBorder="1" applyAlignment="1">
      <alignment horizontal="center" vertical="center" wrapText="1"/>
    </xf>
    <xf numFmtId="3" fontId="33" fillId="14" borderId="14" xfId="8" applyNumberFormat="1" applyFont="1" applyFill="1" applyBorder="1" applyAlignment="1">
      <alignment horizontal="center" vertical="center" wrapText="1"/>
    </xf>
    <xf numFmtId="0" fontId="33" fillId="4" borderId="58" xfId="8" applyFont="1" applyFill="1" applyBorder="1" applyAlignment="1">
      <alignment horizontal="center" vertical="center" wrapText="1"/>
    </xf>
    <xf numFmtId="0" fontId="33" fillId="17" borderId="15" xfId="8" applyFont="1" applyFill="1" applyBorder="1" applyAlignment="1">
      <alignment horizontal="center" vertical="center" wrapText="1"/>
    </xf>
    <xf numFmtId="0" fontId="33" fillId="0" borderId="16" xfId="8" applyFont="1" applyFill="1" applyBorder="1" applyAlignment="1">
      <alignment wrapText="1"/>
    </xf>
    <xf numFmtId="0" fontId="33" fillId="18" borderId="6" xfId="8" applyFont="1" applyFill="1" applyBorder="1" applyAlignment="1">
      <alignment horizontal="center" vertical="center" wrapText="1"/>
    </xf>
    <xf numFmtId="0" fontId="36" fillId="19" borderId="76" xfId="9" applyFont="1" applyFill="1" applyBorder="1" applyAlignment="1" applyProtection="1">
      <alignment horizontal="center" vertical="center" wrapText="1"/>
    </xf>
    <xf numFmtId="0" fontId="36" fillId="19" borderId="77" xfId="9" applyFont="1" applyFill="1" applyBorder="1" applyAlignment="1" applyProtection="1">
      <alignment horizontal="center" vertical="center" wrapText="1"/>
    </xf>
    <xf numFmtId="0" fontId="36" fillId="14" borderId="12" xfId="9" applyFont="1" applyFill="1" applyBorder="1" applyAlignment="1" applyProtection="1">
      <alignment horizontal="center" vertical="center" wrapText="1"/>
    </xf>
    <xf numFmtId="0" fontId="36" fillId="19" borderId="78" xfId="9" applyFont="1" applyFill="1" applyBorder="1" applyAlignment="1" applyProtection="1">
      <alignment horizontal="center" vertical="center" wrapText="1"/>
    </xf>
    <xf numFmtId="0" fontId="36" fillId="2" borderId="59" xfId="0" applyFont="1" applyFill="1" applyBorder="1" applyAlignment="1">
      <alignment horizontal="center" vertical="center" wrapText="1"/>
    </xf>
    <xf numFmtId="0" fontId="36" fillId="2" borderId="0" xfId="0" applyFont="1" applyFill="1" applyBorder="1" applyAlignment="1">
      <alignment horizontal="center" vertical="center" textRotation="90" wrapText="1"/>
    </xf>
    <xf numFmtId="3" fontId="36" fillId="20" borderId="76" xfId="8" applyNumberFormat="1" applyFont="1" applyFill="1" applyBorder="1" applyAlignment="1" applyProtection="1">
      <alignment horizontal="center" vertical="center" wrapText="1"/>
    </xf>
    <xf numFmtId="0" fontId="134" fillId="20" borderId="0" xfId="0" applyFont="1" applyFill="1" applyBorder="1" applyAlignment="1">
      <alignment horizontal="center" vertical="center" textRotation="90" wrapText="1"/>
    </xf>
    <xf numFmtId="0" fontId="36" fillId="2" borderId="34" xfId="0" applyFont="1" applyFill="1" applyBorder="1" applyAlignment="1">
      <alignment horizontal="center" vertical="center" wrapText="1"/>
    </xf>
    <xf numFmtId="0" fontId="36" fillId="20" borderId="76" xfId="8" applyFont="1" applyFill="1" applyBorder="1" applyAlignment="1" applyProtection="1">
      <alignment horizontal="center" vertical="center" wrapText="1"/>
    </xf>
    <xf numFmtId="0" fontId="36" fillId="20" borderId="0" xfId="8" applyFont="1" applyFill="1" applyBorder="1" applyAlignment="1" applyProtection="1">
      <alignment horizontal="center" vertical="center" wrapText="1"/>
    </xf>
    <xf numFmtId="0" fontId="36" fillId="2" borderId="39" xfId="0" applyFont="1" applyFill="1" applyBorder="1" applyAlignment="1">
      <alignment horizontal="center" vertical="center" wrapText="1"/>
    </xf>
    <xf numFmtId="0" fontId="134" fillId="2" borderId="79" xfId="0" applyFont="1" applyFill="1" applyBorder="1" applyAlignment="1">
      <alignment horizontal="center" vertical="center" wrapText="1"/>
    </xf>
    <xf numFmtId="0" fontId="135" fillId="19" borderId="76" xfId="8" applyFont="1" applyFill="1" applyBorder="1" applyAlignment="1" applyProtection="1">
      <alignment horizontal="center" vertical="center" wrapText="1"/>
    </xf>
    <xf numFmtId="0" fontId="36" fillId="8" borderId="40" xfId="9" applyFont="1" applyFill="1" applyBorder="1" applyAlignment="1">
      <alignment horizontal="center" vertical="center" wrapText="1"/>
    </xf>
    <xf numFmtId="0" fontId="36" fillId="8" borderId="38" xfId="9" applyFont="1" applyFill="1" applyBorder="1" applyAlignment="1" applyProtection="1">
      <alignment horizontal="center" vertical="center" wrapText="1"/>
    </xf>
    <xf numFmtId="0" fontId="47" fillId="8" borderId="49" xfId="0" applyFont="1" applyFill="1" applyBorder="1" applyAlignment="1">
      <alignment horizontal="left" vertical="center" wrapText="1"/>
    </xf>
    <xf numFmtId="0" fontId="47" fillId="8" borderId="37" xfId="0" applyFont="1" applyFill="1" applyBorder="1" applyAlignment="1">
      <alignment horizontal="justify" vertical="center" wrapText="1"/>
    </xf>
    <xf numFmtId="0" fontId="33" fillId="8" borderId="58" xfId="9" applyFont="1" applyFill="1" applyBorder="1" applyAlignment="1">
      <alignment vertical="top" wrapText="1"/>
    </xf>
    <xf numFmtId="0" fontId="36" fillId="8" borderId="58" xfId="9" applyFont="1" applyFill="1" applyBorder="1" applyAlignment="1">
      <alignment horizontal="center" vertical="center" textRotation="90" wrapText="1"/>
    </xf>
    <xf numFmtId="173" fontId="36" fillId="8" borderId="49" xfId="15" applyNumberFormat="1" applyFont="1" applyFill="1" applyBorder="1" applyAlignment="1">
      <alignment horizontal="center" vertical="center" wrapText="1"/>
    </xf>
    <xf numFmtId="9" fontId="47" fillId="8" borderId="49" xfId="13" applyFont="1" applyFill="1" applyBorder="1" applyAlignment="1" applyProtection="1">
      <alignment horizontal="center" vertical="top" wrapText="1"/>
    </xf>
    <xf numFmtId="3" fontId="47" fillId="8" borderId="49" xfId="9" applyNumberFormat="1" applyFont="1" applyFill="1" applyBorder="1" applyAlignment="1" applyProtection="1">
      <alignment horizontal="center" vertical="top" textRotation="90" wrapText="1"/>
    </xf>
    <xf numFmtId="0" fontId="47" fillId="8" borderId="37" xfId="9" applyFont="1" applyFill="1" applyBorder="1" applyAlignment="1" applyProtection="1">
      <alignment horizontal="left" vertical="top" wrapText="1"/>
    </xf>
    <xf numFmtId="0" fontId="47" fillId="8" borderId="37" xfId="9" applyFont="1" applyFill="1" applyBorder="1" applyAlignment="1" applyProtection="1">
      <alignment horizontal="justify" vertical="top" wrapText="1"/>
    </xf>
    <xf numFmtId="0" fontId="47" fillId="8" borderId="49" xfId="9" applyFont="1" applyFill="1" applyBorder="1" applyAlignment="1" applyProtection="1">
      <alignment horizontal="justify" vertical="top" wrapText="1"/>
    </xf>
    <xf numFmtId="167" fontId="47" fillId="8" borderId="49" xfId="0" applyNumberFormat="1" applyFont="1" applyFill="1" applyBorder="1" applyAlignment="1">
      <alignment horizontal="center" vertical="top" wrapText="1"/>
    </xf>
    <xf numFmtId="167" fontId="47" fillId="8" borderId="37" xfId="0" applyNumberFormat="1" applyFont="1" applyFill="1" applyBorder="1" applyAlignment="1">
      <alignment horizontal="center" vertical="top" wrapText="1"/>
    </xf>
    <xf numFmtId="0" fontId="33" fillId="8" borderId="38" xfId="0" applyFont="1" applyFill="1" applyBorder="1" applyAlignment="1" applyProtection="1">
      <alignment horizontal="center" vertical="top" wrapText="1"/>
      <protection locked="0"/>
    </xf>
    <xf numFmtId="175" fontId="33" fillId="8" borderId="37" xfId="0" applyNumberFormat="1" applyFont="1" applyFill="1" applyBorder="1" applyAlignment="1" applyProtection="1">
      <alignment horizontal="justify" vertical="top" wrapText="1"/>
      <protection locked="0"/>
    </xf>
    <xf numFmtId="175" fontId="33" fillId="8" borderId="49" xfId="0" applyNumberFormat="1" applyFont="1" applyFill="1" applyBorder="1" applyAlignment="1" applyProtection="1">
      <alignment horizontal="justify" vertical="top" wrapText="1"/>
      <protection locked="0"/>
    </xf>
    <xf numFmtId="0" fontId="33" fillId="8" borderId="47" xfId="9" applyFont="1" applyFill="1" applyBorder="1" applyAlignment="1">
      <alignment vertical="top" wrapText="1"/>
    </xf>
    <xf numFmtId="0" fontId="33" fillId="21" borderId="60" xfId="8" applyFont="1" applyFill="1" applyBorder="1" applyAlignment="1">
      <alignment wrapText="1"/>
    </xf>
    <xf numFmtId="190" fontId="33" fillId="10" borderId="15" xfId="8" applyNumberFormat="1" applyFont="1" applyFill="1" applyBorder="1" applyAlignment="1" applyProtection="1">
      <alignment horizontal="center" vertical="center" wrapText="1"/>
    </xf>
    <xf numFmtId="0" fontId="36" fillId="8" borderId="32" xfId="9" applyFont="1" applyFill="1" applyBorder="1" applyAlignment="1">
      <alignment vertical="center" wrapText="1"/>
    </xf>
    <xf numFmtId="0" fontId="36" fillId="8" borderId="0" xfId="9" applyFont="1" applyFill="1" applyBorder="1" applyAlignment="1" applyProtection="1">
      <alignment horizontal="center" vertical="center" wrapText="1"/>
    </xf>
    <xf numFmtId="0" fontId="47" fillId="8" borderId="33" xfId="0" applyFont="1" applyFill="1" applyBorder="1" applyAlignment="1">
      <alignment horizontal="left" vertical="center" wrapText="1"/>
    </xf>
    <xf numFmtId="0" fontId="47" fillId="8" borderId="13" xfId="0" applyFont="1" applyFill="1" applyBorder="1" applyAlignment="1">
      <alignment horizontal="justify" vertical="center" wrapText="1"/>
    </xf>
    <xf numFmtId="0" fontId="33" fillId="8" borderId="22" xfId="9" applyFont="1" applyFill="1" applyBorder="1" applyAlignment="1">
      <alignment vertical="top" wrapText="1"/>
    </xf>
    <xf numFmtId="0" fontId="36" fillId="8" borderId="22" xfId="9" applyFont="1" applyFill="1" applyBorder="1" applyAlignment="1">
      <alignment horizontal="center" vertical="center" textRotation="90" wrapText="1"/>
    </xf>
    <xf numFmtId="173" fontId="36" fillId="8" borderId="33" xfId="15" applyNumberFormat="1" applyFont="1" applyFill="1" applyBorder="1" applyAlignment="1">
      <alignment vertical="top" wrapText="1"/>
    </xf>
    <xf numFmtId="3" fontId="33" fillId="8" borderId="33" xfId="8" applyNumberFormat="1" applyFont="1" applyFill="1" applyBorder="1" applyAlignment="1">
      <alignment horizontal="center" vertical="center" textRotation="90" wrapText="1"/>
    </xf>
    <xf numFmtId="3" fontId="33" fillId="8" borderId="33" xfId="8" applyNumberFormat="1" applyFont="1" applyFill="1" applyBorder="1" applyAlignment="1">
      <alignment horizontal="justify" vertical="top" wrapText="1"/>
    </xf>
    <xf numFmtId="0" fontId="33" fillId="8" borderId="13" xfId="8" applyFont="1" applyFill="1" applyBorder="1" applyAlignment="1">
      <alignment wrapText="1"/>
    </xf>
    <xf numFmtId="0" fontId="33" fillId="8" borderId="13" xfId="8" applyFont="1" applyFill="1" applyBorder="1" applyAlignment="1">
      <alignment horizontal="justify" vertical="top" wrapText="1"/>
    </xf>
    <xf numFmtId="0" fontId="33" fillId="8" borderId="33" xfId="8" applyFont="1" applyFill="1" applyBorder="1" applyAlignment="1">
      <alignment horizontal="justify" vertical="top" wrapText="1"/>
    </xf>
    <xf numFmtId="0" fontId="33" fillId="8" borderId="0" xfId="8" applyFont="1" applyFill="1" applyBorder="1" applyAlignment="1">
      <alignment horizontal="justify" vertical="top" wrapText="1"/>
    </xf>
    <xf numFmtId="0" fontId="33" fillId="8" borderId="21" xfId="8" applyFont="1" applyFill="1" applyBorder="1" applyAlignment="1">
      <alignment horizontal="justify" vertical="top" wrapText="1"/>
    </xf>
    <xf numFmtId="174" fontId="33" fillId="8" borderId="33" xfId="8" applyNumberFormat="1" applyFont="1" applyFill="1" applyBorder="1" applyAlignment="1">
      <alignment horizontal="justify" vertical="top" wrapText="1"/>
    </xf>
    <xf numFmtId="0" fontId="36" fillId="8" borderId="64" xfId="9" applyFont="1" applyFill="1" applyBorder="1" applyAlignment="1" applyProtection="1">
      <alignment horizontal="center" vertical="center" wrapText="1"/>
    </xf>
    <xf numFmtId="0" fontId="47" fillId="8" borderId="27" xfId="0" applyFont="1" applyFill="1" applyBorder="1" applyAlignment="1">
      <alignment horizontal="left" vertical="center" wrapText="1"/>
    </xf>
    <xf numFmtId="0" fontId="47" fillId="8" borderId="12" xfId="0" applyFont="1" applyFill="1" applyBorder="1" applyAlignment="1">
      <alignment horizontal="justify" vertical="center" wrapText="1"/>
    </xf>
    <xf numFmtId="0" fontId="36" fillId="8" borderId="35" xfId="9" applyFont="1" applyFill="1" applyBorder="1" applyAlignment="1">
      <alignment vertical="center" wrapText="1"/>
    </xf>
    <xf numFmtId="0" fontId="36" fillId="8" borderId="51" xfId="9" applyFont="1" applyFill="1" applyBorder="1" applyAlignment="1" applyProtection="1">
      <alignment horizontal="center" vertical="center" wrapText="1"/>
    </xf>
    <xf numFmtId="0" fontId="47" fillId="8" borderId="80" xfId="0" applyFont="1" applyFill="1" applyBorder="1" applyAlignment="1">
      <alignment horizontal="left" vertical="center" wrapText="1"/>
    </xf>
    <xf numFmtId="0" fontId="47" fillId="8" borderId="23" xfId="0" applyFont="1" applyFill="1" applyBorder="1" applyAlignment="1">
      <alignment horizontal="justify" vertical="center" wrapText="1"/>
    </xf>
    <xf numFmtId="0" fontId="33" fillId="8" borderId="23" xfId="9" applyFont="1" applyFill="1" applyBorder="1" applyAlignment="1">
      <alignment vertical="top" wrapText="1"/>
    </xf>
    <xf numFmtId="0" fontId="36" fillId="8" borderId="23" xfId="9" applyFont="1" applyFill="1" applyBorder="1" applyAlignment="1">
      <alignment horizontal="center" vertical="center" textRotation="90" wrapText="1"/>
    </xf>
    <xf numFmtId="173" fontId="36" fillId="8" borderId="80" xfId="15" applyNumberFormat="1" applyFont="1" applyFill="1" applyBorder="1" applyAlignment="1">
      <alignment vertical="top" wrapText="1"/>
    </xf>
    <xf numFmtId="174" fontId="33" fillId="8" borderId="80" xfId="8" applyNumberFormat="1" applyFont="1" applyFill="1" applyBorder="1" applyAlignment="1">
      <alignment horizontal="justify" vertical="top" wrapText="1"/>
    </xf>
    <xf numFmtId="3" fontId="33" fillId="8" borderId="80" xfId="8" applyNumberFormat="1" applyFont="1" applyFill="1" applyBorder="1" applyAlignment="1">
      <alignment horizontal="justify" vertical="top" wrapText="1"/>
    </xf>
    <xf numFmtId="0" fontId="33" fillId="8" borderId="23" xfId="8" applyFont="1" applyFill="1" applyBorder="1" applyAlignment="1">
      <alignment wrapText="1"/>
    </xf>
    <xf numFmtId="0" fontId="33" fillId="8" borderId="23" xfId="8" applyFont="1" applyFill="1" applyBorder="1" applyAlignment="1">
      <alignment horizontal="justify" vertical="top" wrapText="1"/>
    </xf>
    <xf numFmtId="0" fontId="33" fillId="8" borderId="80" xfId="8" applyFont="1" applyFill="1" applyBorder="1" applyAlignment="1">
      <alignment horizontal="justify" vertical="top" wrapText="1"/>
    </xf>
    <xf numFmtId="0" fontId="33" fillId="8" borderId="51" xfId="8" applyFont="1" applyFill="1" applyBorder="1" applyAlignment="1">
      <alignment horizontal="justify" vertical="top" wrapText="1"/>
    </xf>
    <xf numFmtId="0" fontId="33" fillId="8" borderId="24" xfId="8" applyFont="1" applyFill="1" applyBorder="1" applyAlignment="1">
      <alignment horizontal="justify" vertical="top" wrapText="1"/>
    </xf>
    <xf numFmtId="0" fontId="36" fillId="8" borderId="38" xfId="9" applyFont="1" applyFill="1" applyBorder="1" applyAlignment="1">
      <alignment horizontal="center" vertical="center" wrapText="1"/>
    </xf>
    <xf numFmtId="0" fontId="47" fillId="8" borderId="49" xfId="0" applyFont="1" applyFill="1" applyBorder="1" applyAlignment="1">
      <alignment horizontal="center" vertical="center" wrapText="1"/>
    </xf>
    <xf numFmtId="0" fontId="36" fillId="8" borderId="49" xfId="9" applyFont="1" applyFill="1" applyBorder="1" applyAlignment="1">
      <alignment horizontal="center" vertical="center" textRotation="90" wrapText="1"/>
    </xf>
    <xf numFmtId="0" fontId="33" fillId="8" borderId="60" xfId="0" applyFont="1" applyFill="1" applyBorder="1" applyAlignment="1" applyProtection="1">
      <alignment horizontal="left" vertical="justify" wrapText="1"/>
      <protection locked="0"/>
    </xf>
    <xf numFmtId="0" fontId="33" fillId="8" borderId="73" xfId="9" applyFont="1" applyFill="1" applyBorder="1" applyAlignment="1" applyProtection="1">
      <alignment horizontal="left" vertical="top" wrapText="1"/>
    </xf>
    <xf numFmtId="0" fontId="33" fillId="8" borderId="14" xfId="9" applyFont="1" applyFill="1" applyBorder="1" applyAlignment="1" applyProtection="1">
      <alignment horizontal="left" vertical="top" wrapText="1"/>
    </xf>
    <xf numFmtId="167" fontId="47" fillId="8" borderId="14" xfId="0" applyNumberFormat="1" applyFont="1" applyFill="1" applyBorder="1" applyAlignment="1">
      <alignment horizontal="center" vertical="center" wrapText="1"/>
    </xf>
    <xf numFmtId="0" fontId="136" fillId="8" borderId="38" xfId="0" applyFont="1" applyFill="1" applyBorder="1" applyAlignment="1">
      <alignment vertical="top" wrapText="1"/>
    </xf>
    <xf numFmtId="14" fontId="33" fillId="8" borderId="14" xfId="0" applyNumberFormat="1" applyFont="1" applyFill="1" applyBorder="1" applyAlignment="1" applyProtection="1">
      <alignment horizontal="center" vertical="justify" wrapText="1"/>
      <protection locked="0"/>
    </xf>
    <xf numFmtId="14" fontId="47" fillId="8" borderId="14" xfId="0" applyNumberFormat="1" applyFont="1" applyFill="1" applyBorder="1" applyAlignment="1">
      <alignment horizontal="center" vertical="justify" wrapText="1"/>
    </xf>
    <xf numFmtId="0" fontId="33" fillId="8" borderId="15" xfId="9" applyFont="1" applyFill="1" applyBorder="1" applyAlignment="1" applyProtection="1">
      <alignment horizontal="justify" vertical="top" wrapText="1"/>
    </xf>
    <xf numFmtId="0" fontId="33" fillId="6" borderId="60" xfId="8" applyFont="1" applyFill="1" applyBorder="1" applyAlignment="1">
      <alignment wrapText="1"/>
    </xf>
    <xf numFmtId="0" fontId="33" fillId="10" borderId="15" xfId="8" applyFont="1" applyFill="1" applyBorder="1" applyAlignment="1" applyProtection="1">
      <alignment horizontal="center" vertical="center" wrapText="1"/>
    </xf>
    <xf numFmtId="3" fontId="33" fillId="8" borderId="0" xfId="9" applyNumberFormat="1" applyFont="1" applyFill="1" applyBorder="1" applyAlignment="1">
      <alignment wrapText="1"/>
    </xf>
    <xf numFmtId="3" fontId="33" fillId="8" borderId="33" xfId="9" applyNumberFormat="1" applyFont="1" applyFill="1" applyBorder="1" applyAlignment="1">
      <alignment wrapText="1"/>
    </xf>
    <xf numFmtId="0" fontId="33" fillId="8" borderId="33" xfId="9" applyFont="1" applyFill="1" applyBorder="1" applyAlignment="1">
      <alignment horizontal="justify" vertical="top" wrapText="1"/>
    </xf>
    <xf numFmtId="0" fontId="33" fillId="8" borderId="16" xfId="0" applyFont="1" applyFill="1" applyBorder="1" applyAlignment="1" applyProtection="1">
      <alignment horizontal="left" vertical="justify" wrapText="1"/>
      <protection locked="0"/>
    </xf>
    <xf numFmtId="0" fontId="33" fillId="8" borderId="28" xfId="9" applyFont="1" applyFill="1" applyBorder="1" applyAlignment="1" applyProtection="1">
      <alignment horizontal="left" vertical="top" wrapText="1"/>
    </xf>
    <xf numFmtId="0" fontId="33" fillId="8" borderId="6" xfId="9" applyFont="1" applyFill="1" applyBorder="1" applyAlignment="1" applyProtection="1">
      <alignment horizontal="left" vertical="top" wrapText="1"/>
    </xf>
    <xf numFmtId="167" fontId="47" fillId="8" borderId="6" xfId="0" applyNumberFormat="1" applyFont="1" applyFill="1" applyBorder="1" applyAlignment="1">
      <alignment horizontal="center" vertical="center" wrapText="1"/>
    </xf>
    <xf numFmtId="0" fontId="33" fillId="8" borderId="6" xfId="0" applyFont="1" applyFill="1" applyBorder="1" applyAlignment="1" applyProtection="1">
      <alignment horizontal="center" vertical="justify" wrapText="1"/>
      <protection locked="0"/>
    </xf>
    <xf numFmtId="14" fontId="33" fillId="8" borderId="6" xfId="0" applyNumberFormat="1" applyFont="1" applyFill="1" applyBorder="1" applyAlignment="1" applyProtection="1">
      <alignment horizontal="center" vertical="justify" wrapText="1"/>
      <protection locked="0"/>
    </xf>
    <xf numFmtId="14" fontId="47" fillId="8" borderId="6" xfId="0" applyNumberFormat="1" applyFont="1" applyFill="1" applyBorder="1" applyAlignment="1">
      <alignment horizontal="center" vertical="justify" wrapText="1"/>
    </xf>
    <xf numFmtId="0" fontId="33" fillId="8" borderId="17" xfId="9" applyFont="1" applyFill="1" applyBorder="1" applyAlignment="1" applyProtection="1">
      <alignment horizontal="justify" vertical="top" wrapText="1"/>
    </xf>
    <xf numFmtId="0" fontId="33" fillId="6" borderId="16" xfId="8" applyFont="1" applyFill="1" applyBorder="1" applyAlignment="1">
      <alignment wrapText="1"/>
    </xf>
    <xf numFmtId="9" fontId="33" fillId="10" borderId="17" xfId="8" applyNumberFormat="1" applyFont="1" applyFill="1" applyBorder="1" applyAlignment="1" applyProtection="1">
      <alignment horizontal="center" vertical="center" wrapText="1"/>
    </xf>
    <xf numFmtId="0" fontId="33" fillId="8" borderId="13" xfId="9" applyFont="1" applyFill="1" applyBorder="1" applyAlignment="1" applyProtection="1">
      <alignment horizontal="justify" vertical="top" wrapText="1"/>
    </xf>
    <xf numFmtId="1" fontId="47" fillId="10" borderId="17" xfId="0" applyNumberFormat="1" applyFont="1" applyFill="1" applyBorder="1" applyAlignment="1">
      <alignment horizontal="center" vertical="center"/>
    </xf>
    <xf numFmtId="0" fontId="33" fillId="8" borderId="0" xfId="9" applyFont="1" applyFill="1" applyBorder="1" applyAlignment="1" applyProtection="1">
      <alignment vertical="top" wrapText="1"/>
    </xf>
    <xf numFmtId="0" fontId="33" fillId="8" borderId="33" xfId="9" applyFont="1" applyFill="1" applyBorder="1" applyAlignment="1" applyProtection="1">
      <alignment horizontal="justify" vertical="top" wrapText="1"/>
    </xf>
    <xf numFmtId="0" fontId="33" fillId="8" borderId="33" xfId="9" applyFont="1" applyFill="1" applyBorder="1" applyAlignment="1" applyProtection="1">
      <alignment vertical="top" wrapText="1"/>
    </xf>
    <xf numFmtId="190" fontId="47" fillId="10" borderId="17" xfId="0" applyNumberFormat="1" applyFont="1" applyFill="1" applyBorder="1" applyAlignment="1">
      <alignment horizontal="center" vertical="center"/>
    </xf>
    <xf numFmtId="0" fontId="33" fillId="8" borderId="21" xfId="9" applyFont="1" applyFill="1" applyBorder="1" applyAlignment="1" applyProtection="1">
      <alignment horizontal="justify" vertical="top" wrapText="1"/>
    </xf>
    <xf numFmtId="0" fontId="47" fillId="10" borderId="17" xfId="0" applyFont="1" applyFill="1" applyBorder="1" applyAlignment="1"/>
    <xf numFmtId="0" fontId="36" fillId="8" borderId="22" xfId="9" applyFont="1" applyFill="1" applyBorder="1" applyAlignment="1">
      <alignment horizontal="center" vertical="center" wrapText="1"/>
    </xf>
    <xf numFmtId="0" fontId="47" fillId="8" borderId="13" xfId="0" applyFont="1" applyFill="1" applyBorder="1" applyAlignment="1">
      <alignment horizontal="center" vertical="center" wrapText="1"/>
    </xf>
    <xf numFmtId="0" fontId="47" fillId="8" borderId="33" xfId="0" applyFont="1" applyFill="1" applyBorder="1" applyAlignment="1">
      <alignment horizontal="center" vertical="center" wrapText="1"/>
    </xf>
    <xf numFmtId="0" fontId="33" fillId="8" borderId="18" xfId="9" applyFont="1" applyFill="1" applyBorder="1" applyAlignment="1" applyProtection="1">
      <alignment horizontal="left" vertical="top" wrapText="1"/>
    </xf>
    <xf numFmtId="0" fontId="36" fillId="8" borderId="27" xfId="9" applyFont="1" applyFill="1" applyBorder="1" applyAlignment="1">
      <alignment horizontal="center" vertical="center" wrapText="1"/>
    </xf>
    <xf numFmtId="0" fontId="47" fillId="8" borderId="27" xfId="0" applyFont="1" applyFill="1" applyBorder="1" applyAlignment="1">
      <alignment horizontal="center" vertical="center" wrapText="1"/>
    </xf>
    <xf numFmtId="0" fontId="33" fillId="8" borderId="32" xfId="9" applyFont="1" applyFill="1" applyBorder="1" applyAlignment="1">
      <alignment vertical="top" wrapText="1"/>
    </xf>
    <xf numFmtId="14" fontId="136" fillId="8" borderId="6" xfId="0" applyNumberFormat="1" applyFont="1" applyFill="1" applyBorder="1" applyAlignment="1">
      <alignment horizontal="center" vertical="justify" wrapText="1"/>
    </xf>
    <xf numFmtId="0" fontId="33" fillId="8" borderId="33" xfId="9" applyFont="1" applyFill="1" applyBorder="1" applyAlignment="1">
      <alignment wrapText="1"/>
    </xf>
    <xf numFmtId="0" fontId="33" fillId="8" borderId="6" xfId="0" applyFont="1" applyFill="1" applyBorder="1" applyAlignment="1" applyProtection="1">
      <alignment horizontal="left" vertical="justify" wrapText="1"/>
      <protection locked="0"/>
    </xf>
    <xf numFmtId="173" fontId="33" fillId="10" borderId="15" xfId="14" applyNumberFormat="1" applyFont="1" applyFill="1" applyBorder="1" applyAlignment="1" applyProtection="1">
      <alignment vertical="top" wrapText="1"/>
    </xf>
    <xf numFmtId="173" fontId="33" fillId="10" borderId="17" xfId="14" applyNumberFormat="1" applyFont="1" applyFill="1" applyBorder="1" applyAlignment="1" applyProtection="1">
      <alignment vertical="top" wrapText="1"/>
    </xf>
    <xf numFmtId="0" fontId="33" fillId="8" borderId="48" xfId="9" applyFont="1" applyFill="1" applyBorder="1" applyAlignment="1">
      <alignment vertical="top" wrapText="1"/>
    </xf>
    <xf numFmtId="0" fontId="33" fillId="8" borderId="80" xfId="9" applyFont="1" applyFill="1" applyBorder="1" applyAlignment="1" applyProtection="1">
      <alignment vertical="top" wrapText="1"/>
    </xf>
    <xf numFmtId="0" fontId="33" fillId="8" borderId="23" xfId="9" applyFont="1" applyFill="1" applyBorder="1" applyAlignment="1" applyProtection="1">
      <alignment horizontal="justify" vertical="top" wrapText="1"/>
    </xf>
    <xf numFmtId="9" fontId="36" fillId="8" borderId="33" xfId="13" applyNumberFormat="1" applyFont="1" applyFill="1" applyBorder="1" applyAlignment="1">
      <alignment horizontal="center" vertical="center" wrapText="1"/>
    </xf>
    <xf numFmtId="3" fontId="36" fillId="8" borderId="33" xfId="8" applyNumberFormat="1" applyFont="1" applyFill="1" applyBorder="1" applyAlignment="1">
      <alignment horizontal="center" vertical="center" textRotation="90" wrapText="1"/>
    </xf>
    <xf numFmtId="14" fontId="33" fillId="8" borderId="6" xfId="0" applyNumberFormat="1" applyFont="1" applyFill="1" applyBorder="1" applyAlignment="1">
      <alignment horizontal="center" vertical="justify" wrapText="1"/>
    </xf>
    <xf numFmtId="0" fontId="33" fillId="8" borderId="16" xfId="0" applyNumberFormat="1" applyFont="1" applyFill="1" applyBorder="1" applyAlignment="1" applyProtection="1">
      <alignment horizontal="left" vertical="justify" wrapText="1"/>
      <protection locked="0"/>
    </xf>
    <xf numFmtId="0" fontId="33" fillId="8" borderId="80" xfId="9" applyFont="1" applyFill="1" applyBorder="1" applyAlignment="1" applyProtection="1">
      <alignment horizontal="justify" vertical="top" wrapText="1"/>
    </xf>
    <xf numFmtId="0" fontId="47" fillId="8" borderId="64" xfId="0" applyFont="1" applyFill="1" applyBorder="1" applyAlignment="1">
      <alignment horizontal="justify" vertical="center" wrapText="1"/>
    </xf>
    <xf numFmtId="0" fontId="33" fillId="8" borderId="0" xfId="9" applyFont="1" applyFill="1" applyBorder="1" applyAlignment="1" applyProtection="1">
      <alignment horizontal="justify" vertical="top" wrapText="1"/>
    </xf>
    <xf numFmtId="0" fontId="33" fillId="8" borderId="6" xfId="0" applyNumberFormat="1" applyFont="1" applyFill="1" applyBorder="1" applyAlignment="1" applyProtection="1">
      <alignment horizontal="left" vertical="justify" wrapText="1"/>
      <protection locked="0"/>
    </xf>
    <xf numFmtId="0" fontId="33" fillId="8" borderId="6" xfId="0" applyFont="1" applyFill="1" applyBorder="1" applyAlignment="1" applyProtection="1">
      <alignment horizontal="center" vertical="center" wrapText="1"/>
      <protection locked="0"/>
    </xf>
    <xf numFmtId="0" fontId="33" fillId="8" borderId="16" xfId="0" applyNumberFormat="1" applyFont="1" applyFill="1" applyBorder="1" applyAlignment="1" applyProtection="1">
      <alignment horizontal="left" vertical="center" wrapText="1"/>
      <protection locked="0"/>
    </xf>
    <xf numFmtId="14" fontId="136" fillId="8" borderId="6" xfId="0" applyNumberFormat="1" applyFont="1" applyFill="1" applyBorder="1" applyAlignment="1">
      <alignment horizontal="center" vertical="center" wrapText="1"/>
    </xf>
    <xf numFmtId="14" fontId="47" fillId="8" borderId="6" xfId="0" applyNumberFormat="1" applyFont="1" applyFill="1" applyBorder="1" applyAlignment="1">
      <alignment horizontal="center" vertical="center" wrapText="1"/>
    </xf>
    <xf numFmtId="0" fontId="33" fillId="8" borderId="51" xfId="9" applyFont="1" applyFill="1" applyBorder="1" applyAlignment="1" applyProtection="1">
      <alignment vertical="top" wrapText="1"/>
    </xf>
    <xf numFmtId="0" fontId="36" fillId="8" borderId="33" xfId="9" applyFont="1" applyFill="1" applyBorder="1" applyAlignment="1">
      <alignment horizontal="center" vertical="center" wrapText="1"/>
    </xf>
    <xf numFmtId="0" fontId="47" fillId="8" borderId="0" xfId="0" applyFont="1" applyFill="1" applyBorder="1" applyAlignment="1">
      <alignment horizontal="justify" vertical="top" wrapText="1"/>
    </xf>
    <xf numFmtId="0" fontId="136" fillId="8" borderId="6" xfId="0" applyFont="1" applyFill="1" applyBorder="1" applyAlignment="1">
      <alignment vertical="top" wrapText="1"/>
    </xf>
    <xf numFmtId="0" fontId="47" fillId="8" borderId="33" xfId="0" applyFont="1" applyFill="1" applyBorder="1" applyAlignment="1">
      <alignment horizontal="justify" vertical="center" wrapText="1"/>
    </xf>
    <xf numFmtId="0" fontId="138" fillId="8" borderId="12" xfId="0" applyFont="1" applyFill="1" applyBorder="1" applyAlignment="1">
      <alignment horizontal="justify" vertical="top" wrapText="1"/>
    </xf>
    <xf numFmtId="0" fontId="33" fillId="8" borderId="6" xfId="0" applyFont="1" applyFill="1" applyBorder="1" applyAlignment="1" applyProtection="1">
      <alignment horizontal="justify" vertical="top" wrapText="1"/>
      <protection locked="0"/>
    </xf>
    <xf numFmtId="0" fontId="138" fillId="8" borderId="6" xfId="0" applyFont="1" applyFill="1" applyBorder="1" applyAlignment="1">
      <alignment horizontal="justify" vertical="top" wrapText="1"/>
    </xf>
    <xf numFmtId="164" fontId="136" fillId="8" borderId="1" xfId="0" applyNumberFormat="1" applyFont="1" applyFill="1" applyBorder="1" applyAlignment="1">
      <alignment horizontal="center" vertical="top" wrapText="1"/>
    </xf>
    <xf numFmtId="0" fontId="136" fillId="8" borderId="6" xfId="0" applyFont="1" applyFill="1" applyBorder="1" applyAlignment="1">
      <alignment horizontal="center" vertical="center"/>
    </xf>
    <xf numFmtId="168" fontId="33" fillId="8" borderId="6" xfId="0" applyNumberFormat="1" applyFont="1" applyFill="1" applyBorder="1" applyAlignment="1" applyProtection="1">
      <alignment horizontal="center" vertical="center" wrapText="1"/>
    </xf>
    <xf numFmtId="0" fontId="33" fillId="8" borderId="17" xfId="9" applyFont="1" applyFill="1" applyBorder="1" applyAlignment="1">
      <alignment wrapText="1"/>
    </xf>
    <xf numFmtId="0" fontId="138" fillId="8" borderId="13" xfId="0" applyFont="1" applyFill="1" applyBorder="1" applyAlignment="1">
      <alignment horizontal="justify" vertical="top" wrapText="1"/>
    </xf>
    <xf numFmtId="0" fontId="33" fillId="8" borderId="41" xfId="9" applyFont="1" applyFill="1" applyBorder="1" applyAlignment="1">
      <alignment vertical="top" wrapText="1"/>
    </xf>
    <xf numFmtId="0" fontId="33" fillId="8" borderId="28" xfId="9" applyFont="1" applyFill="1" applyBorder="1" applyAlignment="1" applyProtection="1">
      <alignment vertical="top" wrapText="1"/>
    </xf>
    <xf numFmtId="0" fontId="33" fillId="8" borderId="28" xfId="9" applyFont="1" applyFill="1" applyBorder="1" applyAlignment="1" applyProtection="1">
      <alignment horizontal="justify" vertical="top" wrapText="1"/>
    </xf>
    <xf numFmtId="0" fontId="47" fillId="8" borderId="28" xfId="0" applyFont="1" applyFill="1" applyBorder="1" applyAlignment="1">
      <alignment horizontal="justify" vertical="center" wrapText="1"/>
    </xf>
    <xf numFmtId="174" fontId="33" fillId="8" borderId="28" xfId="8" applyNumberFormat="1" applyFont="1" applyFill="1" applyBorder="1" applyAlignment="1">
      <alignment horizontal="justify" vertical="top" wrapText="1"/>
    </xf>
    <xf numFmtId="3" fontId="33" fillId="8" borderId="28" xfId="8" applyNumberFormat="1" applyFont="1" applyFill="1" applyBorder="1" applyAlignment="1">
      <alignment horizontal="justify" vertical="top" wrapText="1"/>
    </xf>
    <xf numFmtId="3" fontId="33" fillId="8" borderId="18" xfId="8" applyNumberFormat="1" applyFont="1" applyFill="1" applyBorder="1" applyAlignment="1">
      <alignment horizontal="justify" vertical="top" wrapText="1"/>
    </xf>
    <xf numFmtId="0" fontId="138" fillId="8" borderId="18" xfId="0" applyFont="1" applyFill="1" applyBorder="1" applyAlignment="1">
      <alignment horizontal="justify" vertical="top" wrapText="1"/>
    </xf>
    <xf numFmtId="0" fontId="36" fillId="8" borderId="57" xfId="9" applyFont="1" applyFill="1" applyBorder="1" applyAlignment="1">
      <alignment horizontal="center" vertical="center" wrapText="1"/>
    </xf>
    <xf numFmtId="0" fontId="36" fillId="8" borderId="33" xfId="9" applyFont="1" applyFill="1" applyBorder="1" applyAlignment="1" applyProtection="1">
      <alignment horizontal="center" vertical="center" wrapText="1"/>
    </xf>
    <xf numFmtId="0" fontId="47" fillId="8" borderId="12" xfId="0" applyFont="1" applyFill="1" applyBorder="1" applyAlignment="1">
      <alignment horizontal="justify" vertical="top" wrapText="1"/>
    </xf>
    <xf numFmtId="0" fontId="47" fillId="8" borderId="27" xfId="0" applyFont="1" applyFill="1" applyBorder="1" applyAlignment="1">
      <alignment horizontal="justify" vertical="center" wrapText="1"/>
    </xf>
    <xf numFmtId="0" fontId="47" fillId="8" borderId="12" xfId="9" applyFont="1" applyFill="1" applyBorder="1" applyAlignment="1" applyProtection="1">
      <alignment horizontal="justify" vertical="top" wrapText="1"/>
    </xf>
    <xf numFmtId="49" fontId="47" fillId="8" borderId="1" xfId="9" applyNumberFormat="1" applyFont="1" applyFill="1" applyBorder="1" applyAlignment="1" applyProtection="1">
      <alignment horizontal="left" vertical="center" wrapText="1"/>
    </xf>
    <xf numFmtId="49" fontId="47" fillId="8" borderId="1" xfId="9" applyNumberFormat="1" applyFont="1" applyFill="1" applyBorder="1" applyAlignment="1" applyProtection="1">
      <alignment horizontal="center" vertical="top" wrapText="1"/>
    </xf>
    <xf numFmtId="0" fontId="136" fillId="8" borderId="1" xfId="0" applyFont="1" applyFill="1" applyBorder="1" applyAlignment="1">
      <alignment vertical="top" wrapText="1"/>
    </xf>
    <xf numFmtId="0" fontId="136" fillId="8" borderId="1" xfId="0" applyFont="1" applyFill="1" applyBorder="1" applyAlignment="1">
      <alignment horizontal="justify" vertical="top" wrapText="1"/>
    </xf>
    <xf numFmtId="0" fontId="33" fillId="8" borderId="1" xfId="0" applyFont="1" applyFill="1" applyBorder="1" applyAlignment="1">
      <alignment horizontal="center" vertical="top" wrapText="1"/>
    </xf>
    <xf numFmtId="168" fontId="33" fillId="8" borderId="1" xfId="0" applyNumberFormat="1" applyFont="1" applyFill="1" applyBorder="1" applyAlignment="1" applyProtection="1">
      <alignment horizontal="center" vertical="top" wrapText="1"/>
    </xf>
    <xf numFmtId="168" fontId="33" fillId="8" borderId="81" xfId="0" applyNumberFormat="1" applyFont="1" applyFill="1" applyBorder="1" applyAlignment="1" applyProtection="1">
      <alignment horizontal="center" vertical="top" wrapText="1"/>
    </xf>
    <xf numFmtId="0" fontId="33" fillId="8" borderId="82" xfId="0" applyFont="1" applyFill="1" applyBorder="1" applyAlignment="1" applyProtection="1">
      <alignment horizontal="center" vertical="top" wrapText="1"/>
    </xf>
    <xf numFmtId="0" fontId="33" fillId="0" borderId="16" xfId="9" applyFont="1" applyFill="1" applyBorder="1" applyAlignment="1">
      <alignment wrapText="1"/>
    </xf>
    <xf numFmtId="0" fontId="33" fillId="0" borderId="0" xfId="9" applyFont="1" applyFill="1" applyAlignment="1">
      <alignment wrapText="1"/>
    </xf>
    <xf numFmtId="0" fontId="33" fillId="8" borderId="13" xfId="9" applyFont="1" applyFill="1" applyBorder="1" applyAlignment="1">
      <alignment wrapText="1"/>
    </xf>
    <xf numFmtId="173" fontId="33" fillId="8" borderId="1" xfId="9" applyNumberFormat="1" applyFont="1" applyFill="1" applyBorder="1" applyAlignment="1">
      <alignment horizontal="center" vertical="top" wrapText="1"/>
    </xf>
    <xf numFmtId="0" fontId="136" fillId="8" borderId="1" xfId="0" applyFont="1" applyFill="1" applyBorder="1" applyAlignment="1">
      <alignment horizontal="center" vertical="top" wrapText="1"/>
    </xf>
    <xf numFmtId="14" fontId="136" fillId="8" borderId="81" xfId="0" applyNumberFormat="1" applyFont="1" applyFill="1" applyBorder="1" applyAlignment="1">
      <alignment horizontal="center" vertical="top" wrapText="1"/>
    </xf>
    <xf numFmtId="3" fontId="136" fillId="8" borderId="1" xfId="0" applyNumberFormat="1" applyFont="1" applyFill="1" applyBorder="1" applyAlignment="1">
      <alignment horizontal="center" vertical="top" wrapText="1"/>
    </xf>
    <xf numFmtId="14" fontId="136" fillId="8" borderId="1" xfId="0" applyNumberFormat="1" applyFont="1" applyFill="1" applyBorder="1" applyAlignment="1">
      <alignment horizontal="center" vertical="top" wrapText="1"/>
    </xf>
    <xf numFmtId="0" fontId="33" fillId="8" borderId="35" xfId="9" applyFont="1" applyFill="1" applyBorder="1" applyAlignment="1">
      <alignment vertical="top" wrapText="1"/>
    </xf>
    <xf numFmtId="0" fontId="39" fillId="8" borderId="23" xfId="0" applyFont="1" applyFill="1" applyBorder="1" applyAlignment="1">
      <alignment horizontal="justify" vertical="center" wrapText="1"/>
    </xf>
    <xf numFmtId="0" fontId="33" fillId="8" borderId="23" xfId="9" applyFont="1" applyFill="1" applyBorder="1" applyAlignment="1">
      <alignment wrapText="1"/>
    </xf>
    <xf numFmtId="49" fontId="47" fillId="8" borderId="83" xfId="9" applyNumberFormat="1" applyFont="1" applyFill="1" applyBorder="1" applyAlignment="1" applyProtection="1">
      <alignment horizontal="left" vertical="center" wrapText="1"/>
    </xf>
    <xf numFmtId="0" fontId="136" fillId="8" borderId="83" xfId="0" applyFont="1" applyFill="1" applyBorder="1" applyAlignment="1">
      <alignment horizontal="center" vertical="top" wrapText="1"/>
    </xf>
    <xf numFmtId="0" fontId="136" fillId="8" borderId="83" xfId="0" applyFont="1" applyFill="1" applyBorder="1" applyAlignment="1">
      <alignment vertical="top" wrapText="1"/>
    </xf>
    <xf numFmtId="0" fontId="136" fillId="8" borderId="83" xfId="0" applyFont="1" applyFill="1" applyBorder="1" applyAlignment="1">
      <alignment horizontal="justify" vertical="top" wrapText="1"/>
    </xf>
    <xf numFmtId="164" fontId="136" fillId="8" borderId="83" xfId="0" applyNumberFormat="1" applyFont="1" applyFill="1" applyBorder="1" applyAlignment="1">
      <alignment horizontal="center" vertical="top" wrapText="1"/>
    </xf>
    <xf numFmtId="0" fontId="33" fillId="8" borderId="83" xfId="0" applyFont="1" applyFill="1" applyBorder="1" applyAlignment="1">
      <alignment horizontal="center" vertical="top" wrapText="1"/>
    </xf>
    <xf numFmtId="14" fontId="136" fillId="8" borderId="83" xfId="0" applyNumberFormat="1" applyFont="1" applyFill="1" applyBorder="1" applyAlignment="1">
      <alignment horizontal="center" vertical="top" wrapText="1"/>
    </xf>
    <xf numFmtId="14" fontId="136" fillId="8" borderId="84" xfId="0" applyNumberFormat="1" applyFont="1" applyFill="1" applyBorder="1" applyAlignment="1">
      <alignment horizontal="center" vertical="top" wrapText="1"/>
    </xf>
    <xf numFmtId="0" fontId="36" fillId="8" borderId="49" xfId="9" applyFont="1" applyFill="1" applyBorder="1" applyAlignment="1" applyProtection="1">
      <alignment horizontal="center" vertical="center" wrapText="1"/>
    </xf>
    <xf numFmtId="0" fontId="47" fillId="8" borderId="37" xfId="0" applyFont="1" applyFill="1" applyBorder="1" applyAlignment="1">
      <alignment horizontal="left" vertical="center" wrapText="1"/>
    </xf>
    <xf numFmtId="1" fontId="33" fillId="8" borderId="37" xfId="9" applyNumberFormat="1" applyFont="1" applyFill="1" applyBorder="1" applyAlignment="1">
      <alignment vertical="top" wrapText="1"/>
    </xf>
    <xf numFmtId="1" fontId="36" fillId="8" borderId="37" xfId="9" applyNumberFormat="1" applyFont="1" applyFill="1" applyBorder="1" applyAlignment="1">
      <alignment horizontal="center" vertical="center" textRotation="90" wrapText="1"/>
    </xf>
    <xf numFmtId="173" fontId="33" fillId="8" borderId="37" xfId="13" applyNumberFormat="1" applyFont="1" applyFill="1" applyBorder="1" applyAlignment="1">
      <alignment horizontal="center" vertical="center" wrapText="1"/>
    </xf>
    <xf numFmtId="9" fontId="33" fillId="8" borderId="37" xfId="13" applyFont="1" applyFill="1" applyBorder="1" applyAlignment="1">
      <alignment horizontal="center" vertical="center" wrapText="1"/>
    </xf>
    <xf numFmtId="3" fontId="33" fillId="8" borderId="37" xfId="9" applyNumberFormat="1" applyFont="1" applyFill="1" applyBorder="1" applyAlignment="1">
      <alignment horizontal="center" vertical="center" textRotation="90" wrapText="1"/>
    </xf>
    <xf numFmtId="0" fontId="136" fillId="8" borderId="14" xfId="0" applyFont="1" applyFill="1" applyBorder="1" applyAlignment="1">
      <alignment horizontal="justify" vertical="center" wrapText="1"/>
    </xf>
    <xf numFmtId="0" fontId="47" fillId="8" borderId="14" xfId="0" applyFont="1" applyFill="1" applyBorder="1" applyAlignment="1">
      <alignment horizontal="center" vertical="center" wrapText="1"/>
    </xf>
    <xf numFmtId="0" fontId="47" fillId="8" borderId="14" xfId="0" applyFont="1" applyFill="1" applyBorder="1" applyAlignment="1">
      <alignment horizontal="justify" vertical="top" wrapText="1"/>
    </xf>
    <xf numFmtId="0" fontId="33" fillId="8" borderId="14" xfId="9" applyFont="1" applyFill="1" applyBorder="1" applyAlignment="1" applyProtection="1">
      <alignment horizontal="center" vertical="center" wrapText="1"/>
      <protection locked="0"/>
    </xf>
    <xf numFmtId="175" fontId="33" fillId="8" borderId="14" xfId="0" applyNumberFormat="1" applyFont="1" applyFill="1" applyBorder="1" applyAlignment="1" applyProtection="1">
      <alignment horizontal="center" vertical="center" wrapText="1"/>
      <protection locked="0"/>
    </xf>
    <xf numFmtId="0" fontId="47" fillId="8" borderId="15" xfId="0" applyFont="1" applyFill="1" applyBorder="1" applyAlignment="1">
      <alignment horizontal="center" vertical="center" wrapText="1"/>
    </xf>
    <xf numFmtId="0" fontId="33" fillId="8" borderId="16" xfId="0" applyFont="1" applyFill="1" applyBorder="1" applyAlignment="1" applyProtection="1">
      <alignment horizontal="justify" vertical="center" wrapText="1"/>
    </xf>
    <xf numFmtId="0" fontId="139" fillId="8" borderId="20" xfId="2" applyFont="1" applyFill="1" applyBorder="1" applyAlignment="1" applyProtection="1">
      <alignment horizontal="justify" vertical="center" wrapText="1"/>
    </xf>
    <xf numFmtId="0" fontId="47" fillId="8" borderId="13" xfId="0" applyFont="1" applyFill="1" applyBorder="1" applyAlignment="1">
      <alignment horizontal="left" vertical="center" wrapText="1"/>
    </xf>
    <xf numFmtId="1" fontId="33" fillId="8" borderId="13" xfId="9" applyNumberFormat="1" applyFont="1" applyFill="1" applyBorder="1" applyAlignment="1">
      <alignment vertical="top" wrapText="1"/>
    </xf>
    <xf numFmtId="1" fontId="33" fillId="8" borderId="13" xfId="9" applyNumberFormat="1" applyFont="1" applyFill="1" applyBorder="1" applyAlignment="1">
      <alignment horizontal="justify" vertical="top" wrapText="1"/>
    </xf>
    <xf numFmtId="173" fontId="33" fillId="8" borderId="13" xfId="13" applyNumberFormat="1" applyFont="1" applyFill="1" applyBorder="1" applyAlignment="1">
      <alignment vertical="top" wrapText="1"/>
    </xf>
    <xf numFmtId="9" fontId="33" fillId="8" borderId="13" xfId="13" applyFont="1" applyFill="1" applyBorder="1" applyAlignment="1">
      <alignment vertical="top" wrapText="1"/>
    </xf>
    <xf numFmtId="3" fontId="33" fillId="8" borderId="13" xfId="9" applyNumberFormat="1" applyFont="1" applyFill="1" applyBorder="1" applyAlignment="1">
      <alignment vertical="top" textRotation="90" wrapText="1"/>
    </xf>
    <xf numFmtId="0" fontId="136" fillId="8" borderId="6" xfId="0" applyFont="1" applyFill="1" applyBorder="1" applyAlignment="1">
      <alignment horizontal="justify" vertical="center" wrapText="1"/>
    </xf>
    <xf numFmtId="0" fontId="47" fillId="8" borderId="6" xfId="0" applyFont="1" applyFill="1" applyBorder="1" applyAlignment="1">
      <alignment horizontal="center" vertical="center" wrapText="1"/>
    </xf>
    <xf numFmtId="0" fontId="47" fillId="8" borderId="6" xfId="0" applyFont="1" applyFill="1" applyBorder="1" applyAlignment="1">
      <alignment horizontal="justify" vertical="top" wrapText="1"/>
    </xf>
    <xf numFmtId="181" fontId="47" fillId="8" borderId="6" xfId="0" applyNumberFormat="1" applyFont="1" applyFill="1" applyBorder="1" applyAlignment="1">
      <alignment horizontal="center" vertical="center" wrapText="1"/>
    </xf>
    <xf numFmtId="0" fontId="33" fillId="8" borderId="6" xfId="9" applyFont="1" applyFill="1" applyBorder="1" applyAlignment="1" applyProtection="1">
      <alignment horizontal="center" vertical="center" wrapText="1"/>
      <protection locked="0"/>
    </xf>
    <xf numFmtId="0" fontId="47" fillId="8" borderId="17" xfId="0" applyFont="1" applyFill="1" applyBorder="1" applyAlignment="1">
      <alignment horizontal="center" vertical="center" wrapText="1"/>
    </xf>
    <xf numFmtId="0" fontId="139" fillId="8" borderId="85" xfId="2" applyFont="1" applyFill="1" applyBorder="1" applyAlignment="1" applyProtection="1">
      <alignment horizontal="justify" vertical="center" wrapText="1"/>
    </xf>
    <xf numFmtId="0" fontId="139" fillId="8" borderId="16" xfId="2" applyFont="1" applyFill="1" applyBorder="1" applyAlignment="1" applyProtection="1">
      <alignment horizontal="justify" vertical="center" wrapText="1"/>
    </xf>
    <xf numFmtId="0" fontId="47" fillId="8" borderId="6" xfId="0" applyFont="1" applyFill="1" applyBorder="1" applyAlignment="1">
      <alignment horizontal="center" vertical="center"/>
    </xf>
    <xf numFmtId="0" fontId="139" fillId="8" borderId="31" xfId="2" applyFont="1" applyFill="1" applyBorder="1" applyAlignment="1" applyProtection="1">
      <alignment horizontal="justify" vertical="center" wrapText="1"/>
    </xf>
    <xf numFmtId="0" fontId="47" fillId="8" borderId="12" xfId="0" applyFont="1" applyFill="1" applyBorder="1" applyAlignment="1">
      <alignment horizontal="center" vertical="center" wrapText="1"/>
    </xf>
    <xf numFmtId="0" fontId="47" fillId="8" borderId="17" xfId="0" applyFont="1" applyFill="1" applyBorder="1" applyAlignment="1">
      <alignment horizontal="center" vertical="center"/>
    </xf>
    <xf numFmtId="49" fontId="47" fillId="8" borderId="6" xfId="9" applyNumberFormat="1" applyFont="1" applyFill="1" applyBorder="1" applyAlignment="1" applyProtection="1">
      <alignment horizontal="center" vertical="center" wrapText="1"/>
    </xf>
    <xf numFmtId="175" fontId="33" fillId="8" borderId="6" xfId="0" applyNumberFormat="1" applyFont="1" applyFill="1" applyBorder="1" applyAlignment="1" applyProtection="1">
      <alignment horizontal="center" vertical="center" wrapText="1"/>
      <protection locked="0"/>
    </xf>
    <xf numFmtId="175" fontId="33" fillId="8" borderId="17" xfId="0" applyNumberFormat="1" applyFont="1" applyFill="1" applyBorder="1" applyAlignment="1" applyProtection="1">
      <alignment horizontal="center" vertical="center" wrapText="1"/>
      <protection locked="0"/>
    </xf>
    <xf numFmtId="0" fontId="33" fillId="8" borderId="16" xfId="10" applyFont="1" applyFill="1" applyBorder="1" applyAlignment="1" applyProtection="1">
      <alignment horizontal="justify" vertical="center" wrapText="1"/>
    </xf>
    <xf numFmtId="0" fontId="33" fillId="8" borderId="16" xfId="8" applyFont="1" applyFill="1" applyBorder="1" applyAlignment="1">
      <alignment wrapText="1"/>
    </xf>
    <xf numFmtId="0" fontId="33" fillId="8" borderId="6" xfId="9" applyFont="1" applyFill="1" applyBorder="1" applyAlignment="1">
      <alignment horizontal="justify" vertical="top" wrapText="1"/>
    </xf>
    <xf numFmtId="0" fontId="47" fillId="8" borderId="6" xfId="0" applyFont="1" applyFill="1" applyBorder="1" applyAlignment="1">
      <alignment vertical="top" wrapText="1"/>
    </xf>
    <xf numFmtId="0" fontId="47" fillId="8" borderId="26" xfId="0" applyFont="1" applyFill="1" applyBorder="1" applyAlignment="1">
      <alignment horizontal="center" vertical="center" wrapText="1"/>
    </xf>
    <xf numFmtId="0" fontId="33" fillId="8" borderId="6" xfId="0" applyFont="1" applyFill="1" applyBorder="1" applyAlignment="1" applyProtection="1">
      <alignment vertical="top" wrapText="1"/>
    </xf>
    <xf numFmtId="49" fontId="33" fillId="8" borderId="6" xfId="14" applyNumberFormat="1" applyFont="1" applyFill="1" applyBorder="1" applyAlignment="1" applyProtection="1">
      <alignment horizontal="center" vertical="center" wrapText="1"/>
      <protection locked="0"/>
    </xf>
    <xf numFmtId="0" fontId="47" fillId="8" borderId="6" xfId="0" applyFont="1" applyFill="1" applyBorder="1" applyAlignment="1">
      <alignment horizontal="justify" vertical="center" wrapText="1"/>
    </xf>
    <xf numFmtId="191" fontId="33" fillId="8" borderId="17" xfId="0" applyNumberFormat="1" applyFont="1" applyFill="1" applyBorder="1" applyAlignment="1" applyProtection="1">
      <alignment horizontal="center" vertical="center" wrapText="1"/>
      <protection locked="0"/>
    </xf>
    <xf numFmtId="9" fontId="33" fillId="8" borderId="16" xfId="0" applyNumberFormat="1" applyFont="1" applyFill="1" applyBorder="1" applyAlignment="1" applyProtection="1">
      <alignment horizontal="center" vertical="center" wrapText="1"/>
    </xf>
    <xf numFmtId="191" fontId="33" fillId="8" borderId="6" xfId="0" applyNumberFormat="1" applyFont="1" applyFill="1" applyBorder="1" applyAlignment="1" applyProtection="1">
      <alignment horizontal="center" vertical="center" wrapText="1"/>
      <protection locked="0"/>
    </xf>
    <xf numFmtId="0" fontId="33" fillId="0" borderId="0" xfId="8" applyFont="1" applyFill="1" applyBorder="1" applyAlignment="1">
      <alignment wrapText="1"/>
    </xf>
    <xf numFmtId="1" fontId="33" fillId="8" borderId="16" xfId="0" applyNumberFormat="1" applyFont="1" applyFill="1" applyBorder="1" applyAlignment="1" applyProtection="1">
      <alignment horizontal="center" vertical="center" wrapText="1"/>
    </xf>
    <xf numFmtId="0" fontId="33" fillId="8" borderId="6" xfId="0" applyNumberFormat="1" applyFont="1" applyFill="1" applyBorder="1" applyAlignment="1" applyProtection="1">
      <alignment horizontal="center" vertical="center" wrapText="1"/>
      <protection locked="0"/>
    </xf>
    <xf numFmtId="175" fontId="33" fillId="8" borderId="6" xfId="0" applyNumberFormat="1" applyFont="1" applyFill="1" applyBorder="1" applyAlignment="1">
      <alignment horizontal="center" vertical="center"/>
    </xf>
    <xf numFmtId="175" fontId="33" fillId="8" borderId="17" xfId="0" applyNumberFormat="1" applyFont="1" applyFill="1" applyBorder="1" applyAlignment="1">
      <alignment horizontal="center" vertical="center"/>
    </xf>
    <xf numFmtId="0" fontId="47" fillId="8" borderId="6" xfId="0" applyNumberFormat="1" applyFont="1" applyFill="1" applyBorder="1" applyAlignment="1">
      <alignment horizontal="justify" vertical="top" wrapText="1"/>
    </xf>
    <xf numFmtId="0" fontId="33" fillId="8" borderId="22" xfId="9" applyFont="1" applyFill="1" applyBorder="1" applyAlignment="1" applyProtection="1">
      <alignment vertical="top" wrapText="1"/>
    </xf>
    <xf numFmtId="0" fontId="33" fillId="8" borderId="13" xfId="9" applyFont="1" applyFill="1" applyBorder="1" applyAlignment="1" applyProtection="1">
      <alignment vertical="top" wrapText="1"/>
    </xf>
    <xf numFmtId="0" fontId="33" fillId="8" borderId="23" xfId="9" applyFont="1" applyFill="1" applyBorder="1" applyAlignment="1" applyProtection="1">
      <alignment vertical="top" wrapText="1"/>
    </xf>
    <xf numFmtId="0" fontId="33" fillId="8" borderId="18" xfId="9" applyFont="1" applyFill="1" applyBorder="1" applyAlignment="1" applyProtection="1">
      <alignment vertical="top" wrapText="1"/>
    </xf>
    <xf numFmtId="1" fontId="33" fillId="8" borderId="32" xfId="9" applyNumberFormat="1" applyFont="1" applyFill="1" applyBorder="1" applyAlignment="1">
      <alignment vertical="top" wrapText="1"/>
    </xf>
    <xf numFmtId="0" fontId="36" fillId="8" borderId="6" xfId="9" applyFont="1" applyFill="1" applyBorder="1" applyAlignment="1">
      <alignment horizontal="center" vertical="center" wrapText="1"/>
    </xf>
    <xf numFmtId="0" fontId="47" fillId="8" borderId="18" xfId="0" applyFont="1" applyFill="1" applyBorder="1" applyAlignment="1">
      <alignment horizontal="center" vertical="center" wrapText="1"/>
    </xf>
    <xf numFmtId="0" fontId="36" fillId="8" borderId="12" xfId="9" applyFont="1" applyFill="1" applyBorder="1" applyAlignment="1">
      <alignment horizontal="center" vertical="center" wrapText="1"/>
    </xf>
    <xf numFmtId="0" fontId="47" fillId="8" borderId="62" xfId="0" applyFont="1" applyFill="1" applyBorder="1" applyAlignment="1">
      <alignment horizontal="center" vertical="center" wrapText="1"/>
    </xf>
    <xf numFmtId="0" fontId="33" fillId="8" borderId="6" xfId="9" applyFont="1" applyFill="1" applyBorder="1" applyAlignment="1" applyProtection="1">
      <alignment horizontal="justify" vertical="top" wrapText="1"/>
    </xf>
    <xf numFmtId="0" fontId="33" fillId="8" borderId="6" xfId="9" applyFont="1" applyFill="1" applyBorder="1" applyAlignment="1" applyProtection="1">
      <alignment horizontal="center" vertical="center" wrapText="1"/>
    </xf>
    <xf numFmtId="0" fontId="139" fillId="8" borderId="86" xfId="2" applyFont="1" applyFill="1" applyBorder="1" applyAlignment="1" applyProtection="1">
      <alignment horizontal="justify" vertical="center" wrapText="1"/>
    </xf>
    <xf numFmtId="0" fontId="47" fillId="8" borderId="22" xfId="0" applyFont="1" applyFill="1" applyBorder="1" applyAlignment="1">
      <alignment horizontal="justify" vertical="top" wrapText="1"/>
    </xf>
    <xf numFmtId="0" fontId="47" fillId="8" borderId="6" xfId="0" applyFont="1" applyFill="1" applyBorder="1" applyAlignment="1">
      <alignment vertical="center" wrapText="1"/>
    </xf>
    <xf numFmtId="0" fontId="33" fillId="15" borderId="85" xfId="8" applyFont="1" applyFill="1" applyBorder="1" applyAlignment="1">
      <alignment wrapText="1"/>
    </xf>
    <xf numFmtId="0" fontId="136" fillId="8" borderId="6" xfId="0" applyFont="1" applyFill="1" applyBorder="1" applyAlignment="1">
      <alignment vertical="center" wrapText="1"/>
    </xf>
    <xf numFmtId="0" fontId="136" fillId="8" borderId="6" xfId="0" applyFont="1" applyFill="1" applyBorder="1" applyAlignment="1">
      <alignment horizontal="justify" vertical="top" wrapText="1"/>
    </xf>
    <xf numFmtId="0" fontId="136" fillId="8" borderId="6" xfId="0" applyNumberFormat="1" applyFont="1" applyFill="1" applyBorder="1" applyAlignment="1">
      <alignment vertical="top" wrapText="1"/>
    </xf>
    <xf numFmtId="1" fontId="33" fillId="7" borderId="16" xfId="0" applyNumberFormat="1" applyFont="1" applyFill="1" applyBorder="1" applyAlignment="1" applyProtection="1">
      <alignment horizontal="center" vertical="center" wrapText="1"/>
    </xf>
    <xf numFmtId="1" fontId="33" fillId="8" borderId="16" xfId="0" applyNumberFormat="1" applyFont="1" applyFill="1" applyBorder="1" applyAlignment="1" applyProtection="1">
      <alignment vertical="center" wrapText="1"/>
    </xf>
    <xf numFmtId="1" fontId="33" fillId="7" borderId="16" xfId="0" applyNumberFormat="1" applyFont="1" applyFill="1" applyBorder="1" applyAlignment="1" applyProtection="1">
      <alignment vertical="center" wrapText="1"/>
    </xf>
    <xf numFmtId="0" fontId="136" fillId="8" borderId="6" xfId="0" applyFont="1" applyFill="1" applyBorder="1" applyAlignment="1">
      <alignment horizontal="center" vertical="center" wrapText="1"/>
    </xf>
    <xf numFmtId="0" fontId="136" fillId="8" borderId="16" xfId="0" applyFont="1" applyFill="1" applyBorder="1" applyAlignment="1">
      <alignment horizontal="justify" vertical="center" wrapText="1"/>
    </xf>
    <xf numFmtId="0" fontId="33" fillId="8" borderId="6" xfId="0" applyFont="1" applyFill="1" applyBorder="1" applyAlignment="1" applyProtection="1">
      <alignment vertical="center" wrapText="1"/>
    </xf>
    <xf numFmtId="0" fontId="33" fillId="8" borderId="6" xfId="0" applyFont="1" applyFill="1" applyBorder="1" applyAlignment="1" applyProtection="1">
      <alignment horizontal="justify" vertical="center" wrapText="1"/>
    </xf>
    <xf numFmtId="9" fontId="136" fillId="8" borderId="6" xfId="0" applyNumberFormat="1" applyFont="1" applyFill="1" applyBorder="1" applyAlignment="1">
      <alignment horizontal="left" vertical="top" wrapText="1"/>
    </xf>
    <xf numFmtId="0" fontId="33" fillId="8" borderId="6" xfId="0" applyNumberFormat="1" applyFont="1" applyFill="1" applyBorder="1" applyAlignment="1" applyProtection="1">
      <alignment vertical="center" wrapText="1"/>
      <protection locked="0"/>
    </xf>
    <xf numFmtId="175" fontId="33" fillId="8" borderId="6" xfId="0" applyNumberFormat="1" applyFont="1" applyFill="1" applyBorder="1" applyAlignment="1">
      <alignment vertical="center" wrapText="1"/>
    </xf>
    <xf numFmtId="175" fontId="33" fillId="8" borderId="17" xfId="0" applyNumberFormat="1" applyFont="1" applyFill="1" applyBorder="1" applyAlignment="1" applyProtection="1">
      <alignment vertical="center" wrapText="1"/>
      <protection locked="0"/>
    </xf>
    <xf numFmtId="175" fontId="33" fillId="8" borderId="16" xfId="0" applyNumberFormat="1" applyFont="1" applyFill="1" applyBorder="1" applyAlignment="1">
      <alignment horizontal="center" vertical="center" wrapText="1"/>
    </xf>
    <xf numFmtId="175" fontId="33" fillId="8" borderId="17" xfId="0" applyNumberFormat="1" applyFont="1" applyFill="1" applyBorder="1" applyAlignment="1">
      <alignment vertical="center" wrapText="1"/>
    </xf>
    <xf numFmtId="175" fontId="33" fillId="8" borderId="6" xfId="0" applyNumberFormat="1" applyFont="1" applyFill="1" applyBorder="1" applyAlignment="1" applyProtection="1">
      <alignment vertical="center" wrapText="1"/>
      <protection locked="0"/>
    </xf>
    <xf numFmtId="0" fontId="33" fillId="8" borderId="6" xfId="0" applyNumberFormat="1" applyFont="1" applyFill="1" applyBorder="1" applyAlignment="1" applyProtection="1">
      <alignment horizontal="justify" vertical="top" wrapText="1"/>
      <protection locked="0"/>
    </xf>
    <xf numFmtId="3" fontId="33" fillId="8" borderId="6" xfId="0" applyNumberFormat="1" applyFont="1" applyFill="1" applyBorder="1" applyAlignment="1" applyProtection="1">
      <alignment horizontal="left" vertical="center" wrapText="1"/>
      <protection locked="0"/>
    </xf>
    <xf numFmtId="175" fontId="33" fillId="8" borderId="6" xfId="0" applyNumberFormat="1" applyFont="1" applyFill="1" applyBorder="1" applyAlignment="1">
      <alignment horizontal="center" vertical="center" wrapText="1"/>
    </xf>
    <xf numFmtId="0" fontId="47" fillId="8" borderId="6" xfId="0" applyFont="1" applyFill="1" applyBorder="1" applyAlignment="1">
      <alignment vertical="center"/>
    </xf>
    <xf numFmtId="0" fontId="33" fillId="0" borderId="16" xfId="8" applyFont="1" applyFill="1" applyBorder="1" applyAlignment="1">
      <alignment vertical="center" wrapText="1"/>
    </xf>
    <xf numFmtId="0" fontId="33" fillId="7" borderId="16" xfId="8" applyFont="1" applyFill="1" applyBorder="1" applyAlignment="1">
      <alignment wrapText="1"/>
    </xf>
    <xf numFmtId="1" fontId="33" fillId="8" borderId="35" xfId="9" applyNumberFormat="1" applyFont="1" applyFill="1" applyBorder="1" applyAlignment="1">
      <alignment vertical="top" wrapText="1"/>
    </xf>
    <xf numFmtId="1" fontId="33" fillId="8" borderId="23" xfId="9" applyNumberFormat="1" applyFont="1" applyFill="1" applyBorder="1" applyAlignment="1">
      <alignment vertical="top" wrapText="1"/>
    </xf>
    <xf numFmtId="1" fontId="33" fillId="8" borderId="23" xfId="9" applyNumberFormat="1" applyFont="1" applyFill="1" applyBorder="1" applyAlignment="1">
      <alignment horizontal="justify" vertical="top" wrapText="1"/>
    </xf>
    <xf numFmtId="173" fontId="33" fillId="8" borderId="23" xfId="13" applyNumberFormat="1" applyFont="1" applyFill="1" applyBorder="1" applyAlignment="1">
      <alignment vertical="top" wrapText="1"/>
    </xf>
    <xf numFmtId="9" fontId="33" fillId="8" borderId="23" xfId="13" applyFont="1" applyFill="1" applyBorder="1" applyAlignment="1">
      <alignment vertical="top" wrapText="1"/>
    </xf>
    <xf numFmtId="3" fontId="33" fillId="8" borderId="23" xfId="9" applyNumberFormat="1" applyFont="1" applyFill="1" applyBorder="1" applyAlignment="1">
      <alignment vertical="top" textRotation="90" wrapText="1"/>
    </xf>
    <xf numFmtId="0" fontId="33" fillId="8" borderId="25" xfId="0" applyFont="1" applyFill="1" applyBorder="1" applyAlignment="1" applyProtection="1">
      <alignment vertical="top" wrapText="1"/>
    </xf>
    <xf numFmtId="0" fontId="47" fillId="8" borderId="25" xfId="0" applyFont="1" applyFill="1" applyBorder="1" applyAlignment="1">
      <alignment horizontal="center" vertical="center" wrapText="1"/>
    </xf>
    <xf numFmtId="0" fontId="33" fillId="8" borderId="25" xfId="0" applyFont="1" applyFill="1" applyBorder="1" applyAlignment="1" applyProtection="1">
      <alignment horizontal="center" vertical="center" wrapText="1"/>
      <protection locked="0"/>
    </xf>
    <xf numFmtId="0" fontId="47" fillId="8" borderId="25" xfId="0" applyFont="1" applyFill="1" applyBorder="1"/>
    <xf numFmtId="0" fontId="33" fillId="8" borderId="25" xfId="0" applyFont="1" applyFill="1" applyBorder="1" applyAlignment="1" applyProtection="1">
      <alignment horizontal="justify" vertical="top" wrapText="1"/>
      <protection locked="0"/>
    </xf>
    <xf numFmtId="0" fontId="47" fillId="8" borderId="25" xfId="0" applyFont="1" applyFill="1" applyBorder="1" applyAlignment="1">
      <alignment horizontal="justify" vertical="top" wrapText="1"/>
    </xf>
    <xf numFmtId="181" fontId="47" fillId="8" borderId="25" xfId="0" applyNumberFormat="1" applyFont="1" applyFill="1" applyBorder="1" applyAlignment="1">
      <alignment horizontal="center" vertical="center" wrapText="1"/>
    </xf>
    <xf numFmtId="0" fontId="47" fillId="8" borderId="25" xfId="0" applyFont="1" applyFill="1" applyBorder="1" applyAlignment="1">
      <alignment vertical="center"/>
    </xf>
    <xf numFmtId="191" fontId="33" fillId="8" borderId="25" xfId="0" applyNumberFormat="1" applyFont="1" applyFill="1" applyBorder="1" applyAlignment="1" applyProtection="1">
      <alignment horizontal="center" vertical="center" wrapText="1"/>
      <protection locked="0"/>
    </xf>
    <xf numFmtId="191" fontId="33" fillId="8" borderId="52" xfId="0" applyNumberFormat="1" applyFont="1" applyFill="1" applyBorder="1" applyAlignment="1" applyProtection="1">
      <alignment horizontal="center" vertical="center" wrapText="1"/>
      <protection locked="0"/>
    </xf>
    <xf numFmtId="0" fontId="140" fillId="0" borderId="0" xfId="0" applyFont="1"/>
    <xf numFmtId="0" fontId="141" fillId="0" borderId="87" xfId="0" applyFont="1" applyBorder="1" applyAlignment="1">
      <alignment horizontal="justify" vertical="top" wrapText="1"/>
    </xf>
    <xf numFmtId="0" fontId="142" fillId="0" borderId="0" xfId="0" applyFont="1" applyAlignment="1">
      <alignment wrapText="1"/>
    </xf>
    <xf numFmtId="0" fontId="144" fillId="0" borderId="87" xfId="0" applyFont="1" applyBorder="1" applyAlignment="1">
      <alignment horizontal="justify" vertical="top" wrapText="1"/>
    </xf>
    <xf numFmtId="0" fontId="5" fillId="0" borderId="6" xfId="0" applyFont="1" applyBorder="1" applyAlignment="1">
      <alignment horizontal="center" vertical="top" wrapText="1"/>
    </xf>
    <xf numFmtId="0" fontId="141" fillId="0" borderId="0" xfId="0" applyFont="1" applyAlignment="1">
      <alignment wrapText="1"/>
    </xf>
    <xf numFmtId="3" fontId="2" fillId="0" borderId="0" xfId="0" applyNumberFormat="1" applyFont="1"/>
    <xf numFmtId="0" fontId="5" fillId="0" borderId="6" xfId="0" applyFont="1" applyBorder="1" applyAlignment="1">
      <alignment horizontal="center" vertical="center" wrapText="1"/>
    </xf>
    <xf numFmtId="0" fontId="146" fillId="0" borderId="0" xfId="0" applyFont="1" applyAlignment="1">
      <alignment wrapText="1"/>
    </xf>
    <xf numFmtId="0" fontId="147" fillId="0" borderId="6" xfId="0" applyNumberFormat="1" applyFont="1" applyBorder="1" applyAlignment="1">
      <alignment vertical="center" wrapText="1"/>
    </xf>
    <xf numFmtId="0" fontId="148" fillId="0" borderId="0" xfId="0" applyFont="1" applyAlignment="1">
      <alignment horizontal="justify"/>
    </xf>
    <xf numFmtId="0" fontId="150" fillId="0" borderId="87" xfId="0" applyFont="1" applyBorder="1" applyAlignment="1">
      <alignment horizontal="justify" vertical="top" wrapText="1"/>
    </xf>
    <xf numFmtId="0" fontId="149" fillId="0" borderId="0" xfId="0" applyFont="1" applyAlignment="1">
      <alignment wrapText="1"/>
    </xf>
    <xf numFmtId="0" fontId="148" fillId="0" borderId="87" xfId="0" applyFont="1" applyBorder="1" applyAlignment="1">
      <alignment horizontal="justify" vertical="top" wrapText="1"/>
    </xf>
    <xf numFmtId="0" fontId="141" fillId="0" borderId="0" xfId="0" applyFont="1" applyAlignment="1">
      <alignment horizontal="justify"/>
    </xf>
    <xf numFmtId="0" fontId="152" fillId="0" borderId="87" xfId="0" applyFont="1" applyBorder="1" applyAlignment="1">
      <alignment horizontal="justify" vertical="top" wrapText="1"/>
    </xf>
    <xf numFmtId="0" fontId="153" fillId="0" borderId="0" xfId="0" applyFont="1" applyAlignment="1">
      <alignment wrapText="1"/>
    </xf>
    <xf numFmtId="0" fontId="147" fillId="0" borderId="13" xfId="0" applyNumberFormat="1" applyFont="1" applyBorder="1" applyAlignment="1">
      <alignment vertical="center" wrapText="1"/>
    </xf>
    <xf numFmtId="0" fontId="5" fillId="0" borderId="6" xfId="0" applyNumberFormat="1" applyFont="1" applyBorder="1" applyAlignment="1">
      <alignment horizontal="center" vertical="center" wrapText="1"/>
    </xf>
    <xf numFmtId="0" fontId="147" fillId="0" borderId="18" xfId="0" applyNumberFormat="1" applyFont="1" applyBorder="1" applyAlignment="1">
      <alignment vertical="center" wrapText="1"/>
    </xf>
    <xf numFmtId="3" fontId="2" fillId="0" borderId="0" xfId="0" applyNumberFormat="1" applyFont="1" applyBorder="1"/>
    <xf numFmtId="0" fontId="142" fillId="0" borderId="87" xfId="0" applyFont="1" applyBorder="1" applyAlignment="1">
      <alignment horizontal="justify" vertical="top" wrapText="1"/>
    </xf>
    <xf numFmtId="0" fontId="143" fillId="0" borderId="0" xfId="0" applyFont="1" applyAlignment="1">
      <alignment wrapText="1"/>
    </xf>
    <xf numFmtId="0" fontId="145" fillId="0" borderId="0" xfId="0" applyFont="1" applyAlignment="1">
      <alignment horizontal="justify"/>
    </xf>
    <xf numFmtId="0" fontId="5" fillId="0" borderId="6" xfId="0" applyFont="1" applyBorder="1" applyAlignment="1">
      <alignment vertical="center" wrapText="1"/>
    </xf>
    <xf numFmtId="0" fontId="5" fillId="0" borderId="13" xfId="0" applyFont="1" applyBorder="1" applyAlignment="1">
      <alignment vertical="center" wrapText="1"/>
    </xf>
    <xf numFmtId="0" fontId="144" fillId="0" borderId="0" xfId="0" applyFont="1" applyAlignment="1">
      <alignment wrapText="1"/>
    </xf>
    <xf numFmtId="0" fontId="25" fillId="0" borderId="0" xfId="0" applyFont="1" applyAlignment="1">
      <alignment wrapText="1"/>
    </xf>
    <xf numFmtId="0" fontId="5" fillId="0" borderId="6" xfId="0" applyNumberFormat="1" applyFont="1" applyBorder="1" applyAlignment="1">
      <alignment vertical="center" wrapText="1"/>
    </xf>
    <xf numFmtId="0" fontId="154" fillId="0" borderId="0" xfId="0" applyFont="1" applyAlignment="1">
      <alignment horizontal="justify"/>
    </xf>
    <xf numFmtId="0" fontId="155" fillId="0" borderId="0" xfId="0" applyFont="1" applyAlignment="1">
      <alignment wrapText="1"/>
    </xf>
    <xf numFmtId="0" fontId="157" fillId="0" borderId="0" xfId="0" applyFont="1" applyAlignment="1">
      <alignment wrapText="1"/>
    </xf>
    <xf numFmtId="0" fontId="141" fillId="0" borderId="87" xfId="0" applyFont="1" applyBorder="1" applyAlignment="1">
      <alignment horizontal="justify" vertical="top"/>
    </xf>
    <xf numFmtId="0" fontId="148" fillId="0" borderId="0" xfId="0" applyFont="1" applyAlignment="1">
      <alignment wrapText="1"/>
    </xf>
    <xf numFmtId="0" fontId="148" fillId="0" borderId="0" xfId="0" applyNumberFormat="1" applyFont="1" applyAlignment="1">
      <alignment horizontal="justify"/>
    </xf>
    <xf numFmtId="10" fontId="2" fillId="0" borderId="6" xfId="0" applyNumberFormat="1" applyFont="1" applyBorder="1" applyAlignment="1">
      <alignment horizontal="center" vertical="center" wrapText="1"/>
    </xf>
    <xf numFmtId="189" fontId="2" fillId="0" borderId="6" xfId="3" applyNumberFormat="1" applyFont="1" applyBorder="1" applyAlignment="1">
      <alignment horizontal="center" vertical="center" wrapText="1"/>
    </xf>
    <xf numFmtId="0" fontId="152" fillId="0" borderId="0" xfId="0" applyFont="1" applyAlignment="1">
      <alignment wrapText="1"/>
    </xf>
    <xf numFmtId="0" fontId="160" fillId="0" borderId="87" xfId="0" applyFont="1" applyBorder="1" applyAlignment="1">
      <alignment horizontal="justify" vertical="top" wrapText="1"/>
    </xf>
    <xf numFmtId="0" fontId="161" fillId="0" borderId="87" xfId="0" applyFont="1" applyBorder="1" applyAlignment="1">
      <alignment horizontal="justify" vertical="top" wrapText="1"/>
    </xf>
    <xf numFmtId="0" fontId="162" fillId="0" borderId="87" xfId="0" applyFont="1" applyBorder="1" applyAlignment="1">
      <alignment horizontal="justify" vertical="top" wrapText="1"/>
    </xf>
    <xf numFmtId="0" fontId="163" fillId="0" borderId="0" xfId="0" applyFont="1" applyAlignment="1">
      <alignment horizontal="justify"/>
    </xf>
    <xf numFmtId="0" fontId="160" fillId="0" borderId="0" xfId="0" applyFont="1" applyAlignment="1">
      <alignment horizontal="justify"/>
    </xf>
    <xf numFmtId="0" fontId="3" fillId="0" borderId="18" xfId="0" applyFont="1" applyFill="1" applyBorder="1" applyAlignment="1">
      <alignment horizontal="left" vertical="center" wrapText="1"/>
    </xf>
    <xf numFmtId="0" fontId="124" fillId="0" borderId="13" xfId="0" applyFont="1" applyFill="1" applyBorder="1" applyAlignment="1">
      <alignment horizontal="center" vertical="center" wrapText="1"/>
    </xf>
    <xf numFmtId="0" fontId="2" fillId="22" borderId="11" xfId="0" applyFont="1" applyFill="1" applyBorder="1" applyAlignment="1">
      <alignment horizontal="center" vertical="center" wrapText="1"/>
    </xf>
    <xf numFmtId="0" fontId="2" fillId="0" borderId="9" xfId="0" applyFont="1" applyBorder="1" applyAlignment="1"/>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46" fillId="0" borderId="6" xfId="0" applyFont="1" applyFill="1" applyBorder="1" applyAlignment="1">
      <alignment horizontal="center" vertical="center" wrapText="1"/>
    </xf>
    <xf numFmtId="3" fontId="46" fillId="0" borderId="6" xfId="0" applyNumberFormat="1" applyFont="1" applyFill="1" applyBorder="1" applyAlignment="1">
      <alignment horizontal="center" vertical="center" wrapText="1"/>
    </xf>
    <xf numFmtId="0" fontId="41" fillId="0" borderId="6" xfId="0" applyNumberFormat="1" applyFont="1" applyFill="1" applyBorder="1" applyAlignment="1">
      <alignment horizontal="center" vertical="center" wrapText="1"/>
    </xf>
    <xf numFmtId="9" fontId="41" fillId="0" borderId="6" xfId="12" applyFont="1" applyFill="1" applyBorder="1" applyAlignment="1">
      <alignment horizontal="center" vertical="center" wrapText="1"/>
    </xf>
    <xf numFmtId="10" fontId="67" fillId="0" borderId="12" xfId="0" applyNumberFormat="1" applyFont="1" applyFill="1" applyBorder="1" applyAlignment="1">
      <alignment horizontal="center" vertical="center"/>
    </xf>
    <xf numFmtId="0" fontId="72" fillId="0" borderId="6" xfId="0" applyFont="1" applyFill="1" applyBorder="1" applyAlignment="1">
      <alignment horizontal="center" vertical="center" wrapText="1"/>
    </xf>
    <xf numFmtId="0" fontId="67" fillId="0" borderId="6" xfId="0" applyFont="1" applyFill="1" applyBorder="1" applyAlignment="1">
      <alignment horizontal="center" vertical="center" wrapText="1"/>
    </xf>
    <xf numFmtId="166" fontId="46" fillId="0" borderId="6" xfId="4" applyFont="1" applyFill="1" applyBorder="1" applyAlignment="1">
      <alignment vertical="center"/>
    </xf>
    <xf numFmtId="0" fontId="0" fillId="0" borderId="0" xfId="0" applyNumberFormat="1" applyFill="1" applyAlignment="1">
      <alignment vertical="top" wrapText="1"/>
    </xf>
    <xf numFmtId="9" fontId="67" fillId="0" borderId="6" xfId="12" applyFont="1" applyFill="1" applyBorder="1" applyAlignment="1">
      <alignment horizontal="center" vertical="center"/>
    </xf>
    <xf numFmtId="166" fontId="67" fillId="0" borderId="6" xfId="4" applyFont="1" applyFill="1" applyBorder="1" applyAlignment="1">
      <alignment vertical="center"/>
    </xf>
    <xf numFmtId="9" fontId="0" fillId="0" borderId="6" xfId="12" applyFont="1" applyFill="1" applyBorder="1" applyAlignment="1">
      <alignment horizontal="center" vertical="top" wrapText="1"/>
    </xf>
    <xf numFmtId="0" fontId="0" fillId="0" borderId="6" xfId="0" applyNumberFormat="1" applyFill="1" applyBorder="1" applyAlignment="1">
      <alignment horizontal="center" vertical="top" wrapText="1"/>
    </xf>
    <xf numFmtId="3" fontId="79" fillId="0" borderId="6" xfId="0" applyNumberFormat="1" applyFont="1" applyFill="1" applyBorder="1" applyAlignment="1">
      <alignment horizontal="center" vertical="center" wrapText="1"/>
    </xf>
    <xf numFmtId="0" fontId="79" fillId="0" borderId="6" xfId="0" applyFont="1" applyFill="1" applyBorder="1" applyAlignment="1">
      <alignment horizontal="center" vertical="center" wrapText="1"/>
    </xf>
    <xf numFmtId="14" fontId="79" fillId="0" borderId="6" xfId="0" applyNumberFormat="1" applyFont="1" applyFill="1" applyBorder="1" applyAlignment="1">
      <alignment vertical="center" wrapText="1"/>
    </xf>
    <xf numFmtId="0" fontId="0" fillId="0" borderId="0" xfId="0" applyFill="1" applyBorder="1" applyAlignment="1">
      <alignment horizontal="left" wrapText="1" indent="5"/>
    </xf>
    <xf numFmtId="0" fontId="88" fillId="0" borderId="6" xfId="0" applyFont="1" applyFill="1" applyBorder="1" applyAlignment="1">
      <alignment horizontal="center" vertical="center" wrapText="1"/>
    </xf>
    <xf numFmtId="14" fontId="79" fillId="0" borderId="6" xfId="0" applyNumberFormat="1" applyFont="1" applyFill="1" applyBorder="1" applyAlignment="1">
      <alignment horizontal="center" vertical="center" wrapText="1"/>
    </xf>
    <xf numFmtId="0" fontId="87" fillId="0" borderId="6" xfId="0" applyFont="1" applyFill="1" applyBorder="1" applyAlignment="1">
      <alignment horizontal="center" vertical="center" wrapText="1"/>
    </xf>
    <xf numFmtId="166" fontId="83" fillId="0" borderId="6" xfId="3" applyFont="1" applyFill="1" applyBorder="1" applyAlignment="1">
      <alignment horizontal="center" vertical="center" wrapText="1"/>
    </xf>
    <xf numFmtId="166" fontId="79" fillId="0" borderId="6" xfId="3" applyFont="1" applyFill="1" applyBorder="1" applyAlignment="1">
      <alignment horizontal="center" vertical="center" wrapText="1"/>
    </xf>
    <xf numFmtId="0" fontId="79" fillId="0" borderId="6" xfId="0" applyFont="1" applyFill="1" applyBorder="1" applyAlignment="1">
      <alignment wrapText="1"/>
    </xf>
    <xf numFmtId="166" fontId="83" fillId="0" borderId="6" xfId="3" applyFont="1" applyFill="1" applyBorder="1" applyAlignment="1">
      <alignment vertical="center" wrapText="1"/>
    </xf>
    <xf numFmtId="0" fontId="122" fillId="0" borderId="6" xfId="0" applyFont="1" applyFill="1" applyBorder="1" applyAlignment="1">
      <alignment horizontal="center" vertical="center" wrapText="1"/>
    </xf>
    <xf numFmtId="37" fontId="83" fillId="0" borderId="6" xfId="3" applyNumberFormat="1" applyFont="1" applyFill="1" applyBorder="1" applyAlignment="1">
      <alignment horizontal="center" vertical="center" wrapText="1"/>
    </xf>
    <xf numFmtId="0" fontId="83" fillId="0" borderId="18" xfId="0" applyFont="1" applyFill="1" applyBorder="1" applyAlignment="1">
      <alignment horizontal="center" vertical="center" wrapText="1"/>
    </xf>
    <xf numFmtId="0" fontId="93" fillId="0" borderId="27" xfId="0" applyNumberFormat="1" applyFont="1" applyFill="1" applyBorder="1" applyAlignment="1">
      <alignment horizontal="center" vertical="center" wrapText="1"/>
    </xf>
    <xf numFmtId="0" fontId="93" fillId="0" borderId="64" xfId="0" applyFont="1" applyFill="1" applyBorder="1" applyAlignment="1">
      <alignment horizontal="center" vertical="center" wrapText="1"/>
    </xf>
    <xf numFmtId="0" fontId="93" fillId="0" borderId="6" xfId="0" applyFont="1" applyFill="1" applyBorder="1" applyAlignment="1">
      <alignment horizontal="center" vertical="center" wrapText="1"/>
    </xf>
    <xf numFmtId="3" fontId="93" fillId="0" borderId="6" xfId="0" applyNumberFormat="1" applyFont="1" applyFill="1" applyBorder="1" applyAlignment="1">
      <alignment horizontal="center" vertical="center" wrapText="1"/>
    </xf>
    <xf numFmtId="14" fontId="83" fillId="0" borderId="6" xfId="0" applyNumberFormat="1" applyFont="1" applyFill="1" applyBorder="1" applyAlignment="1">
      <alignment horizontal="center" vertical="center" wrapText="1"/>
    </xf>
    <xf numFmtId="0" fontId="90" fillId="0" borderId="6" xfId="0" applyFont="1" applyFill="1" applyBorder="1" applyAlignment="1">
      <alignment horizontal="center" vertical="center" wrapText="1"/>
    </xf>
    <xf numFmtId="0" fontId="93" fillId="0" borderId="6" xfId="0" applyFont="1" applyFill="1" applyBorder="1" applyAlignment="1">
      <alignment vertical="center" wrapText="1"/>
    </xf>
    <xf numFmtId="0" fontId="93" fillId="0" borderId="6" xfId="0" applyFont="1" applyFill="1" applyBorder="1" applyAlignment="1">
      <alignment horizontal="center" wrapText="1"/>
    </xf>
    <xf numFmtId="0" fontId="93" fillId="0" borderId="6" xfId="0" applyFont="1" applyFill="1" applyBorder="1" applyAlignment="1">
      <alignment wrapText="1"/>
    </xf>
    <xf numFmtId="0" fontId="90" fillId="0" borderId="6" xfId="0" applyFont="1" applyFill="1" applyBorder="1" applyAlignment="1">
      <alignment horizontal="center" wrapText="1"/>
    </xf>
    <xf numFmtId="0" fontId="92" fillId="0" borderId="6" xfId="0" applyFont="1" applyFill="1" applyBorder="1" applyAlignment="1">
      <alignment horizontal="center" vertical="center" wrapText="1"/>
    </xf>
    <xf numFmtId="14" fontId="93" fillId="0" borderId="6" xfId="0" applyNumberFormat="1" applyFont="1" applyFill="1" applyBorder="1" applyAlignment="1">
      <alignment horizontal="center" vertical="center" wrapText="1"/>
    </xf>
    <xf numFmtId="166" fontId="93" fillId="0" borderId="6" xfId="3" applyFont="1" applyFill="1" applyBorder="1" applyAlignment="1">
      <alignment vertical="center" wrapText="1"/>
    </xf>
    <xf numFmtId="0" fontId="94" fillId="0" borderId="6" xfId="0" applyFont="1" applyFill="1" applyBorder="1" applyAlignment="1">
      <alignment horizontal="center" vertical="center" wrapText="1"/>
    </xf>
    <xf numFmtId="3" fontId="83" fillId="0" borderId="6" xfId="0" applyNumberFormat="1" applyFont="1" applyFill="1" applyBorder="1" applyAlignment="1">
      <alignment horizontal="center" vertical="center" wrapText="1"/>
    </xf>
    <xf numFmtId="0" fontId="83" fillId="0" borderId="6" xfId="0" applyFont="1" applyFill="1" applyBorder="1" applyAlignment="1">
      <alignment vertical="center" wrapText="1"/>
    </xf>
    <xf numFmtId="3" fontId="83" fillId="0" borderId="6" xfId="0" applyNumberFormat="1" applyFont="1" applyFill="1" applyBorder="1" applyAlignment="1">
      <alignment vertical="center" wrapText="1"/>
    </xf>
    <xf numFmtId="14" fontId="93" fillId="0" borderId="6" xfId="0" applyNumberFormat="1" applyFont="1" applyFill="1" applyBorder="1" applyAlignment="1">
      <alignment vertical="center" wrapText="1"/>
    </xf>
    <xf numFmtId="0" fontId="90" fillId="0" borderId="12" xfId="0" applyFont="1" applyFill="1" applyBorder="1" applyAlignment="1">
      <alignment horizontal="center" wrapText="1"/>
    </xf>
    <xf numFmtId="0" fontId="93" fillId="0" borderId="26" xfId="0" applyFont="1" applyFill="1" applyBorder="1" applyAlignment="1">
      <alignment horizontal="center" wrapText="1"/>
    </xf>
    <xf numFmtId="0" fontId="90" fillId="0" borderId="6" xfId="0" applyFont="1" applyFill="1" applyBorder="1" applyAlignment="1">
      <alignment wrapText="1"/>
    </xf>
    <xf numFmtId="0" fontId="91" fillId="0" borderId="0" xfId="0" applyFont="1" applyFill="1" applyBorder="1" applyAlignment="1">
      <alignment wrapText="1"/>
    </xf>
    <xf numFmtId="14" fontId="93" fillId="0" borderId="26" xfId="0" applyNumberFormat="1" applyFont="1" applyFill="1" applyBorder="1" applyAlignment="1">
      <alignment horizontal="center" vertical="center" wrapText="1"/>
    </xf>
    <xf numFmtId="0" fontId="0" fillId="0" borderId="0" xfId="0" applyFill="1" applyAlignment="1">
      <alignment horizontal="left" wrapText="1" indent="5"/>
    </xf>
    <xf numFmtId="0" fontId="83" fillId="0" borderId="6" xfId="0" applyFont="1" applyFill="1" applyBorder="1" applyAlignment="1">
      <alignment wrapText="1"/>
    </xf>
    <xf numFmtId="0" fontId="83" fillId="0" borderId="6" xfId="0" applyFont="1" applyFill="1" applyBorder="1" applyAlignment="1">
      <alignment horizontal="center" wrapText="1"/>
    </xf>
    <xf numFmtId="0" fontId="86" fillId="0" borderId="6" xfId="0" applyFont="1" applyFill="1" applyBorder="1" applyAlignment="1">
      <alignment horizontal="center" wrapText="1"/>
    </xf>
    <xf numFmtId="0" fontId="71" fillId="0" borderId="6" xfId="0" applyFont="1" applyFill="1" applyBorder="1" applyAlignment="1">
      <alignment horizontal="center" vertical="center" wrapText="1"/>
    </xf>
    <xf numFmtId="4" fontId="46" fillId="0" borderId="6" xfId="0" applyNumberFormat="1" applyFont="1" applyFill="1" applyBorder="1" applyAlignment="1">
      <alignment horizontal="right" vertical="center" wrapText="1"/>
    </xf>
    <xf numFmtId="3" fontId="46" fillId="0" borderId="16" xfId="0" applyNumberFormat="1" applyFont="1" applyFill="1" applyBorder="1" applyAlignment="1">
      <alignment horizontal="right" vertical="center" wrapText="1"/>
    </xf>
    <xf numFmtId="0" fontId="71" fillId="0" borderId="12" xfId="0" applyFont="1" applyFill="1" applyBorder="1" applyAlignment="1">
      <alignment horizontal="center" vertical="center" wrapText="1"/>
    </xf>
    <xf numFmtId="9" fontId="46" fillId="0" borderId="12" xfId="0" applyNumberFormat="1" applyFont="1" applyFill="1" applyBorder="1" applyAlignment="1">
      <alignment horizontal="center" vertical="center" wrapText="1"/>
    </xf>
    <xf numFmtId="3" fontId="46" fillId="0" borderId="12" xfId="0" applyNumberFormat="1" applyFont="1" applyFill="1" applyBorder="1" applyAlignment="1">
      <alignment horizontal="right" vertical="center" wrapText="1"/>
    </xf>
    <xf numFmtId="14" fontId="46" fillId="0" borderId="12" xfId="0" applyNumberFormat="1" applyFont="1" applyFill="1" applyBorder="1" applyAlignment="1">
      <alignment horizontal="center" vertical="center" wrapText="1"/>
    </xf>
    <xf numFmtId="0" fontId="46" fillId="0" borderId="12" xfId="0" applyFont="1" applyFill="1" applyBorder="1" applyAlignment="1">
      <alignment horizontal="left" vertical="center" wrapText="1"/>
    </xf>
    <xf numFmtId="3" fontId="46" fillId="0" borderId="18" xfId="0" applyNumberFormat="1" applyFont="1" applyFill="1" applyBorder="1" applyAlignment="1">
      <alignment horizontal="right" vertical="center" wrapText="1"/>
    </xf>
    <xf numFmtId="14" fontId="46" fillId="0" borderId="18" xfId="0" applyNumberFormat="1" applyFont="1" applyFill="1" applyBorder="1" applyAlignment="1">
      <alignment horizontal="center" vertical="center" wrapText="1"/>
    </xf>
    <xf numFmtId="0" fontId="46" fillId="0" borderId="18" xfId="0" applyFont="1" applyFill="1" applyBorder="1" applyAlignment="1">
      <alignment horizontal="left" vertical="center" wrapText="1"/>
    </xf>
    <xf numFmtId="3" fontId="46" fillId="0" borderId="13" xfId="0" applyNumberFormat="1" applyFont="1" applyFill="1" applyBorder="1" applyAlignment="1">
      <alignment horizontal="right" vertical="center" wrapText="1"/>
    </xf>
    <xf numFmtId="14" fontId="46" fillId="0" borderId="13" xfId="0" applyNumberFormat="1" applyFont="1" applyFill="1" applyBorder="1" applyAlignment="1">
      <alignment horizontal="center" vertical="center" wrapText="1"/>
    </xf>
    <xf numFmtId="0" fontId="46" fillId="0" borderId="13" xfId="0" applyFont="1" applyFill="1" applyBorder="1" applyAlignment="1">
      <alignment horizontal="left" vertical="center" wrapText="1"/>
    </xf>
    <xf numFmtId="0" fontId="46" fillId="0" borderId="6" xfId="0" applyFont="1" applyFill="1" applyBorder="1" applyAlignment="1">
      <alignment horizontal="right" vertical="center" wrapText="1"/>
    </xf>
    <xf numFmtId="0" fontId="46" fillId="0" borderId="18" xfId="0" applyFont="1" applyFill="1" applyBorder="1" applyAlignment="1">
      <alignment horizontal="center" vertical="center"/>
    </xf>
    <xf numFmtId="4" fontId="57" fillId="0" borderId="6" xfId="4" applyNumberFormat="1" applyFont="1" applyFill="1" applyBorder="1" applyAlignment="1">
      <alignment horizontal="right" vertical="center"/>
    </xf>
    <xf numFmtId="166" fontId="57" fillId="0" borderId="6" xfId="4" applyFont="1" applyFill="1" applyBorder="1" applyAlignment="1">
      <alignment horizontal="right" vertical="center"/>
    </xf>
    <xf numFmtId="3" fontId="46" fillId="0" borderId="6" xfId="0" applyNumberFormat="1" applyFont="1" applyFill="1" applyBorder="1" applyAlignment="1">
      <alignment horizontal="right" vertical="center"/>
    </xf>
    <xf numFmtId="14" fontId="46" fillId="0" borderId="6" xfId="0" applyNumberFormat="1" applyFont="1" applyFill="1" applyBorder="1" applyAlignment="1">
      <alignment horizontal="center" vertical="center"/>
    </xf>
    <xf numFmtId="0" fontId="46" fillId="0" borderId="6" xfId="0" applyFont="1" applyFill="1" applyBorder="1" applyAlignment="1">
      <alignment horizontal="left" vertical="center"/>
    </xf>
    <xf numFmtId="3" fontId="57" fillId="0" borderId="6" xfId="0" applyNumberFormat="1" applyFont="1" applyFill="1" applyBorder="1" applyAlignment="1">
      <alignment horizontal="right" vertical="center"/>
    </xf>
    <xf numFmtId="4" fontId="57" fillId="0" borderId="12" xfId="4" applyNumberFormat="1" applyFont="1" applyFill="1" applyBorder="1" applyAlignment="1">
      <alignment horizontal="right" vertical="center" wrapText="1"/>
    </xf>
    <xf numFmtId="166" fontId="57" fillId="0" borderId="12" xfId="4" applyFont="1" applyFill="1" applyBorder="1" applyAlignment="1">
      <alignment horizontal="center" vertical="center" wrapText="1"/>
    </xf>
    <xf numFmtId="0" fontId="46" fillId="0" borderId="12" xfId="0" applyFont="1" applyFill="1" applyBorder="1" applyAlignment="1">
      <alignment horizontal="center" vertical="center"/>
    </xf>
    <xf numFmtId="3" fontId="57" fillId="0" borderId="12" xfId="0" applyNumberFormat="1" applyFont="1" applyFill="1" applyBorder="1" applyAlignment="1">
      <alignment horizontal="right" vertical="center"/>
    </xf>
    <xf numFmtId="10" fontId="67" fillId="0" borderId="6" xfId="0" applyNumberFormat="1" applyFont="1" applyFill="1" applyBorder="1" applyAlignment="1">
      <alignment horizontal="center" vertical="center"/>
    </xf>
    <xf numFmtId="3" fontId="74" fillId="0" borderId="12" xfId="0" applyNumberFormat="1" applyFont="1" applyFill="1" applyBorder="1" applyAlignment="1">
      <alignment horizontal="right" vertical="center" wrapText="1"/>
    </xf>
    <xf numFmtId="0" fontId="46" fillId="0" borderId="0" xfId="0" applyFont="1" applyFill="1" applyAlignment="1">
      <alignment horizontal="center" vertical="center" wrapText="1"/>
    </xf>
    <xf numFmtId="4" fontId="57" fillId="0" borderId="13" xfId="0" applyNumberFormat="1" applyFont="1" applyFill="1" applyBorder="1" applyAlignment="1">
      <alignment horizontal="right" vertical="center" wrapText="1"/>
    </xf>
    <xf numFmtId="3" fontId="74" fillId="0" borderId="13" xfId="0" applyNumberFormat="1" applyFont="1" applyFill="1" applyBorder="1" applyAlignment="1">
      <alignment horizontal="right" vertical="center" wrapText="1"/>
    </xf>
    <xf numFmtId="184" fontId="75" fillId="0" borderId="6" xfId="0" applyNumberFormat="1" applyFont="1" applyFill="1" applyBorder="1" applyAlignment="1">
      <alignment horizontal="right" vertical="center"/>
    </xf>
    <xf numFmtId="185" fontId="40" fillId="0" borderId="6" xfId="0" applyNumberFormat="1" applyFont="1" applyFill="1" applyBorder="1" applyAlignment="1">
      <alignment horizontal="center" vertical="center"/>
    </xf>
    <xf numFmtId="0" fontId="40" fillId="0" borderId="6" xfId="0" applyFont="1" applyFill="1" applyBorder="1" applyAlignment="1">
      <alignment vertical="center"/>
    </xf>
    <xf numFmtId="185" fontId="75" fillId="0" borderId="6" xfId="0" applyNumberFormat="1" applyFont="1" applyFill="1" applyBorder="1" applyAlignment="1">
      <alignment horizontal="center" vertical="center"/>
    </xf>
    <xf numFmtId="9" fontId="67" fillId="0" borderId="6" xfId="0" applyNumberFormat="1" applyFont="1" applyFill="1" applyBorder="1" applyAlignment="1">
      <alignment horizontal="center" vertical="center"/>
    </xf>
    <xf numFmtId="173" fontId="46" fillId="0" borderId="6" xfId="0" applyNumberFormat="1" applyFont="1" applyFill="1" applyBorder="1" applyAlignment="1">
      <alignment horizontal="center" vertical="center" wrapText="1"/>
    </xf>
    <xf numFmtId="0" fontId="46" fillId="0" borderId="18" xfId="0" applyFont="1" applyFill="1" applyBorder="1" applyAlignment="1">
      <alignment horizontal="right" vertical="center" wrapText="1"/>
    </xf>
    <xf numFmtId="4" fontId="46" fillId="0" borderId="18" xfId="0" applyNumberFormat="1" applyFont="1" applyFill="1" applyBorder="1" applyAlignment="1">
      <alignment horizontal="right" vertical="center" wrapText="1"/>
    </xf>
    <xf numFmtId="4" fontId="67" fillId="0" borderId="18" xfId="0" applyNumberFormat="1" applyFont="1" applyFill="1" applyBorder="1" applyAlignment="1">
      <alignment horizontal="right" vertical="center"/>
    </xf>
    <xf numFmtId="0" fontId="46" fillId="0" borderId="18" xfId="0" applyFont="1" applyFill="1" applyBorder="1" applyAlignment="1">
      <alignment vertical="center" wrapText="1"/>
    </xf>
    <xf numFmtId="3" fontId="67" fillId="0" borderId="6" xfId="0" applyNumberFormat="1" applyFont="1" applyFill="1" applyBorder="1" applyAlignment="1">
      <alignment horizontal="right" vertical="center"/>
    </xf>
    <xf numFmtId="0" fontId="62"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3" fontId="1" fillId="0" borderId="0" xfId="0" applyNumberFormat="1" applyFont="1" applyFill="1" applyBorder="1" applyAlignment="1">
      <alignment horizontal="right" vertical="center" wrapText="1"/>
    </xf>
    <xf numFmtId="14"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xf numFmtId="0" fontId="62" fillId="0" borderId="6" xfId="0" applyFont="1" applyFill="1" applyBorder="1" applyAlignment="1">
      <alignment horizontal="center" vertical="center"/>
    </xf>
    <xf numFmtId="0" fontId="1" fillId="0" borderId="6" xfId="0" applyFont="1" applyFill="1" applyBorder="1" applyAlignment="1">
      <alignment horizontal="center" vertical="center" wrapText="1"/>
    </xf>
    <xf numFmtId="4" fontId="1" fillId="0" borderId="6" xfId="0" applyNumberFormat="1" applyFont="1" applyFill="1" applyBorder="1" applyAlignment="1">
      <alignment horizontal="right" vertical="center" wrapText="1"/>
    </xf>
    <xf numFmtId="4" fontId="1" fillId="0" borderId="6" xfId="0" applyNumberFormat="1" applyFont="1" applyFill="1" applyBorder="1" applyAlignment="1">
      <alignment horizontal="center" vertical="center"/>
    </xf>
    <xf numFmtId="14" fontId="1" fillId="0" borderId="6" xfId="0" applyNumberFormat="1" applyFont="1" applyFill="1" applyBorder="1" applyAlignment="1">
      <alignment horizontal="center" vertical="center" wrapText="1"/>
    </xf>
    <xf numFmtId="4" fontId="1" fillId="0" borderId="6" xfId="0" applyNumberFormat="1" applyFont="1" applyFill="1" applyBorder="1" applyAlignment="1">
      <alignment horizontal="left" vertical="center" wrapText="1"/>
    </xf>
    <xf numFmtId="0" fontId="63" fillId="0" borderId="7" xfId="0" applyFont="1" applyFill="1" applyBorder="1" applyAlignment="1">
      <alignment horizontal="left"/>
    </xf>
    <xf numFmtId="0" fontId="63" fillId="0" borderId="42" xfId="0" applyFont="1" applyFill="1" applyBorder="1" applyAlignment="1">
      <alignment horizontal="left"/>
    </xf>
    <xf numFmtId="0" fontId="63" fillId="0" borderId="43" xfId="0" applyFont="1" applyFill="1" applyBorder="1" applyAlignment="1">
      <alignment horizontal="left"/>
    </xf>
    <xf numFmtId="0" fontId="63" fillId="0" borderId="7" xfId="0" applyFont="1" applyFill="1" applyBorder="1"/>
    <xf numFmtId="0" fontId="1" fillId="0" borderId="42" xfId="0" applyFont="1" applyFill="1" applyBorder="1" applyAlignment="1">
      <alignment horizontal="center"/>
    </xf>
    <xf numFmtId="4" fontId="1" fillId="0" borderId="42" xfId="0" applyNumberFormat="1" applyFont="1" applyFill="1" applyBorder="1" applyAlignment="1">
      <alignment horizontal="right" vertical="center"/>
    </xf>
    <xf numFmtId="0" fontId="1" fillId="0" borderId="42" xfId="0" applyFont="1" applyFill="1" applyBorder="1" applyAlignment="1">
      <alignment horizontal="right" vertical="center"/>
    </xf>
    <xf numFmtId="0" fontId="1" fillId="0" borderId="42" xfId="0" applyFont="1" applyFill="1" applyBorder="1" applyAlignment="1">
      <alignment horizontal="center" vertical="center" wrapText="1"/>
    </xf>
    <xf numFmtId="0" fontId="1" fillId="0" borderId="42" xfId="0" applyFont="1" applyFill="1" applyBorder="1" applyAlignment="1">
      <alignment horizontal="center" vertical="center"/>
    </xf>
    <xf numFmtId="3" fontId="1" fillId="0" borderId="42" xfId="0" applyNumberFormat="1" applyFont="1" applyFill="1" applyBorder="1" applyAlignment="1">
      <alignment horizontal="right" vertical="center"/>
    </xf>
    <xf numFmtId="14" fontId="1" fillId="0" borderId="42" xfId="0" applyNumberFormat="1" applyFont="1" applyFill="1" applyBorder="1" applyAlignment="1">
      <alignment horizontal="center" vertical="center"/>
    </xf>
    <xf numFmtId="0" fontId="1" fillId="0" borderId="43" xfId="0" applyFont="1" applyFill="1" applyBorder="1" applyAlignment="1">
      <alignment horizontal="left" vertical="center"/>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23" fillId="0" borderId="12" xfId="1" applyFont="1" applyFill="1" applyBorder="1" applyAlignment="1">
      <alignment horizontal="center" vertical="center" wrapText="1"/>
    </xf>
    <xf numFmtId="0" fontId="123" fillId="0" borderId="18" xfId="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9" fontId="3" fillId="0" borderId="18"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168" fontId="3" fillId="0" borderId="12" xfId="0" applyNumberFormat="1" applyFont="1" applyFill="1" applyBorder="1" applyAlignment="1">
      <alignment horizontal="center" vertical="center" wrapText="1"/>
    </xf>
    <xf numFmtId="168" fontId="3" fillId="0" borderId="18" xfId="0" applyNumberFormat="1" applyFont="1" applyFill="1" applyBorder="1" applyAlignment="1">
      <alignment horizontal="center" vertical="center" wrapText="1"/>
    </xf>
    <xf numFmtId="0" fontId="37" fillId="0" borderId="12" xfId="8" applyFont="1" applyFill="1" applyBorder="1" applyAlignment="1">
      <alignment horizontal="center" vertical="center" wrapText="1"/>
    </xf>
    <xf numFmtId="0" fontId="37" fillId="0" borderId="18" xfId="8"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37" fillId="0" borderId="6" xfId="8" applyFont="1" applyFill="1" applyBorder="1" applyAlignment="1">
      <alignment horizontal="center" vertical="center" wrapText="1"/>
    </xf>
    <xf numFmtId="166" fontId="3" fillId="0" borderId="6" xfId="4" applyFont="1" applyFill="1" applyBorder="1" applyAlignment="1">
      <alignment horizontal="center" vertical="center" wrapText="1"/>
    </xf>
    <xf numFmtId="9" fontId="49" fillId="0" borderId="6" xfId="12" applyFont="1" applyFill="1" applyBorder="1" applyAlignment="1">
      <alignment horizontal="center" vertical="center" wrapText="1"/>
    </xf>
    <xf numFmtId="0" fontId="3" fillId="0" borderId="6"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126" fillId="0" borderId="6" xfId="8" applyFont="1" applyFill="1" applyBorder="1" applyAlignment="1">
      <alignment horizontal="center" vertical="center" wrapText="1"/>
    </xf>
    <xf numFmtId="0" fontId="3" fillId="0" borderId="13" xfId="0" applyFont="1" applyFill="1" applyBorder="1" applyAlignment="1">
      <alignment horizontal="center" vertical="center" wrapText="1"/>
    </xf>
    <xf numFmtId="166" fontId="3" fillId="0" borderId="12" xfId="4" applyFont="1" applyFill="1" applyBorder="1" applyAlignment="1">
      <alignment horizontal="center" vertical="center" wrapText="1"/>
    </xf>
    <xf numFmtId="166" fontId="3" fillId="0" borderId="13" xfId="4" applyFont="1" applyFill="1" applyBorder="1" applyAlignment="1">
      <alignment horizontal="center" vertical="center" wrapText="1"/>
    </xf>
    <xf numFmtId="166" fontId="3" fillId="0" borderId="18" xfId="4"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65"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90" xfId="0" applyFont="1" applyFill="1" applyBorder="1" applyAlignment="1">
      <alignment horizontal="center" vertical="center" wrapText="1"/>
    </xf>
    <xf numFmtId="9" fontId="2" fillId="14" borderId="3" xfId="12" applyFont="1" applyFill="1" applyBorder="1" applyAlignment="1">
      <alignment horizontal="center" vertical="center" wrapText="1"/>
    </xf>
    <xf numFmtId="9" fontId="2" fillId="14" borderId="68" xfId="12" applyFont="1" applyFill="1" applyBorder="1" applyAlignment="1">
      <alignment horizontal="center" vertical="center" wrapText="1"/>
    </xf>
    <xf numFmtId="0" fontId="2" fillId="14" borderId="3" xfId="0" applyFont="1" applyFill="1" applyBorder="1" applyAlignment="1">
      <alignment horizontal="center" vertical="center" wrapText="1"/>
    </xf>
    <xf numFmtId="0" fontId="2" fillId="14" borderId="65" xfId="0" applyFont="1" applyFill="1" applyBorder="1" applyAlignment="1">
      <alignment horizontal="center" vertical="center" wrapText="1"/>
    </xf>
    <xf numFmtId="9" fontId="3" fillId="0" borderId="12" xfId="12" applyFont="1" applyFill="1" applyBorder="1" applyAlignment="1">
      <alignment horizontal="center" vertical="center" wrapText="1"/>
    </xf>
    <xf numFmtId="9" fontId="3" fillId="0" borderId="18" xfId="12" applyFont="1" applyFill="1" applyBorder="1" applyAlignment="1">
      <alignment horizontal="center" vertical="center" wrapText="1"/>
    </xf>
    <xf numFmtId="9" fontId="49" fillId="0" borderId="12" xfId="12" applyFont="1" applyFill="1" applyBorder="1" applyAlignment="1">
      <alignment horizontal="center" vertical="center" wrapText="1"/>
    </xf>
    <xf numFmtId="9" fontId="49" fillId="0" borderId="13" xfId="12" applyFont="1" applyFill="1" applyBorder="1" applyAlignment="1">
      <alignment horizontal="center" vertical="center" wrapText="1"/>
    </xf>
    <xf numFmtId="9" fontId="49" fillId="0" borderId="18" xfId="12" applyFont="1" applyFill="1" applyBorder="1" applyAlignment="1">
      <alignment horizontal="center" vertical="center" wrapText="1"/>
    </xf>
    <xf numFmtId="0" fontId="123" fillId="0" borderId="12" xfId="1" applyNumberFormat="1" applyFont="1" applyFill="1" applyBorder="1" applyAlignment="1">
      <alignment horizontal="center" vertical="center" wrapText="1"/>
    </xf>
    <xf numFmtId="0" fontId="123" fillId="0" borderId="18" xfId="1" applyNumberFormat="1" applyFont="1" applyFill="1" applyBorder="1" applyAlignment="1">
      <alignment horizontal="center" vertical="center" wrapText="1"/>
    </xf>
    <xf numFmtId="0" fontId="124" fillId="0" borderId="12" xfId="0" applyFont="1" applyBorder="1" applyAlignment="1">
      <alignment horizontal="center" vertical="center" wrapText="1"/>
    </xf>
    <xf numFmtId="0" fontId="124" fillId="0" borderId="18" xfId="0" applyFont="1" applyBorder="1" applyAlignment="1">
      <alignment horizontal="center" vertical="center" wrapText="1"/>
    </xf>
    <xf numFmtId="166" fontId="3" fillId="0" borderId="12" xfId="3" applyFont="1" applyFill="1" applyBorder="1" applyAlignment="1">
      <alignment horizontal="center" vertical="center" wrapText="1"/>
    </xf>
    <xf numFmtId="166" fontId="3" fillId="0" borderId="18" xfId="3" applyFont="1" applyFill="1" applyBorder="1" applyAlignment="1">
      <alignment horizontal="center" vertical="center" wrapText="1"/>
    </xf>
    <xf numFmtId="0" fontId="127" fillId="0" borderId="69" xfId="0" applyFont="1" applyFill="1" applyBorder="1" applyAlignment="1">
      <alignment horizontal="left"/>
    </xf>
    <xf numFmtId="0" fontId="127" fillId="0" borderId="63" xfId="0" applyFont="1" applyFill="1" applyBorder="1" applyAlignment="1">
      <alignment horizontal="left"/>
    </xf>
    <xf numFmtId="0" fontId="127" fillId="0" borderId="70" xfId="0" applyFont="1" applyFill="1" applyBorder="1" applyAlignment="1">
      <alignment horizontal="left"/>
    </xf>
    <xf numFmtId="0" fontId="37" fillId="0" borderId="13" xfId="8"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168" fontId="3" fillId="7" borderId="12" xfId="0" applyNumberFormat="1" applyFont="1" applyFill="1" applyBorder="1" applyAlignment="1">
      <alignment horizontal="center" vertical="center" wrapText="1"/>
    </xf>
    <xf numFmtId="168" fontId="3" fillId="7" borderId="18"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5" xfId="0" applyFont="1" applyFill="1" applyBorder="1" applyAlignment="1">
      <alignment horizontal="center" vertical="center" wrapText="1"/>
    </xf>
    <xf numFmtId="166" fontId="2" fillId="0" borderId="3" xfId="3" applyFont="1" applyBorder="1" applyAlignment="1">
      <alignment horizontal="center" vertical="center" wrapText="1"/>
    </xf>
    <xf numFmtId="166" fontId="2" fillId="0" borderId="65" xfId="3" applyFont="1" applyBorder="1" applyAlignment="1">
      <alignment horizontal="center" vertical="center" wrapText="1"/>
    </xf>
    <xf numFmtId="0" fontId="2" fillId="0" borderId="6"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8"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7" xfId="0" applyFont="1" applyBorder="1" applyAlignment="1">
      <alignment horizontal="left" vertical="center" wrapText="1"/>
    </xf>
    <xf numFmtId="0" fontId="7" fillId="0" borderId="42" xfId="0" applyFont="1" applyBorder="1" applyAlignment="1">
      <alignment horizontal="left" vertical="center" wrapText="1"/>
    </xf>
    <xf numFmtId="0" fontId="2" fillId="0" borderId="28" xfId="0" applyFont="1" applyBorder="1" applyAlignment="1">
      <alignment horizontal="left" vertical="center" wrapText="1"/>
    </xf>
    <xf numFmtId="0" fontId="2" fillId="0" borderId="44" xfId="0" applyFont="1" applyBorder="1" applyAlignment="1">
      <alignment horizontal="left" vertical="center" wrapText="1"/>
    </xf>
    <xf numFmtId="0" fontId="2" fillId="0" borderId="20" xfId="0" applyFont="1" applyBorder="1" applyAlignment="1">
      <alignment horizontal="left" vertical="center" wrapText="1"/>
    </xf>
    <xf numFmtId="166" fontId="2" fillId="14" borderId="11" xfId="3" applyFont="1" applyFill="1" applyBorder="1" applyAlignment="1">
      <alignment horizontal="center" vertical="center" wrapText="1"/>
    </xf>
    <xf numFmtId="166" fontId="2" fillId="14" borderId="92" xfId="3"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0" xfId="0" applyFont="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6" borderId="66"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65" xfId="0" applyFont="1" applyFill="1" applyBorder="1" applyAlignment="1">
      <alignment horizontal="center" vertical="center" wrapText="1"/>
    </xf>
    <xf numFmtId="0" fontId="2" fillId="5" borderId="90" xfId="0" applyFont="1" applyFill="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91" xfId="0" applyFont="1" applyBorder="1" applyAlignment="1">
      <alignment horizontal="center" vertical="center" wrapText="1"/>
    </xf>
    <xf numFmtId="0" fontId="22" fillId="0" borderId="6" xfId="0" applyFont="1" applyBorder="1" applyAlignment="1">
      <alignment horizontal="center" vertical="center" wrapText="1"/>
    </xf>
    <xf numFmtId="9" fontId="22" fillId="0" borderId="6" xfId="0" applyNumberFormat="1" applyFont="1" applyBorder="1" applyAlignment="1">
      <alignment horizontal="center" vertical="center" wrapText="1"/>
    </xf>
    <xf numFmtId="0" fontId="8" fillId="0" borderId="8" xfId="0" applyFont="1" applyBorder="1" applyAlignment="1">
      <alignment horizontal="left"/>
    </xf>
    <xf numFmtId="0" fontId="8" fillId="0" borderId="9" xfId="0" applyFont="1" applyBorder="1" applyAlignment="1">
      <alignment horizontal="left"/>
    </xf>
    <xf numFmtId="0" fontId="8" fillId="0" borderId="10" xfId="0" applyFont="1" applyBorder="1" applyAlignment="1">
      <alignment horizontal="left"/>
    </xf>
    <xf numFmtId="0" fontId="2" fillId="0" borderId="9" xfId="0" applyFont="1" applyBorder="1" applyAlignment="1">
      <alignment horizont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8" xfId="0" applyFont="1" applyBorder="1" applyAlignment="1">
      <alignment horizontal="center" vertical="center" wrapText="1"/>
    </xf>
    <xf numFmtId="4" fontId="22" fillId="0" borderId="6" xfId="0" applyNumberFormat="1" applyFont="1" applyBorder="1" applyAlignment="1">
      <alignment horizontal="center" vertical="center" wrapText="1"/>
    </xf>
    <xf numFmtId="10" fontId="22" fillId="0" borderId="6" xfId="0" applyNumberFormat="1" applyFont="1" applyBorder="1" applyAlignment="1">
      <alignment horizontal="center"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4" fillId="0" borderId="6" xfId="0" applyFont="1" applyBorder="1" applyAlignment="1">
      <alignment horizontal="center" vertical="center" wrapText="1"/>
    </xf>
    <xf numFmtId="0" fontId="2" fillId="14"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9" fontId="22" fillId="0" borderId="12" xfId="0" applyNumberFormat="1" applyFont="1" applyBorder="1" applyAlignment="1">
      <alignment horizontal="center" vertical="center" wrapText="1"/>
    </xf>
    <xf numFmtId="9" fontId="22" fillId="0" borderId="13" xfId="0" applyNumberFormat="1" applyFont="1" applyBorder="1" applyAlignment="1">
      <alignment horizontal="center" vertical="center" wrapText="1"/>
    </xf>
    <xf numFmtId="9" fontId="22" fillId="0" borderId="18" xfId="0" applyNumberFormat="1" applyFont="1" applyBorder="1" applyAlignment="1">
      <alignment horizontal="center" vertical="center" wrapText="1"/>
    </xf>
    <xf numFmtId="4" fontId="22" fillId="0" borderId="12" xfId="0" applyNumberFormat="1" applyFont="1" applyBorder="1" applyAlignment="1">
      <alignment horizontal="center" vertical="center" wrapText="1"/>
    </xf>
    <xf numFmtId="4" fontId="22" fillId="0" borderId="13" xfId="0" applyNumberFormat="1" applyFont="1" applyBorder="1" applyAlignment="1">
      <alignment horizontal="center" vertical="center" wrapText="1"/>
    </xf>
    <xf numFmtId="4" fontId="22" fillId="0" borderId="18" xfId="0" applyNumberFormat="1" applyFont="1" applyBorder="1" applyAlignment="1">
      <alignment horizontal="center" vertical="center" wrapText="1"/>
    </xf>
    <xf numFmtId="0" fontId="2"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6" xfId="0" applyFont="1" applyBorder="1" applyAlignment="1">
      <alignment horizontal="center" vertical="center" wrapText="1"/>
    </xf>
    <xf numFmtId="10" fontId="22" fillId="0" borderId="12" xfId="0" applyNumberFormat="1" applyFont="1" applyBorder="1" applyAlignment="1">
      <alignment horizontal="center" vertical="center" wrapText="1"/>
    </xf>
    <xf numFmtId="10" fontId="22" fillId="0" borderId="13" xfId="0" applyNumberFormat="1" applyFont="1" applyBorder="1" applyAlignment="1">
      <alignment horizontal="center" vertical="center" wrapText="1"/>
    </xf>
    <xf numFmtId="10" fontId="22" fillId="0" borderId="18" xfId="0" applyNumberFormat="1" applyFont="1" applyBorder="1" applyAlignment="1">
      <alignment horizontal="center" vertical="center" wrapText="1"/>
    </xf>
    <xf numFmtId="0" fontId="2" fillId="4" borderId="89"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4" borderId="90" xfId="0" applyFont="1" applyFill="1" applyBorder="1" applyAlignment="1">
      <alignment horizontal="center" vertical="center" wrapText="1"/>
    </xf>
    <xf numFmtId="3" fontId="26" fillId="0" borderId="12" xfId="0" applyNumberFormat="1" applyFont="1" applyFill="1" applyBorder="1" applyAlignment="1">
      <alignment horizontal="center" vertical="center" wrapText="1"/>
    </xf>
    <xf numFmtId="3" fontId="26" fillId="0" borderId="23" xfId="0" applyNumberFormat="1"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24" xfId="0" applyFont="1" applyFill="1" applyBorder="1" applyAlignment="1">
      <alignment horizontal="center" vertical="center" wrapText="1"/>
    </xf>
    <xf numFmtId="168" fontId="26" fillId="0" borderId="6" xfId="0" applyNumberFormat="1" applyFont="1" applyFill="1" applyBorder="1" applyAlignment="1">
      <alignment horizontal="center" vertical="center" wrapText="1"/>
    </xf>
    <xf numFmtId="168" fontId="26" fillId="0" borderId="12" xfId="0" applyNumberFormat="1"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8" fillId="0" borderId="8" xfId="0" applyFont="1" applyFill="1" applyBorder="1" applyAlignment="1">
      <alignment horizontal="center" wrapText="1"/>
    </xf>
    <xf numFmtId="0" fontId="8" fillId="0" borderId="9" xfId="0" applyFont="1" applyFill="1" applyBorder="1" applyAlignment="1">
      <alignment horizontal="center" wrapText="1"/>
    </xf>
    <xf numFmtId="0" fontId="8" fillId="0" borderId="10" xfId="0" applyFont="1" applyFill="1" applyBorder="1" applyAlignment="1">
      <alignment horizontal="center" wrapText="1"/>
    </xf>
    <xf numFmtId="0" fontId="50" fillId="0" borderId="9" xfId="0" applyFont="1" applyFill="1" applyBorder="1" applyAlignment="1">
      <alignment horizontal="left" wrapText="1"/>
    </xf>
    <xf numFmtId="0" fontId="50" fillId="0" borderId="10" xfId="0" applyFont="1" applyFill="1" applyBorder="1" applyAlignment="1">
      <alignment horizontal="left" wrapText="1"/>
    </xf>
    <xf numFmtId="0" fontId="26" fillId="0" borderId="12"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6" fillId="0" borderId="23" xfId="0" applyFont="1" applyFill="1" applyBorder="1" applyAlignment="1">
      <alignment horizontal="left" vertical="center" wrapText="1"/>
    </xf>
    <xf numFmtId="180" fontId="26" fillId="0" borderId="12" xfId="0" applyNumberFormat="1" applyFont="1" applyFill="1" applyBorder="1" applyAlignment="1">
      <alignment horizontal="center" vertical="center" wrapText="1"/>
    </xf>
    <xf numFmtId="180" fontId="26" fillId="0" borderId="23" xfId="0" applyNumberFormat="1" applyFont="1" applyFill="1" applyBorder="1" applyAlignment="1">
      <alignment horizontal="center" vertical="center" wrapText="1"/>
    </xf>
    <xf numFmtId="0" fontId="26" fillId="0" borderId="17" xfId="0" applyFont="1" applyFill="1" applyBorder="1" applyAlignment="1">
      <alignment horizontal="center" vertical="center" wrapText="1"/>
    </xf>
    <xf numFmtId="0" fontId="47" fillId="0" borderId="40"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35"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25" xfId="0" applyFont="1" applyFill="1" applyBorder="1" applyAlignment="1">
      <alignment horizontal="center" vertical="center" wrapText="1"/>
    </xf>
    <xf numFmtId="179" fontId="47" fillId="0" borderId="14" xfId="0" applyNumberFormat="1" applyFont="1" applyFill="1" applyBorder="1" applyAlignment="1">
      <alignment horizontal="center" vertical="center" wrapText="1"/>
    </xf>
    <xf numFmtId="179" fontId="47" fillId="0" borderId="6" xfId="0" applyNumberFormat="1" applyFont="1" applyFill="1" applyBorder="1" applyAlignment="1">
      <alignment horizontal="center" vertical="center" wrapText="1"/>
    </xf>
    <xf numFmtId="179" fontId="47" fillId="0" borderId="25" xfId="0" applyNumberFormat="1" applyFont="1" applyFill="1" applyBorder="1" applyAlignment="1">
      <alignment horizontal="center" vertical="center" wrapText="1"/>
    </xf>
    <xf numFmtId="177" fontId="47" fillId="0" borderId="37" xfId="0" applyNumberFormat="1" applyFont="1" applyFill="1" applyBorder="1" applyAlignment="1">
      <alignment horizontal="center" vertical="center" wrapText="1"/>
    </xf>
    <xf numFmtId="177" fontId="47" fillId="0" borderId="13" xfId="0" applyNumberFormat="1" applyFont="1" applyFill="1" applyBorder="1" applyAlignment="1">
      <alignment horizontal="center" vertical="center" wrapText="1"/>
    </xf>
    <xf numFmtId="177" fontId="47" fillId="0" borderId="23" xfId="0" applyNumberFormat="1" applyFont="1" applyFill="1" applyBorder="1" applyAlignment="1">
      <alignment horizontal="center" vertical="center" wrapText="1"/>
    </xf>
    <xf numFmtId="168" fontId="26" fillId="0" borderId="23" xfId="0" applyNumberFormat="1" applyFont="1" applyFill="1" applyBorder="1" applyAlignment="1">
      <alignment horizontal="center" vertical="center" wrapText="1"/>
    </xf>
    <xf numFmtId="181" fontId="26" fillId="0" borderId="6" xfId="0" applyNumberFormat="1" applyFont="1" applyFill="1" applyBorder="1" applyAlignment="1">
      <alignment horizontal="center" vertical="center" wrapText="1"/>
    </xf>
    <xf numFmtId="181" fontId="26" fillId="0" borderId="12" xfId="0" applyNumberFormat="1" applyFont="1" applyFill="1" applyBorder="1" applyAlignment="1">
      <alignment horizontal="center" vertical="center" wrapText="1"/>
    </xf>
    <xf numFmtId="3" fontId="26" fillId="0" borderId="6" xfId="0" applyNumberFormat="1" applyFont="1" applyFill="1" applyBorder="1" applyAlignment="1">
      <alignment horizontal="center" vertical="center" wrapText="1"/>
    </xf>
    <xf numFmtId="0" fontId="47" fillId="0" borderId="13" xfId="0" applyFont="1" applyFill="1" applyBorder="1" applyAlignment="1">
      <alignment horizontal="center" vertical="center" wrapText="1"/>
    </xf>
    <xf numFmtId="0" fontId="26" fillId="0" borderId="6" xfId="0" applyFont="1" applyFill="1" applyBorder="1" applyAlignment="1">
      <alignment horizontal="left" vertical="center" wrapText="1"/>
    </xf>
    <xf numFmtId="0" fontId="47" fillId="0" borderId="37" xfId="0" applyFont="1" applyFill="1" applyBorder="1" applyAlignment="1">
      <alignment horizontal="center" vertical="center" wrapText="1"/>
    </xf>
    <xf numFmtId="168" fontId="47" fillId="0" borderId="37" xfId="0" applyNumberFormat="1" applyFont="1" applyFill="1" applyBorder="1" applyAlignment="1">
      <alignment horizontal="center" vertical="center" wrapText="1"/>
    </xf>
    <xf numFmtId="168" fontId="47" fillId="0" borderId="13" xfId="0" applyNumberFormat="1" applyFont="1" applyFill="1" applyBorder="1" applyAlignment="1">
      <alignment horizontal="center" vertical="center" wrapText="1"/>
    </xf>
    <xf numFmtId="0" fontId="47" fillId="0" borderId="47" xfId="0" applyFont="1" applyFill="1" applyBorder="1" applyAlignment="1">
      <alignment horizontal="center" vertical="center" wrapText="1"/>
    </xf>
    <xf numFmtId="0" fontId="47" fillId="0" borderId="21" xfId="0" applyFont="1" applyFill="1" applyBorder="1" applyAlignment="1">
      <alignment horizontal="center" vertical="center" wrapText="1"/>
    </xf>
    <xf numFmtId="3" fontId="47" fillId="0" borderId="37" xfId="0" applyNumberFormat="1" applyFont="1" applyFill="1" applyBorder="1" applyAlignment="1">
      <alignment horizontal="center" vertical="center" wrapText="1"/>
    </xf>
    <xf numFmtId="3" fontId="47" fillId="0" borderId="13" xfId="0" applyNumberFormat="1" applyFont="1" applyFill="1" applyBorder="1" applyAlignment="1">
      <alignment horizontal="center" vertical="center" wrapText="1"/>
    </xf>
    <xf numFmtId="0" fontId="26" fillId="0" borderId="37"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7" fillId="0" borderId="37" xfId="11" applyFont="1" applyFill="1" applyBorder="1" applyAlignment="1" applyProtection="1">
      <alignment horizontal="left" vertical="center" wrapText="1"/>
      <protection hidden="1"/>
    </xf>
    <xf numFmtId="0" fontId="27" fillId="0" borderId="13" xfId="11" applyFont="1" applyFill="1" applyBorder="1" applyAlignment="1" applyProtection="1">
      <alignment horizontal="left" vertical="center" wrapText="1"/>
      <protection hidden="1"/>
    </xf>
    <xf numFmtId="0" fontId="27" fillId="0" borderId="23" xfId="11" applyFont="1" applyFill="1" applyBorder="1" applyAlignment="1" applyProtection="1">
      <alignment horizontal="left" vertical="center" wrapText="1"/>
      <protection hidden="1"/>
    </xf>
    <xf numFmtId="181" fontId="26" fillId="0" borderId="37" xfId="0" applyNumberFormat="1" applyFont="1" applyFill="1" applyBorder="1" applyAlignment="1">
      <alignment horizontal="center" vertical="center" wrapText="1"/>
    </xf>
    <xf numFmtId="181" fontId="26" fillId="0" borderId="13" xfId="0" applyNumberFormat="1" applyFont="1" applyFill="1" applyBorder="1" applyAlignment="1">
      <alignment horizontal="center" vertical="center" wrapText="1"/>
    </xf>
    <xf numFmtId="181" fontId="26" fillId="0" borderId="23" xfId="0" applyNumberFormat="1" applyFont="1" applyFill="1" applyBorder="1" applyAlignment="1">
      <alignment horizontal="center" vertical="center" wrapText="1"/>
    </xf>
    <xf numFmtId="3" fontId="26" fillId="0" borderId="37" xfId="0" applyNumberFormat="1" applyFont="1" applyFill="1" applyBorder="1" applyAlignment="1">
      <alignment horizontal="center" vertical="center" wrapText="1"/>
    </xf>
    <xf numFmtId="3" fontId="26" fillId="0" borderId="13" xfId="0" applyNumberFormat="1" applyFont="1" applyFill="1" applyBorder="1" applyAlignment="1">
      <alignment horizontal="center" vertical="center" wrapText="1"/>
    </xf>
    <xf numFmtId="168" fontId="47" fillId="0" borderId="23" xfId="0" applyNumberFormat="1"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72" xfId="0" applyFont="1" applyFill="1" applyBorder="1" applyAlignment="1">
      <alignment horizontal="center" vertical="center" wrapText="1"/>
    </xf>
    <xf numFmtId="0" fontId="47" fillId="0" borderId="88" xfId="0" applyFont="1" applyFill="1" applyBorder="1" applyAlignment="1">
      <alignment horizontal="center" vertical="center" wrapText="1"/>
    </xf>
    <xf numFmtId="177" fontId="47" fillId="0" borderId="14" xfId="0" applyNumberFormat="1" applyFont="1" applyFill="1" applyBorder="1" applyAlignment="1">
      <alignment horizontal="center" vertical="center" wrapText="1"/>
    </xf>
    <xf numFmtId="177" fontId="47" fillId="0" borderId="25" xfId="0" applyNumberFormat="1"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52" xfId="0" applyFont="1" applyFill="1" applyBorder="1" applyAlignment="1">
      <alignment horizontal="center" vertical="center" wrapText="1"/>
    </xf>
    <xf numFmtId="0" fontId="47" fillId="0" borderId="24" xfId="0" applyFont="1" applyFill="1" applyBorder="1" applyAlignment="1">
      <alignment horizontal="center" vertical="center" wrapText="1"/>
    </xf>
    <xf numFmtId="3" fontId="47" fillId="0" borderId="23" xfId="0" applyNumberFormat="1" applyFont="1" applyFill="1" applyBorder="1" applyAlignment="1">
      <alignment horizontal="center" vertical="center" wrapText="1"/>
    </xf>
    <xf numFmtId="3" fontId="47" fillId="0" borderId="14" xfId="0" applyNumberFormat="1" applyFont="1" applyFill="1" applyBorder="1" applyAlignment="1">
      <alignment horizontal="center" vertical="center" wrapText="1"/>
    </xf>
    <xf numFmtId="3" fontId="47" fillId="0" borderId="25" xfId="0" applyNumberFormat="1" applyFont="1" applyFill="1" applyBorder="1" applyAlignment="1">
      <alignment horizontal="center" vertical="center" wrapText="1"/>
    </xf>
    <xf numFmtId="168" fontId="47" fillId="0" borderId="14" xfId="0" applyNumberFormat="1" applyFont="1" applyFill="1" applyBorder="1" applyAlignment="1">
      <alignment horizontal="center" vertical="center" wrapText="1"/>
    </xf>
    <xf numFmtId="168" fontId="47" fillId="0" borderId="25" xfId="0" applyNumberFormat="1"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25" xfId="0" applyFont="1" applyFill="1" applyBorder="1" applyAlignment="1">
      <alignment horizontal="center" vertical="center" wrapText="1"/>
    </xf>
    <xf numFmtId="176" fontId="47" fillId="0" borderId="37" xfId="0" applyNumberFormat="1" applyFont="1" applyFill="1" applyBorder="1" applyAlignment="1">
      <alignment horizontal="center" vertical="center" wrapText="1"/>
    </xf>
    <xf numFmtId="176" fontId="47" fillId="0" borderId="13" xfId="0" applyNumberFormat="1" applyFont="1" applyFill="1" applyBorder="1" applyAlignment="1">
      <alignment horizontal="center" vertical="center" wrapText="1"/>
    </xf>
    <xf numFmtId="0" fontId="7" fillId="0" borderId="93" xfId="0" applyFont="1" applyBorder="1" applyAlignment="1">
      <alignment horizontal="center" vertical="center" wrapText="1"/>
    </xf>
    <xf numFmtId="0" fontId="2" fillId="4" borderId="3"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7" fillId="0" borderId="13" xfId="0" applyFont="1" applyFill="1" applyBorder="1" applyAlignment="1">
      <alignment horizontal="left" vertical="center" wrapText="1"/>
    </xf>
    <xf numFmtId="9" fontId="47" fillId="0" borderId="12" xfId="0" applyNumberFormat="1" applyFont="1" applyFill="1" applyBorder="1" applyAlignment="1">
      <alignment horizontal="center" vertical="center" wrapText="1"/>
    </xf>
    <xf numFmtId="9" fontId="47" fillId="0" borderId="13" xfId="0" applyNumberFormat="1" applyFont="1" applyFill="1" applyBorder="1" applyAlignment="1">
      <alignment horizontal="center" vertical="center" wrapText="1"/>
    </xf>
    <xf numFmtId="179" fontId="47" fillId="0" borderId="37" xfId="0" applyNumberFormat="1" applyFont="1" applyFill="1" applyBorder="1" applyAlignment="1">
      <alignment horizontal="center" vertical="center" wrapText="1"/>
    </xf>
    <xf numFmtId="179" fontId="47" fillId="0" borderId="13" xfId="0" applyNumberFormat="1" applyFont="1" applyFill="1" applyBorder="1" applyAlignment="1">
      <alignment horizontal="center" vertical="center" wrapText="1"/>
    </xf>
    <xf numFmtId="179" fontId="47" fillId="0" borderId="23" xfId="0" applyNumberFormat="1" applyFont="1" applyFill="1" applyBorder="1" applyAlignment="1">
      <alignment horizontal="center" vertical="center" wrapText="1"/>
    </xf>
    <xf numFmtId="0" fontId="47" fillId="0" borderId="23" xfId="0" applyFont="1" applyFill="1" applyBorder="1" applyAlignment="1">
      <alignment horizontal="left" vertical="center" wrapText="1"/>
    </xf>
    <xf numFmtId="9" fontId="47" fillId="0" borderId="23" xfId="0" applyNumberFormat="1" applyFont="1" applyFill="1" applyBorder="1" applyAlignment="1">
      <alignment horizontal="center" vertical="center" wrapText="1"/>
    </xf>
    <xf numFmtId="173" fontId="47" fillId="0" borderId="12" xfId="0" applyNumberFormat="1" applyFont="1" applyFill="1" applyBorder="1" applyAlignment="1">
      <alignment horizontal="center" vertical="center" wrapText="1"/>
    </xf>
    <xf numFmtId="173" fontId="47" fillId="0" borderId="13" xfId="0" applyNumberFormat="1" applyFont="1" applyFill="1" applyBorder="1" applyAlignment="1">
      <alignment horizontal="center" vertical="center" wrapText="1"/>
    </xf>
    <xf numFmtId="173" fontId="47" fillId="0" borderId="23" xfId="0" applyNumberFormat="1" applyFont="1" applyFill="1" applyBorder="1" applyAlignment="1">
      <alignment horizontal="center" vertical="center" wrapText="1"/>
    </xf>
    <xf numFmtId="0" fontId="2" fillId="0" borderId="68"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28"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94" xfId="0" applyFont="1" applyBorder="1" applyAlignment="1">
      <alignment horizontal="left" vertical="center" wrapText="1"/>
    </xf>
    <xf numFmtId="0" fontId="12" fillId="0" borderId="95" xfId="0" applyFont="1" applyBorder="1" applyAlignment="1">
      <alignment horizontal="left" vertical="center" wrapText="1"/>
    </xf>
    <xf numFmtId="0" fontId="12" fillId="0" borderId="96" xfId="0" applyFont="1" applyBorder="1" applyAlignment="1">
      <alignment horizontal="left" vertical="center" wrapText="1"/>
    </xf>
    <xf numFmtId="0" fontId="50" fillId="0" borderId="26" xfId="0" applyFont="1" applyBorder="1" applyAlignment="1">
      <alignment horizontal="left" vertical="center" wrapText="1"/>
    </xf>
    <xf numFmtId="0" fontId="50" fillId="0" borderId="31" xfId="0" applyFont="1" applyBorder="1" applyAlignment="1">
      <alignment horizontal="left" vertical="center" wrapText="1"/>
    </xf>
    <xf numFmtId="0" fontId="50" fillId="0" borderId="16" xfId="0" applyFont="1" applyBorder="1" applyAlignment="1">
      <alignment horizontal="left" vertical="center" wrapText="1"/>
    </xf>
    <xf numFmtId="0" fontId="12" fillId="0" borderId="97" xfId="0" applyFont="1" applyBorder="1" applyAlignment="1">
      <alignment horizontal="left" vertical="center" wrapText="1"/>
    </xf>
    <xf numFmtId="0" fontId="2" fillId="0" borderId="3" xfId="0" applyFont="1" applyBorder="1" applyAlignment="1">
      <alignment vertical="center" wrapText="1"/>
    </xf>
    <xf numFmtId="0" fontId="2" fillId="0" borderId="65" xfId="0" applyFont="1" applyBorder="1" applyAlignment="1">
      <alignment vertical="center" wrapText="1"/>
    </xf>
    <xf numFmtId="0" fontId="2" fillId="0" borderId="3" xfId="0" applyFont="1" applyFill="1" applyBorder="1" applyAlignment="1">
      <alignment vertical="center" wrapText="1"/>
    </xf>
    <xf numFmtId="0" fontId="2" fillId="0" borderId="65" xfId="0" applyFont="1" applyFill="1" applyBorder="1" applyAlignment="1">
      <alignment vertical="center" wrapText="1"/>
    </xf>
    <xf numFmtId="0" fontId="2" fillId="14" borderId="98" xfId="0" applyFont="1" applyFill="1" applyBorder="1" applyAlignment="1">
      <alignment horizontal="center" vertical="center" wrapText="1"/>
    </xf>
    <xf numFmtId="0" fontId="2" fillId="14" borderId="99" xfId="0" applyFont="1" applyFill="1" applyBorder="1" applyAlignment="1">
      <alignment horizontal="center" vertical="center" wrapText="1"/>
    </xf>
    <xf numFmtId="9" fontId="2" fillId="0" borderId="12" xfId="0" applyNumberFormat="1" applyFont="1" applyBorder="1" applyAlignment="1">
      <alignment horizontal="center" vertical="center" wrapText="1"/>
    </xf>
    <xf numFmtId="0" fontId="0" fillId="0" borderId="13" xfId="0" applyBorder="1"/>
    <xf numFmtId="0" fontId="0" fillId="0" borderId="18" xfId="0" applyBorder="1"/>
    <xf numFmtId="166" fontId="2" fillId="0" borderId="6" xfId="4" applyFont="1" applyBorder="1" applyAlignment="1">
      <alignment horizontal="center" vertical="center" wrapText="1"/>
    </xf>
    <xf numFmtId="0" fontId="7" fillId="0" borderId="6" xfId="0" applyFont="1" applyFill="1" applyBorder="1" applyAlignment="1">
      <alignment horizontal="center" vertical="center" wrapText="1"/>
    </xf>
    <xf numFmtId="0" fontId="2" fillId="0" borderId="13"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3" xfId="0" applyFont="1" applyBorder="1"/>
    <xf numFmtId="0" fontId="51" fillId="0" borderId="18" xfId="0" applyFont="1" applyBorder="1"/>
    <xf numFmtId="9" fontId="2" fillId="0" borderId="6" xfId="0" applyNumberFormat="1"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46" fillId="0" borderId="3" xfId="0" applyFont="1" applyFill="1" applyBorder="1" applyAlignment="1">
      <alignment horizontal="center" vertical="center" wrapText="1"/>
    </xf>
    <xf numFmtId="0" fontId="46" fillId="0" borderId="65" xfId="0" applyFont="1" applyFill="1" applyBorder="1" applyAlignment="1">
      <alignment horizontal="center" vertical="center" wrapText="1"/>
    </xf>
    <xf numFmtId="0" fontId="2" fillId="14" borderId="68" xfId="0" applyFont="1" applyFill="1" applyBorder="1" applyAlignment="1">
      <alignment horizontal="center" vertical="center" wrapText="1"/>
    </xf>
    <xf numFmtId="0" fontId="56" fillId="0" borderId="66" xfId="0" applyFont="1" applyFill="1" applyBorder="1" applyAlignment="1">
      <alignment horizontal="center" vertical="center" wrapText="1"/>
    </xf>
    <xf numFmtId="0" fontId="56" fillId="0" borderId="67"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56" fillId="0" borderId="90" xfId="0" applyFont="1" applyFill="1" applyBorder="1" applyAlignment="1">
      <alignment horizontal="center" vertical="center" wrapText="1"/>
    </xf>
    <xf numFmtId="0" fontId="46" fillId="0" borderId="66" xfId="0" applyFont="1" applyFill="1" applyBorder="1" applyAlignment="1">
      <alignment horizontal="center" vertical="center" wrapText="1"/>
    </xf>
    <xf numFmtId="0" fontId="46" fillId="0" borderId="67" xfId="0" applyFont="1" applyFill="1" applyBorder="1" applyAlignment="1">
      <alignment horizontal="center" vertical="center" wrapText="1"/>
    </xf>
    <xf numFmtId="0" fontId="55" fillId="0" borderId="69" xfId="0" applyFont="1" applyFill="1" applyBorder="1" applyAlignment="1">
      <alignment horizontal="center" vertical="center" wrapText="1"/>
    </xf>
    <xf numFmtId="0" fontId="55" fillId="0" borderId="63" xfId="0" applyFont="1" applyFill="1" applyBorder="1" applyAlignment="1">
      <alignment horizontal="center" vertical="center" wrapText="1"/>
    </xf>
    <xf numFmtId="0" fontId="55" fillId="0" borderId="70" xfId="0" applyFont="1" applyFill="1" applyBorder="1" applyAlignment="1">
      <alignment horizontal="center" vertical="center" wrapText="1"/>
    </xf>
    <xf numFmtId="0" fontId="55" fillId="16" borderId="66" xfId="0" applyFont="1" applyFill="1" applyBorder="1" applyAlignment="1">
      <alignment horizontal="center" vertical="center" wrapText="1"/>
    </xf>
    <xf numFmtId="0" fontId="55" fillId="16" borderId="3" xfId="0" applyFont="1" applyFill="1" applyBorder="1" applyAlignment="1">
      <alignment horizontal="center" vertical="center" wrapText="1"/>
    </xf>
    <xf numFmtId="0" fontId="55" fillId="16" borderId="11" xfId="0" applyFont="1" applyFill="1" applyBorder="1" applyAlignment="1">
      <alignment horizontal="center" vertical="center" wrapText="1"/>
    </xf>
    <xf numFmtId="0" fontId="55" fillId="16" borderId="4" xfId="0" applyFont="1" applyFill="1" applyBorder="1" applyAlignment="1">
      <alignment horizontal="center" vertical="center" wrapText="1"/>
    </xf>
    <xf numFmtId="0" fontId="55" fillId="12" borderId="7" xfId="0" applyFont="1" applyFill="1" applyBorder="1" applyAlignment="1">
      <alignment horizontal="center" vertical="center" wrapText="1"/>
    </xf>
    <xf numFmtId="0" fontId="55" fillId="12" borderId="42" xfId="0" applyFont="1" applyFill="1" applyBorder="1" applyAlignment="1">
      <alignment horizontal="center" vertical="center" wrapText="1"/>
    </xf>
    <xf numFmtId="0" fontId="55" fillId="12" borderId="43"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60" fillId="0" borderId="26" xfId="0" applyFont="1" applyBorder="1" applyAlignment="1">
      <alignment horizontal="left" vertical="center"/>
    </xf>
    <xf numFmtId="0" fontId="60" fillId="0" borderId="31" xfId="0" applyFont="1" applyBorder="1" applyAlignment="1">
      <alignment horizontal="left" vertical="center"/>
    </xf>
    <xf numFmtId="0" fontId="60" fillId="0" borderId="16" xfId="0" applyFont="1" applyBorder="1" applyAlignment="1">
      <alignment horizontal="left" vertical="center"/>
    </xf>
    <xf numFmtId="0" fontId="60" fillId="0" borderId="26" xfId="0" applyFont="1" applyBorder="1" applyAlignment="1">
      <alignment horizontal="center" vertical="center"/>
    </xf>
    <xf numFmtId="0" fontId="60" fillId="0" borderId="16" xfId="0" applyFont="1" applyBorder="1" applyAlignment="1">
      <alignment horizontal="center" vertical="center"/>
    </xf>
    <xf numFmtId="0" fontId="58" fillId="0" borderId="12"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68" xfId="0" applyFont="1" applyFill="1" applyBorder="1" applyAlignment="1">
      <alignment horizontal="center" vertical="center" wrapText="1"/>
    </xf>
    <xf numFmtId="0" fontId="61" fillId="0" borderId="26" xfId="0" applyFont="1" applyBorder="1" applyAlignment="1">
      <alignment horizontal="left" vertical="center"/>
    </xf>
    <xf numFmtId="0" fontId="61" fillId="0" borderId="31" xfId="0" applyFont="1" applyBorder="1" applyAlignment="1">
      <alignment horizontal="left" vertical="center"/>
    </xf>
    <xf numFmtId="0" fontId="61" fillId="0" borderId="16" xfId="0" applyFont="1" applyBorder="1" applyAlignment="1">
      <alignment horizontal="left" vertical="center"/>
    </xf>
    <xf numFmtId="0" fontId="165" fillId="0" borderId="12" xfId="1" applyFill="1" applyBorder="1" applyAlignment="1">
      <alignment horizontal="center" vertical="center" wrapText="1"/>
    </xf>
    <xf numFmtId="0" fontId="165" fillId="0" borderId="13" xfId="1" applyFill="1" applyBorder="1" applyAlignment="1">
      <alignment horizontal="center" vertical="center" wrapText="1"/>
    </xf>
    <xf numFmtId="0" fontId="165" fillId="0" borderId="18" xfId="1" applyFill="1" applyBorder="1" applyAlignment="1">
      <alignment horizontal="center" vertical="center" wrapText="1"/>
    </xf>
    <xf numFmtId="166" fontId="46" fillId="0" borderId="12" xfId="4" applyFont="1" applyBorder="1" applyAlignment="1">
      <alignment horizontal="center" vertical="center"/>
    </xf>
    <xf numFmtId="166" fontId="46" fillId="0" borderId="13" xfId="4" applyFont="1" applyBorder="1" applyAlignment="1">
      <alignment horizontal="center" vertical="center"/>
    </xf>
    <xf numFmtId="166" fontId="46" fillId="0" borderId="18" xfId="4" applyFont="1" applyBorder="1" applyAlignment="1">
      <alignment horizontal="center" vertical="center"/>
    </xf>
    <xf numFmtId="0" fontId="57" fillId="0" borderId="12" xfId="0" applyFont="1" applyFill="1" applyBorder="1" applyAlignment="1">
      <alignment horizontal="center" vertical="center" wrapText="1"/>
    </xf>
    <xf numFmtId="0" fontId="57" fillId="0" borderId="18" xfId="0" applyFont="1" applyFill="1" applyBorder="1" applyAlignment="1">
      <alignment horizontal="center" vertical="center" wrapText="1"/>
    </xf>
    <xf numFmtId="166" fontId="46" fillId="0" borderId="13" xfId="4" applyFont="1" applyFill="1" applyBorder="1" applyAlignment="1">
      <alignment horizontal="center" vertical="center" wrapText="1"/>
    </xf>
    <xf numFmtId="166" fontId="46" fillId="0" borderId="18" xfId="4" applyFont="1" applyFill="1" applyBorder="1" applyAlignment="1">
      <alignment horizontal="center" vertical="center" wrapText="1"/>
    </xf>
    <xf numFmtId="166" fontId="46" fillId="0" borderId="12" xfId="4" applyFont="1" applyFill="1" applyBorder="1" applyAlignment="1">
      <alignment horizontal="center" vertical="center" wrapText="1"/>
    </xf>
    <xf numFmtId="0" fontId="59" fillId="0" borderId="6" xfId="0" applyFont="1" applyFill="1" applyBorder="1" applyAlignment="1">
      <alignment horizontal="center" vertical="center" wrapText="1"/>
    </xf>
    <xf numFmtId="3" fontId="46" fillId="0" borderId="6" xfId="0" applyNumberFormat="1" applyFont="1" applyFill="1" applyBorder="1" applyAlignment="1">
      <alignment horizontal="center" vertical="center" wrapText="1"/>
    </xf>
    <xf numFmtId="3" fontId="46" fillId="0" borderId="12" xfId="0" applyNumberFormat="1" applyFont="1" applyFill="1" applyBorder="1" applyAlignment="1">
      <alignment horizontal="center" vertical="center" wrapText="1"/>
    </xf>
    <xf numFmtId="3" fontId="46" fillId="0" borderId="13" xfId="0" applyNumberFormat="1" applyFont="1" applyFill="1" applyBorder="1" applyAlignment="1">
      <alignment horizontal="center" vertical="center" wrapText="1"/>
    </xf>
    <xf numFmtId="3" fontId="46" fillId="0" borderId="18" xfId="0" applyNumberFormat="1" applyFont="1" applyFill="1" applyBorder="1" applyAlignment="1">
      <alignment horizontal="center" vertical="center" wrapText="1"/>
    </xf>
    <xf numFmtId="0" fontId="57" fillId="0" borderId="4" xfId="0" applyFont="1" applyFill="1" applyBorder="1" applyAlignment="1">
      <alignment horizontal="center" vertical="center" wrapText="1"/>
    </xf>
    <xf numFmtId="0" fontId="57" fillId="0" borderId="90" xfId="0" applyFont="1" applyFill="1" applyBorder="1" applyAlignment="1">
      <alignment horizontal="center" vertical="center" wrapText="1"/>
    </xf>
    <xf numFmtId="0" fontId="2" fillId="14" borderId="66" xfId="0" applyFont="1" applyFill="1" applyBorder="1" applyAlignment="1">
      <alignment horizontal="center" vertical="center" wrapText="1"/>
    </xf>
    <xf numFmtId="0" fontId="2" fillId="14" borderId="100" xfId="0" applyFont="1" applyFill="1" applyBorder="1" applyAlignment="1">
      <alignment horizontal="center" vertical="center" wrapText="1"/>
    </xf>
    <xf numFmtId="0" fontId="46" fillId="0" borderId="30" xfId="0" applyFont="1" applyFill="1" applyBorder="1" applyAlignment="1">
      <alignment horizontal="center" vertical="center" wrapText="1"/>
    </xf>
    <xf numFmtId="0" fontId="46" fillId="0" borderId="91" xfId="0" applyFont="1" applyFill="1" applyBorder="1" applyAlignment="1">
      <alignment horizontal="center" vertical="center" wrapText="1"/>
    </xf>
    <xf numFmtId="166" fontId="46" fillId="0" borderId="12" xfId="3" applyFont="1" applyFill="1" applyBorder="1" applyAlignment="1">
      <alignment horizontal="center" vertical="center" wrapText="1"/>
    </xf>
    <xf numFmtId="166" fontId="46" fillId="0" borderId="13" xfId="3" applyFont="1" applyFill="1" applyBorder="1" applyAlignment="1">
      <alignment horizontal="center" vertical="center" wrapText="1"/>
    </xf>
    <xf numFmtId="166" fontId="46" fillId="0" borderId="18" xfId="3" applyFont="1" applyFill="1" applyBorder="1" applyAlignment="1">
      <alignment horizontal="center" vertical="center" wrapText="1"/>
    </xf>
    <xf numFmtId="0" fontId="46" fillId="0" borderId="6" xfId="4" applyNumberFormat="1" applyFont="1" applyFill="1" applyBorder="1" applyAlignment="1">
      <alignment horizontal="center" vertical="center" wrapText="1"/>
    </xf>
    <xf numFmtId="9" fontId="41" fillId="0" borderId="6" xfId="12" applyFont="1" applyFill="1" applyBorder="1" applyAlignment="1">
      <alignment horizontal="center" vertical="center" wrapText="1"/>
    </xf>
    <xf numFmtId="166" fontId="41" fillId="0" borderId="6" xfId="3" applyFont="1" applyFill="1" applyBorder="1" applyAlignment="1">
      <alignment horizontal="center" vertical="center" wrapText="1"/>
    </xf>
    <xf numFmtId="0" fontId="41" fillId="0" borderId="6" xfId="4" applyNumberFormat="1" applyFont="1" applyFill="1" applyBorder="1" applyAlignment="1">
      <alignment horizontal="center" vertical="center" wrapText="1"/>
    </xf>
    <xf numFmtId="0" fontId="41" fillId="0" borderId="6" xfId="0" applyNumberFormat="1" applyFont="1" applyFill="1" applyBorder="1" applyAlignment="1">
      <alignment horizontal="center" vertical="center" wrapText="1"/>
    </xf>
    <xf numFmtId="0" fontId="41" fillId="0" borderId="40" xfId="0" applyNumberFormat="1" applyFont="1" applyFill="1" applyBorder="1" applyAlignment="1">
      <alignment horizontal="center" vertical="center" wrapText="1"/>
    </xf>
    <xf numFmtId="0" fontId="41" fillId="0" borderId="32" xfId="0" applyNumberFormat="1" applyFont="1" applyFill="1" applyBorder="1" applyAlignment="1">
      <alignment horizontal="center" vertical="center" wrapText="1"/>
    </xf>
    <xf numFmtId="0" fontId="41" fillId="0" borderId="37" xfId="0" applyNumberFormat="1" applyFont="1" applyFill="1" applyBorder="1" applyAlignment="1">
      <alignment horizontal="center" vertical="center" wrapText="1"/>
    </xf>
    <xf numFmtId="0" fontId="41" fillId="0" borderId="13" xfId="0" applyNumberFormat="1" applyFont="1" applyFill="1" applyBorder="1" applyAlignment="1">
      <alignment horizontal="center" vertical="center" wrapText="1"/>
    </xf>
    <xf numFmtId="0" fontId="41" fillId="0" borderId="18" xfId="0" applyNumberFormat="1" applyFont="1" applyFill="1" applyBorder="1" applyAlignment="1">
      <alignment horizontal="center" vertical="center" wrapText="1"/>
    </xf>
    <xf numFmtId="0" fontId="44" fillId="0" borderId="12" xfId="8" applyNumberFormat="1" applyFont="1" applyFill="1" applyBorder="1" applyAlignment="1">
      <alignment horizontal="center" vertical="center" wrapText="1"/>
    </xf>
    <xf numFmtId="0" fontId="44" fillId="0" borderId="13" xfId="8" applyNumberFormat="1" applyFont="1" applyFill="1" applyBorder="1" applyAlignment="1">
      <alignment horizontal="center" vertical="center" wrapText="1"/>
    </xf>
    <xf numFmtId="0" fontId="44" fillId="0" borderId="18" xfId="8" applyNumberFormat="1" applyFont="1" applyFill="1" applyBorder="1" applyAlignment="1">
      <alignment horizontal="center" vertical="center" wrapText="1"/>
    </xf>
    <xf numFmtId="0" fontId="41" fillId="0" borderId="23" xfId="0" applyNumberFormat="1" applyFont="1" applyFill="1" applyBorder="1" applyAlignment="1">
      <alignment horizontal="center" vertical="center" wrapText="1"/>
    </xf>
    <xf numFmtId="0" fontId="41" fillId="0" borderId="35" xfId="0" applyNumberFormat="1" applyFont="1" applyFill="1" applyBorder="1" applyAlignment="1">
      <alignment horizontal="center" vertical="center" wrapText="1"/>
    </xf>
    <xf numFmtId="166" fontId="46" fillId="0" borderId="6" xfId="3" applyFont="1" applyFill="1" applyBorder="1" applyAlignment="1">
      <alignment horizontal="center" vertical="center" wrapText="1"/>
    </xf>
    <xf numFmtId="0" fontId="43" fillId="0" borderId="6" xfId="0" applyNumberFormat="1" applyFont="1" applyFill="1" applyBorder="1" applyAlignment="1">
      <alignment horizontal="center" vertical="top" wrapText="1"/>
    </xf>
    <xf numFmtId="0" fontId="41" fillId="8" borderId="6" xfId="0" applyNumberFormat="1" applyFont="1" applyFill="1" applyBorder="1" applyAlignment="1">
      <alignment horizontal="center" vertical="center" wrapText="1"/>
    </xf>
    <xf numFmtId="0" fontId="43" fillId="0" borderId="6" xfId="0" applyNumberFormat="1" applyFont="1" applyFill="1" applyBorder="1" applyAlignment="1">
      <alignment horizontal="center" vertical="center" wrapText="1"/>
    </xf>
    <xf numFmtId="0" fontId="41" fillId="0" borderId="39" xfId="0" applyNumberFormat="1" applyFont="1" applyFill="1" applyBorder="1" applyAlignment="1">
      <alignment horizontal="center" vertical="center" wrapText="1"/>
    </xf>
    <xf numFmtId="0" fontId="41" fillId="0" borderId="34" xfId="0" applyNumberFormat="1" applyFont="1" applyFill="1" applyBorder="1" applyAlignment="1">
      <alignment horizontal="center" vertical="center" wrapText="1"/>
    </xf>
    <xf numFmtId="0" fontId="41" fillId="0" borderId="101" xfId="0" applyNumberFormat="1" applyFont="1" applyFill="1" applyBorder="1" applyAlignment="1">
      <alignment horizontal="center" vertical="center" wrapText="1"/>
    </xf>
    <xf numFmtId="166" fontId="41" fillId="0" borderId="37" xfId="3" applyFont="1" applyFill="1" applyBorder="1" applyAlignment="1">
      <alignment horizontal="center" vertical="center" wrapText="1"/>
    </xf>
    <xf numFmtId="166" fontId="41" fillId="0" borderId="13" xfId="3" applyFont="1" applyFill="1" applyBorder="1" applyAlignment="1">
      <alignment horizontal="center" vertical="center" wrapText="1"/>
    </xf>
    <xf numFmtId="166" fontId="41" fillId="0" borderId="18" xfId="3" applyFont="1" applyFill="1" applyBorder="1" applyAlignment="1">
      <alignment horizontal="center" vertical="center" wrapText="1"/>
    </xf>
    <xf numFmtId="0" fontId="41" fillId="0" borderId="49" xfId="0" applyNumberFormat="1" applyFont="1" applyFill="1" applyBorder="1" applyAlignment="1">
      <alignment horizontal="center" vertical="center" wrapText="1"/>
    </xf>
    <xf numFmtId="0" fontId="41" fillId="0" borderId="33" xfId="0" applyNumberFormat="1" applyFont="1" applyFill="1" applyBorder="1" applyAlignment="1">
      <alignment horizontal="center" vertical="center" wrapText="1"/>
    </xf>
    <xf numFmtId="0" fontId="41" fillId="0" borderId="28" xfId="0" applyNumberFormat="1" applyFont="1" applyFill="1" applyBorder="1" applyAlignment="1">
      <alignment horizontal="center" vertical="center" wrapText="1"/>
    </xf>
    <xf numFmtId="0" fontId="41" fillId="0" borderId="6" xfId="0" applyNumberFormat="1" applyFont="1" applyFill="1" applyBorder="1" applyAlignment="1">
      <alignment horizontal="center" vertical="top" wrapText="1"/>
    </xf>
    <xf numFmtId="0" fontId="41" fillId="0" borderId="62" xfId="0" applyNumberFormat="1" applyFont="1" applyFill="1" applyBorder="1" applyAlignment="1">
      <alignment horizontal="center" vertical="center" wrapText="1"/>
    </xf>
    <xf numFmtId="0" fontId="41" fillId="0" borderId="22" xfId="0" applyNumberFormat="1" applyFont="1" applyFill="1" applyBorder="1" applyAlignment="1">
      <alignment horizontal="center" vertical="center" wrapText="1"/>
    </xf>
    <xf numFmtId="0" fontId="41" fillId="0" borderId="20" xfId="0" applyNumberFormat="1" applyFont="1" applyFill="1" applyBorder="1" applyAlignment="1">
      <alignment horizontal="center" vertical="center" wrapText="1"/>
    </xf>
    <xf numFmtId="0" fontId="43" fillId="0" borderId="13" xfId="0" applyNumberFormat="1" applyFont="1" applyFill="1" applyBorder="1" applyAlignment="1">
      <alignment horizontal="center" vertical="top" wrapText="1"/>
    </xf>
    <xf numFmtId="0" fontId="0" fillId="0" borderId="6" xfId="0" applyNumberFormat="1" applyBorder="1" applyAlignment="1">
      <alignment horizontal="center" vertical="top" wrapText="1"/>
    </xf>
    <xf numFmtId="9" fontId="41" fillId="0" borderId="37" xfId="12" applyFont="1" applyFill="1" applyBorder="1" applyAlignment="1">
      <alignment horizontal="center" vertical="center" wrapText="1"/>
    </xf>
    <xf numFmtId="9" fontId="41" fillId="0" borderId="13" xfId="12" applyFont="1" applyFill="1" applyBorder="1" applyAlignment="1">
      <alignment horizontal="center" vertical="center" wrapText="1"/>
    </xf>
    <xf numFmtId="9" fontId="41" fillId="0" borderId="18" xfId="12" applyFont="1" applyFill="1" applyBorder="1" applyAlignment="1">
      <alignment horizontal="center" vertical="center" wrapText="1"/>
    </xf>
    <xf numFmtId="9" fontId="41" fillId="0" borderId="23" xfId="12" applyFont="1" applyFill="1" applyBorder="1" applyAlignment="1">
      <alignment horizontal="center" vertical="center" wrapText="1"/>
    </xf>
    <xf numFmtId="166" fontId="41" fillId="0" borderId="23" xfId="3" applyFont="1" applyFill="1" applyBorder="1" applyAlignment="1">
      <alignment horizontal="center" vertical="center" wrapText="1"/>
    </xf>
    <xf numFmtId="0" fontId="41" fillId="0" borderId="37" xfId="4" applyNumberFormat="1" applyFont="1" applyFill="1" applyBorder="1" applyAlignment="1">
      <alignment horizontal="center" vertical="center" wrapText="1"/>
    </xf>
    <xf numFmtId="0" fontId="41" fillId="0" borderId="13" xfId="4" applyNumberFormat="1" applyFont="1" applyFill="1" applyBorder="1" applyAlignment="1">
      <alignment horizontal="center" vertical="center" wrapText="1"/>
    </xf>
    <xf numFmtId="0" fontId="41" fillId="0" borderId="23" xfId="4" applyNumberFormat="1" applyFont="1" applyFill="1" applyBorder="1" applyAlignment="1">
      <alignment horizontal="center" vertical="center" wrapText="1"/>
    </xf>
    <xf numFmtId="0" fontId="41" fillId="0" borderId="80" xfId="0" applyNumberFormat="1" applyFont="1" applyFill="1" applyBorder="1" applyAlignment="1">
      <alignment horizontal="center" vertical="center" wrapText="1"/>
    </xf>
    <xf numFmtId="0" fontId="41" fillId="0" borderId="58" xfId="0" applyNumberFormat="1" applyFont="1" applyFill="1" applyBorder="1" applyAlignment="1">
      <alignment horizontal="center" vertical="center" wrapText="1"/>
    </xf>
    <xf numFmtId="183" fontId="41" fillId="0" borderId="13" xfId="3" applyNumberFormat="1" applyFont="1" applyFill="1" applyBorder="1" applyAlignment="1">
      <alignment horizontal="center" vertical="center" wrapText="1"/>
    </xf>
    <xf numFmtId="183" fontId="41" fillId="0" borderId="23" xfId="3" applyNumberFormat="1" applyFont="1" applyFill="1" applyBorder="1" applyAlignment="1">
      <alignment horizontal="center" vertical="center" wrapText="1"/>
    </xf>
    <xf numFmtId="0" fontId="41" fillId="0" borderId="47" xfId="0" applyNumberFormat="1" applyFont="1" applyFill="1" applyBorder="1" applyAlignment="1">
      <alignment horizontal="center" vertical="top" wrapText="1"/>
    </xf>
    <xf numFmtId="0" fontId="41" fillId="0" borderId="21" xfId="0" applyNumberFormat="1" applyFont="1" applyFill="1" applyBorder="1" applyAlignment="1">
      <alignment horizontal="center" vertical="top" wrapText="1"/>
    </xf>
    <xf numFmtId="0" fontId="41" fillId="0" borderId="47" xfId="0" applyNumberFormat="1" applyFont="1" applyFill="1" applyBorder="1" applyAlignment="1">
      <alignment horizontal="center" vertical="center" wrapText="1"/>
    </xf>
    <xf numFmtId="0" fontId="41" fillId="0" borderId="21" xfId="0" applyNumberFormat="1" applyFont="1" applyFill="1" applyBorder="1" applyAlignment="1">
      <alignment horizontal="center" vertical="center" wrapText="1"/>
    </xf>
    <xf numFmtId="0" fontId="41" fillId="0" borderId="27" xfId="0" applyNumberFormat="1" applyFont="1" applyFill="1" applyBorder="1" applyAlignment="1">
      <alignment horizontal="center" vertical="center" wrapText="1"/>
    </xf>
    <xf numFmtId="0" fontId="43" fillId="0" borderId="37" xfId="0" applyNumberFormat="1" applyFont="1" applyFill="1" applyBorder="1" applyAlignment="1">
      <alignment horizontal="center" vertical="center" wrapText="1"/>
    </xf>
    <xf numFmtId="0" fontId="43" fillId="0" borderId="13" xfId="0" applyNumberFormat="1" applyFont="1" applyFill="1" applyBorder="1" applyAlignment="1">
      <alignment horizontal="center" vertical="center" wrapText="1"/>
    </xf>
    <xf numFmtId="0" fontId="41" fillId="0" borderId="12" xfId="0" applyNumberFormat="1" applyFont="1" applyFill="1" applyBorder="1" applyAlignment="1">
      <alignment horizontal="center" vertical="center" wrapText="1"/>
    </xf>
    <xf numFmtId="0" fontId="41" fillId="0" borderId="29" xfId="0" applyNumberFormat="1" applyFont="1" applyFill="1" applyBorder="1" applyAlignment="1">
      <alignment horizontal="center" vertical="center" wrapText="1"/>
    </xf>
    <xf numFmtId="0" fontId="41" fillId="0" borderId="24" xfId="0" applyNumberFormat="1" applyFont="1" applyFill="1" applyBorder="1" applyAlignment="1">
      <alignment horizontal="center" vertical="center" wrapText="1"/>
    </xf>
    <xf numFmtId="0" fontId="41" fillId="0" borderId="3" xfId="0" applyNumberFormat="1" applyFont="1" applyBorder="1" applyAlignment="1">
      <alignment horizontal="center" vertical="top" wrapText="1"/>
    </xf>
    <xf numFmtId="0" fontId="41" fillId="0" borderId="102" xfId="0" applyNumberFormat="1" applyFont="1" applyBorder="1" applyAlignment="1">
      <alignment horizontal="center" vertical="top" wrapText="1"/>
    </xf>
    <xf numFmtId="0" fontId="2" fillId="14" borderId="3" xfId="0" applyNumberFormat="1" applyFont="1" applyFill="1" applyBorder="1" applyAlignment="1">
      <alignment horizontal="center" vertical="top" wrapText="1"/>
    </xf>
    <xf numFmtId="0" fontId="2" fillId="14" borderId="102" xfId="0" applyNumberFormat="1" applyFont="1" applyFill="1" applyBorder="1" applyAlignment="1">
      <alignment horizontal="center" vertical="top" wrapText="1"/>
    </xf>
    <xf numFmtId="0" fontId="41" fillId="0" borderId="3" xfId="0" applyNumberFormat="1" applyFont="1" applyFill="1" applyBorder="1" applyAlignment="1">
      <alignment horizontal="center" vertical="top" wrapText="1"/>
    </xf>
    <xf numFmtId="0" fontId="41" fillId="0" borderId="102" xfId="0" applyNumberFormat="1" applyFont="1" applyFill="1" applyBorder="1" applyAlignment="1">
      <alignment horizontal="center" vertical="top" wrapText="1"/>
    </xf>
    <xf numFmtId="0" fontId="43" fillId="0" borderId="6" xfId="0" applyNumberFormat="1" applyFont="1" applyFill="1" applyBorder="1" applyAlignment="1">
      <alignment horizontal="left" vertical="center" wrapText="1"/>
    </xf>
    <xf numFmtId="0" fontId="0" fillId="0" borderId="13" xfId="0" applyNumberFormat="1" applyFill="1" applyBorder="1" applyAlignment="1">
      <alignment horizontal="left" vertical="top" wrapText="1"/>
    </xf>
    <xf numFmtId="0" fontId="0" fillId="0" borderId="23" xfId="0" applyNumberFormat="1" applyFill="1" applyBorder="1" applyAlignment="1">
      <alignment horizontal="left" vertical="top" wrapText="1"/>
    </xf>
    <xf numFmtId="182" fontId="41" fillId="0" borderId="37" xfId="3" applyNumberFormat="1" applyFont="1" applyFill="1" applyBorder="1" applyAlignment="1">
      <alignment horizontal="center" vertical="center" wrapText="1"/>
    </xf>
    <xf numFmtId="182" fontId="41" fillId="0" borderId="13" xfId="3" applyNumberFormat="1" applyFont="1" applyFill="1" applyBorder="1" applyAlignment="1">
      <alignment horizontal="center" vertical="center" wrapText="1"/>
    </xf>
    <xf numFmtId="0" fontId="41" fillId="0" borderId="4" xfId="0" applyNumberFormat="1" applyFont="1" applyFill="1" applyBorder="1" applyAlignment="1">
      <alignment horizontal="center" vertical="top" wrapText="1"/>
    </xf>
    <xf numFmtId="0" fontId="41" fillId="0" borderId="103" xfId="0" applyNumberFormat="1" applyFont="1" applyFill="1" applyBorder="1" applyAlignment="1">
      <alignment horizontal="center" vertical="top" wrapText="1"/>
    </xf>
    <xf numFmtId="0" fontId="41" fillId="0" borderId="66" xfId="0" applyNumberFormat="1" applyFont="1" applyFill="1" applyBorder="1" applyAlignment="1">
      <alignment horizontal="center" vertical="top" wrapText="1"/>
    </xf>
    <xf numFmtId="0" fontId="41" fillId="0" borderId="104" xfId="0" applyNumberFormat="1" applyFont="1" applyFill="1" applyBorder="1" applyAlignment="1">
      <alignment horizontal="center" vertical="top" wrapText="1"/>
    </xf>
    <xf numFmtId="9" fontId="41" fillId="0" borderId="3" xfId="12" applyFont="1" applyBorder="1" applyAlignment="1">
      <alignment horizontal="center" vertical="top" wrapText="1"/>
    </xf>
    <xf numFmtId="9" fontId="41" fillId="0" borderId="102" xfId="12" applyFont="1" applyBorder="1" applyAlignment="1">
      <alignment horizontal="center" vertical="top" wrapText="1"/>
    </xf>
    <xf numFmtId="183" fontId="41" fillId="0" borderId="6" xfId="3" applyNumberFormat="1" applyFont="1" applyFill="1" applyBorder="1" applyAlignment="1">
      <alignment horizontal="center" vertical="center" wrapText="1"/>
    </xf>
    <xf numFmtId="0" fontId="2" fillId="0" borderId="3" xfId="0" applyNumberFormat="1" applyFont="1" applyFill="1" applyBorder="1" applyAlignment="1">
      <alignment horizontal="center" vertical="top" wrapText="1"/>
    </xf>
    <xf numFmtId="0" fontId="2" fillId="0" borderId="102" xfId="0" applyNumberFormat="1" applyFont="1" applyFill="1" applyBorder="1" applyAlignment="1">
      <alignment horizontal="center" vertical="top" wrapText="1"/>
    </xf>
    <xf numFmtId="0" fontId="41" fillId="2" borderId="8" xfId="0" applyNumberFormat="1" applyFont="1" applyFill="1" applyBorder="1" applyAlignment="1">
      <alignment vertical="top" wrapText="1"/>
    </xf>
    <xf numFmtId="0" fontId="41" fillId="2" borderId="9" xfId="0" applyNumberFormat="1" applyFont="1" applyFill="1" applyBorder="1" applyAlignment="1">
      <alignment vertical="top" wrapText="1"/>
    </xf>
    <xf numFmtId="0" fontId="41" fillId="2" borderId="10" xfId="0" applyNumberFormat="1" applyFont="1" applyFill="1" applyBorder="1" applyAlignment="1">
      <alignment vertical="top" wrapText="1"/>
    </xf>
    <xf numFmtId="0" fontId="41" fillId="6" borderId="8" xfId="0" applyNumberFormat="1" applyFont="1" applyFill="1" applyBorder="1" applyAlignment="1">
      <alignment vertical="top" wrapText="1"/>
    </xf>
    <xf numFmtId="0" fontId="41" fillId="6" borderId="9" xfId="0" applyNumberFormat="1" applyFont="1" applyFill="1" applyBorder="1" applyAlignment="1">
      <alignment vertical="top" wrapText="1"/>
    </xf>
    <xf numFmtId="0" fontId="41" fillId="6" borderId="10" xfId="0" applyNumberFormat="1" applyFont="1" applyFill="1" applyBorder="1" applyAlignment="1">
      <alignment vertical="top" wrapText="1"/>
    </xf>
    <xf numFmtId="0" fontId="43" fillId="0" borderId="4" xfId="0" applyNumberFormat="1" applyFont="1" applyFill="1" applyBorder="1" applyAlignment="1">
      <alignment horizontal="center" vertical="top" wrapText="1"/>
    </xf>
    <xf numFmtId="0" fontId="43" fillId="0" borderId="90" xfId="0" applyNumberFormat="1" applyFont="1" applyFill="1" applyBorder="1" applyAlignment="1">
      <alignment horizontal="center" vertical="top" wrapText="1"/>
    </xf>
    <xf numFmtId="0" fontId="41" fillId="0" borderId="66" xfId="0" applyNumberFormat="1" applyFont="1" applyBorder="1" applyAlignment="1">
      <alignment horizontal="center" vertical="top" wrapText="1"/>
    </xf>
    <xf numFmtId="0" fontId="41" fillId="0" borderId="104" xfId="0" applyNumberFormat="1" applyFont="1" applyBorder="1" applyAlignment="1">
      <alignment horizontal="center" vertical="top" wrapText="1"/>
    </xf>
    <xf numFmtId="0" fontId="41" fillId="4" borderId="105" xfId="0" applyNumberFormat="1" applyFont="1" applyFill="1" applyBorder="1" applyAlignment="1">
      <alignment vertical="top" wrapText="1"/>
    </xf>
    <xf numFmtId="0" fontId="41" fillId="4" borderId="42" xfId="0" applyNumberFormat="1" applyFont="1" applyFill="1" applyBorder="1" applyAlignment="1">
      <alignment vertical="top" wrapText="1"/>
    </xf>
    <xf numFmtId="0" fontId="41" fillId="4" borderId="43" xfId="0" applyNumberFormat="1" applyFont="1" applyFill="1" applyBorder="1" applyAlignment="1">
      <alignment vertical="top" wrapText="1"/>
    </xf>
    <xf numFmtId="0" fontId="41" fillId="0" borderId="65" xfId="0" applyNumberFormat="1" applyFont="1" applyBorder="1" applyAlignment="1">
      <alignment horizontal="center" vertical="top" wrapText="1"/>
    </xf>
    <xf numFmtId="0" fontId="41" fillId="0" borderId="30" xfId="0" applyNumberFormat="1" applyFont="1" applyBorder="1" applyAlignment="1">
      <alignment horizontal="center" vertical="top" wrapText="1"/>
    </xf>
    <xf numFmtId="0" fontId="41" fillId="0" borderId="91" xfId="0" applyNumberFormat="1" applyFont="1" applyBorder="1" applyAlignment="1">
      <alignment horizontal="center" vertical="top" wrapText="1"/>
    </xf>
    <xf numFmtId="0" fontId="2" fillId="14" borderId="66" xfId="0" applyNumberFormat="1" applyFont="1" applyFill="1" applyBorder="1" applyAlignment="1">
      <alignment horizontal="center" vertical="top" wrapText="1"/>
    </xf>
    <xf numFmtId="0" fontId="2" fillId="14" borderId="104" xfId="0" applyNumberFormat="1" applyFont="1" applyFill="1" applyBorder="1" applyAlignment="1">
      <alignment horizontal="center" vertical="top" wrapText="1"/>
    </xf>
    <xf numFmtId="0" fontId="41" fillId="0" borderId="65" xfId="0" applyNumberFormat="1" applyFont="1" applyFill="1" applyBorder="1" applyAlignment="1">
      <alignment horizontal="center" vertical="top" wrapText="1"/>
    </xf>
    <xf numFmtId="0" fontId="2" fillId="14" borderId="65" xfId="0" applyNumberFormat="1" applyFont="1" applyFill="1" applyBorder="1" applyAlignment="1">
      <alignment horizontal="center" vertical="top" wrapText="1"/>
    </xf>
    <xf numFmtId="0" fontId="8" fillId="0" borderId="6" xfId="0" applyFont="1" applyBorder="1" applyAlignment="1">
      <alignment horizontal="left"/>
    </xf>
    <xf numFmtId="0" fontId="38" fillId="0" borderId="6" xfId="8" applyFont="1" applyFill="1" applyBorder="1" applyAlignment="1">
      <alignment horizontal="center" vertical="center" wrapText="1"/>
    </xf>
    <xf numFmtId="0" fontId="2" fillId="0" borderId="13"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166" fontId="67" fillId="0" borderId="12" xfId="5" applyNumberFormat="1" applyFont="1" applyBorder="1" applyAlignment="1">
      <alignment horizontal="center" vertical="center"/>
    </xf>
    <xf numFmtId="166" fontId="67" fillId="0" borderId="18" xfId="5" applyNumberFormat="1" applyFont="1" applyBorder="1" applyAlignment="1">
      <alignment horizontal="center" vertical="center"/>
    </xf>
    <xf numFmtId="0" fontId="38" fillId="0" borderId="12" xfId="8" applyFont="1" applyFill="1" applyBorder="1" applyAlignment="1">
      <alignment horizontal="center" vertical="center" wrapText="1"/>
    </xf>
    <xf numFmtId="0" fontId="38" fillId="0" borderId="13" xfId="8" applyFont="1" applyFill="1" applyBorder="1" applyAlignment="1">
      <alignment horizontal="center" vertical="center" wrapText="1"/>
    </xf>
    <xf numFmtId="0" fontId="2"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166" fontId="67" fillId="0" borderId="13" xfId="5" applyNumberFormat="1" applyFont="1" applyBorder="1" applyAlignment="1">
      <alignment horizontal="center" vertical="center"/>
    </xf>
    <xf numFmtId="0" fontId="38" fillId="0" borderId="18" xfId="8" applyFont="1" applyFill="1" applyBorder="1" applyAlignment="1">
      <alignment horizontal="center" vertical="center" wrapText="1"/>
    </xf>
    <xf numFmtId="166" fontId="2" fillId="0" borderId="3" xfId="4" applyFont="1" applyBorder="1" applyAlignment="1">
      <alignment horizontal="right" vertical="center" wrapText="1"/>
    </xf>
    <xf numFmtId="166" fontId="2" fillId="0" borderId="65" xfId="4" applyFont="1" applyBorder="1" applyAlignment="1">
      <alignment horizontal="right" vertical="center" wrapText="1"/>
    </xf>
    <xf numFmtId="166" fontId="2" fillId="14" borderId="3" xfId="4" applyFont="1" applyFill="1" applyBorder="1" applyAlignment="1">
      <alignment horizontal="center" vertical="center" wrapText="1"/>
    </xf>
    <xf numFmtId="166" fontId="2" fillId="14" borderId="68" xfId="4" applyFont="1" applyFill="1" applyBorder="1" applyAlignment="1">
      <alignment horizontal="center" vertical="center" wrapText="1"/>
    </xf>
    <xf numFmtId="0" fontId="8" fillId="0" borderId="53" xfId="0" applyFont="1" applyBorder="1" applyAlignment="1">
      <alignment horizontal="left"/>
    </xf>
    <xf numFmtId="0" fontId="8" fillId="0" borderId="54" xfId="0" applyFont="1" applyBorder="1" applyAlignment="1">
      <alignment horizontal="left"/>
    </xf>
    <xf numFmtId="0" fontId="8" fillId="0" borderId="51" xfId="0" applyFont="1" applyBorder="1" applyAlignment="1">
      <alignment horizontal="center"/>
    </xf>
    <xf numFmtId="0" fontId="8" fillId="0" borderId="55" xfId="0" applyFont="1" applyBorder="1" applyAlignment="1">
      <alignment horizontal="center"/>
    </xf>
    <xf numFmtId="0" fontId="6" fillId="0" borderId="4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5" xfId="0" applyFont="1" applyBorder="1" applyAlignment="1">
      <alignment horizontal="center" vertical="center" wrapText="1"/>
    </xf>
    <xf numFmtId="0" fontId="100" fillId="0" borderId="14" xfId="0" applyFont="1" applyBorder="1" applyAlignment="1">
      <alignment horizontal="center" vertical="center" wrapText="1"/>
    </xf>
    <xf numFmtId="0" fontId="100" fillId="0" borderId="6" xfId="0" applyFont="1" applyBorder="1" applyAlignment="1">
      <alignment horizontal="center" vertical="center" wrapText="1"/>
    </xf>
    <xf numFmtId="0" fontId="100" fillId="0" borderId="25" xfId="0" applyFont="1" applyBorder="1" applyAlignment="1">
      <alignment horizontal="center" vertical="center" wrapText="1"/>
    </xf>
    <xf numFmtId="189" fontId="6" fillId="0" borderId="49" xfId="3" applyNumberFormat="1" applyFont="1" applyBorder="1" applyAlignment="1">
      <alignment horizontal="center" vertical="center" wrapText="1"/>
    </xf>
    <xf numFmtId="189" fontId="6" fillId="0" borderId="33" xfId="3" applyNumberFormat="1" applyFont="1" applyBorder="1" applyAlignment="1">
      <alignment horizontal="center" vertical="center" wrapText="1"/>
    </xf>
    <xf numFmtId="189" fontId="6" fillId="0" borderId="80" xfId="3" applyNumberFormat="1" applyFont="1" applyBorder="1" applyAlignment="1">
      <alignment horizontal="center" vertical="center" wrapText="1"/>
    </xf>
    <xf numFmtId="0" fontId="105" fillId="0" borderId="14" xfId="0" applyFont="1" applyBorder="1" applyAlignment="1">
      <alignment horizontal="center" vertical="center" wrapText="1"/>
    </xf>
    <xf numFmtId="0" fontId="105" fillId="0" borderId="6" xfId="0" applyFont="1" applyBorder="1" applyAlignment="1">
      <alignment horizontal="center" vertical="center" wrapText="1"/>
    </xf>
    <xf numFmtId="0" fontId="105" fillId="0" borderId="25" xfId="0" applyFont="1" applyBorder="1" applyAlignment="1">
      <alignment horizontal="center" vertical="center" wrapText="1"/>
    </xf>
    <xf numFmtId="0" fontId="6" fillId="14" borderId="14" xfId="0" applyFont="1" applyFill="1" applyBorder="1" applyAlignment="1">
      <alignment horizontal="center" vertical="center" wrapText="1"/>
    </xf>
    <xf numFmtId="0" fontId="6" fillId="14" borderId="12"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101" fillId="0" borderId="14" xfId="0" applyFont="1" applyBorder="1" applyAlignment="1">
      <alignment horizontal="center" vertical="center" wrapText="1"/>
    </xf>
    <xf numFmtId="0" fontId="100" fillId="0" borderId="14" xfId="0" applyFont="1" applyFill="1" applyBorder="1" applyAlignment="1">
      <alignment horizontal="center" vertical="center" wrapText="1"/>
    </xf>
    <xf numFmtId="0" fontId="100" fillId="0" borderId="12"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105" fillId="0" borderId="12" xfId="0" applyFont="1" applyBorder="1" applyAlignment="1">
      <alignment horizontal="center" vertical="center" wrapText="1"/>
    </xf>
    <xf numFmtId="0" fontId="105" fillId="0" borderId="18" xfId="0" applyFont="1" applyBorder="1" applyAlignment="1">
      <alignment horizontal="center" vertical="center" wrapText="1"/>
    </xf>
    <xf numFmtId="0" fontId="103" fillId="0" borderId="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102" fillId="0" borderId="37" xfId="0" applyNumberFormat="1" applyFont="1" applyBorder="1" applyAlignment="1">
      <alignment horizontal="center" vertical="center" wrapText="1"/>
    </xf>
    <xf numFmtId="0" fontId="102" fillId="0" borderId="13" xfId="0" applyNumberFormat="1" applyFont="1" applyBorder="1" applyAlignment="1">
      <alignment horizontal="center" vertical="center" wrapText="1"/>
    </xf>
    <xf numFmtId="0" fontId="102" fillId="0" borderId="23" xfId="0" applyNumberFormat="1" applyFont="1" applyBorder="1" applyAlignment="1">
      <alignment horizontal="center" vertical="center" wrapText="1"/>
    </xf>
    <xf numFmtId="168" fontId="6" fillId="0" borderId="14" xfId="0" applyNumberFormat="1" applyFont="1" applyBorder="1" applyAlignment="1">
      <alignment horizontal="center" vertical="center" wrapText="1"/>
    </xf>
    <xf numFmtId="168" fontId="6" fillId="0" borderId="6" xfId="0" applyNumberFormat="1"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6" fillId="6" borderId="66"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4" borderId="89"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90" xfId="0" applyFont="1" applyFill="1" applyBorder="1" applyAlignment="1">
      <alignment horizontal="center" vertical="center" wrapText="1"/>
    </xf>
    <xf numFmtId="0" fontId="98" fillId="0" borderId="72" xfId="0" applyFont="1" applyBorder="1" applyAlignment="1">
      <alignment horizontal="center" vertical="center" wrapText="1"/>
    </xf>
    <xf numFmtId="0" fontId="98" fillId="0" borderId="57" xfId="0" applyFont="1" applyBorder="1" applyAlignment="1">
      <alignment horizontal="center" vertical="center" wrapText="1"/>
    </xf>
    <xf numFmtId="0" fontId="102" fillId="0" borderId="80" xfId="0" applyFont="1" applyBorder="1" applyAlignment="1">
      <alignment horizontal="center"/>
    </xf>
    <xf numFmtId="0" fontId="102" fillId="0" borderId="61" xfId="0" applyFont="1" applyBorder="1" applyAlignment="1">
      <alignment horizontal="center"/>
    </xf>
    <xf numFmtId="0" fontId="8" fillId="0" borderId="59"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102" fillId="0" borderId="14" xfId="0" applyFont="1" applyBorder="1" applyAlignment="1">
      <alignment horizontal="center" vertical="center" wrapText="1"/>
    </xf>
    <xf numFmtId="0" fontId="102" fillId="0" borderId="6" xfId="0" applyFont="1" applyBorder="1" applyAlignment="1">
      <alignment horizontal="center" vertical="center" wrapText="1"/>
    </xf>
    <xf numFmtId="0" fontId="102" fillId="0" borderId="12" xfId="0" applyFont="1" applyBorder="1" applyAlignment="1">
      <alignment horizontal="center" vertical="center" wrapText="1"/>
    </xf>
    <xf numFmtId="0" fontId="102" fillId="0" borderId="25" xfId="0" applyFont="1" applyBorder="1" applyAlignment="1">
      <alignment horizontal="center" vertical="center" wrapText="1"/>
    </xf>
    <xf numFmtId="168" fontId="102" fillId="0" borderId="14" xfId="0" applyNumberFormat="1" applyFont="1" applyBorder="1" applyAlignment="1">
      <alignment horizontal="center" vertical="center" wrapText="1"/>
    </xf>
    <xf numFmtId="168" fontId="102" fillId="0" borderId="6" xfId="0" applyNumberFormat="1" applyFont="1" applyBorder="1" applyAlignment="1">
      <alignment horizontal="center" vertical="center" wrapText="1"/>
    </xf>
    <xf numFmtId="168" fontId="102" fillId="0" borderId="12" xfId="0" applyNumberFormat="1" applyFont="1" applyBorder="1" applyAlignment="1">
      <alignment horizontal="center" vertical="center" wrapText="1"/>
    </xf>
    <xf numFmtId="168" fontId="102" fillId="0" borderId="25" xfId="0" applyNumberFormat="1" applyFont="1" applyBorder="1" applyAlignment="1">
      <alignment horizontal="center" vertical="center" wrapText="1"/>
    </xf>
    <xf numFmtId="0" fontId="102" fillId="0" borderId="15" xfId="0" applyFont="1" applyBorder="1" applyAlignment="1">
      <alignment horizontal="center" vertical="center" wrapText="1"/>
    </xf>
    <xf numFmtId="0" fontId="102" fillId="0" borderId="17" xfId="0" applyFont="1" applyBorder="1" applyAlignment="1">
      <alignment horizontal="center" vertical="center" wrapText="1"/>
    </xf>
    <xf numFmtId="0" fontId="102" fillId="0" borderId="29" xfId="0" applyFont="1" applyBorder="1" applyAlignment="1">
      <alignment horizontal="center" vertical="center" wrapText="1"/>
    </xf>
    <xf numFmtId="0" fontId="102" fillId="0" borderId="52" xfId="0" applyFont="1" applyBorder="1" applyAlignment="1">
      <alignment horizontal="center" vertical="center" wrapText="1"/>
    </xf>
    <xf numFmtId="0" fontId="102" fillId="0" borderId="40" xfId="0" applyFont="1" applyBorder="1" applyAlignment="1">
      <alignment horizontal="center" vertical="center" wrapText="1"/>
    </xf>
    <xf numFmtId="0" fontId="102" fillId="0" borderId="32" xfId="0" applyFont="1" applyBorder="1" applyAlignment="1">
      <alignment horizontal="center" vertical="center" wrapText="1"/>
    </xf>
    <xf numFmtId="0" fontId="102" fillId="0" borderId="35" xfId="0" applyFont="1" applyBorder="1" applyAlignment="1">
      <alignment horizontal="center" vertical="center" wrapText="1"/>
    </xf>
    <xf numFmtId="0" fontId="8" fillId="0" borderId="4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06" xfId="0" applyFont="1" applyBorder="1" applyAlignment="1">
      <alignment horizontal="left" vertical="center" wrapText="1"/>
    </xf>
    <xf numFmtId="0" fontId="8" fillId="0" borderId="55" xfId="0" applyFont="1" applyBorder="1" applyAlignment="1">
      <alignment horizontal="left" vertical="center" wrapText="1"/>
    </xf>
    <xf numFmtId="0" fontId="8" fillId="0" borderId="107"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75" xfId="0" applyFont="1" applyBorder="1" applyAlignment="1">
      <alignment horizontal="center" vertical="center" wrapText="1"/>
    </xf>
    <xf numFmtId="0" fontId="6" fillId="0" borderId="107" xfId="0" applyFont="1" applyBorder="1" applyAlignment="1">
      <alignment horizontal="left" vertical="center" wrapText="1"/>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98" fillId="0" borderId="14" xfId="0" applyFont="1" applyFill="1" applyBorder="1" applyAlignment="1">
      <alignment horizontal="center" vertical="center" wrapText="1"/>
    </xf>
    <xf numFmtId="0" fontId="98" fillId="0" borderId="12" xfId="0" applyFont="1" applyFill="1" applyBorder="1" applyAlignment="1">
      <alignment horizontal="center" vertical="center" wrapText="1"/>
    </xf>
    <xf numFmtId="0" fontId="102" fillId="0" borderId="72" xfId="0" applyFont="1" applyBorder="1" applyAlignment="1">
      <alignment horizontal="center" vertical="center" wrapText="1"/>
    </xf>
    <xf numFmtId="0" fontId="102" fillId="0" borderId="88" xfId="0" applyFont="1" applyBorder="1" applyAlignment="1">
      <alignment horizontal="center" vertical="center" wrapText="1"/>
    </xf>
    <xf numFmtId="0" fontId="102" fillId="0" borderId="14" xfId="0" applyFont="1" applyFill="1" applyBorder="1" applyAlignment="1">
      <alignment horizontal="center" vertical="center" wrapText="1"/>
    </xf>
    <xf numFmtId="0" fontId="102" fillId="0" borderId="25" xfId="0" applyFont="1" applyFill="1" applyBorder="1" applyAlignment="1">
      <alignment horizontal="center" vertical="center" wrapText="1"/>
    </xf>
    <xf numFmtId="0" fontId="117" fillId="0" borderId="14" xfId="0" applyFont="1" applyFill="1" applyBorder="1" applyAlignment="1">
      <alignment horizontal="center" vertical="center" wrapText="1"/>
    </xf>
    <xf numFmtId="0" fontId="117" fillId="0" borderId="25" xfId="0" applyFont="1" applyFill="1" applyBorder="1" applyAlignment="1">
      <alignment horizontal="center" vertical="center" wrapText="1"/>
    </xf>
    <xf numFmtId="0" fontId="102" fillId="14" borderId="14" xfId="0" applyFont="1" applyFill="1" applyBorder="1" applyAlignment="1">
      <alignment horizontal="center" vertical="center" wrapText="1"/>
    </xf>
    <xf numFmtId="0" fontId="102" fillId="14" borderId="25" xfId="0" applyFont="1" applyFill="1" applyBorder="1" applyAlignment="1">
      <alignment horizontal="center" vertical="center" wrapText="1"/>
    </xf>
    <xf numFmtId="9" fontId="102" fillId="0" borderId="12" xfId="0" applyNumberFormat="1" applyFont="1" applyBorder="1" applyAlignment="1">
      <alignment horizontal="center" vertical="center" wrapText="1"/>
    </xf>
    <xf numFmtId="9" fontId="102" fillId="0" borderId="13" xfId="0" applyNumberFormat="1" applyFont="1" applyBorder="1" applyAlignment="1">
      <alignment horizontal="center" vertical="center" wrapText="1"/>
    </xf>
    <xf numFmtId="9" fontId="102" fillId="0" borderId="23" xfId="0" applyNumberFormat="1" applyFont="1" applyBorder="1" applyAlignment="1">
      <alignment horizontal="center" vertical="center" wrapText="1"/>
    </xf>
    <xf numFmtId="0" fontId="118" fillId="0" borderId="14" xfId="0" applyFont="1" applyBorder="1" applyAlignment="1">
      <alignment horizontal="center" vertical="center" wrapText="1"/>
    </xf>
    <xf numFmtId="9" fontId="117" fillId="0" borderId="12" xfId="0" applyNumberFormat="1" applyFont="1" applyFill="1" applyBorder="1" applyAlignment="1">
      <alignment horizontal="center" vertical="center" wrapText="1"/>
    </xf>
    <xf numFmtId="9" fontId="117" fillId="0" borderId="13" xfId="0" applyNumberFormat="1" applyFont="1" applyFill="1" applyBorder="1" applyAlignment="1">
      <alignment horizontal="center" vertical="center" wrapText="1"/>
    </xf>
    <xf numFmtId="9" fontId="117" fillId="0" borderId="23" xfId="0" applyNumberFormat="1" applyFont="1" applyFill="1" applyBorder="1" applyAlignment="1">
      <alignment horizontal="center" vertical="center" wrapText="1"/>
    </xf>
    <xf numFmtId="0" fontId="102" fillId="0" borderId="37" xfId="0" applyFont="1" applyBorder="1" applyAlignment="1">
      <alignment horizontal="center" vertical="center" wrapText="1"/>
    </xf>
    <xf numFmtId="0" fontId="102" fillId="0" borderId="13" xfId="0" applyFont="1" applyBorder="1" applyAlignment="1">
      <alignment horizontal="center" vertical="center" wrapText="1"/>
    </xf>
    <xf numFmtId="0" fontId="102" fillId="0" borderId="23" xfId="0" applyFont="1" applyBorder="1" applyAlignment="1">
      <alignment horizontal="center" vertical="center" wrapText="1"/>
    </xf>
    <xf numFmtId="0" fontId="117" fillId="0" borderId="37" xfId="0" applyFont="1" applyBorder="1" applyAlignment="1">
      <alignment horizontal="center" vertical="center" wrapText="1"/>
    </xf>
    <xf numFmtId="0" fontId="117" fillId="0" borderId="13" xfId="0" applyFont="1" applyBorder="1" applyAlignment="1">
      <alignment horizontal="center" vertical="center" wrapText="1"/>
    </xf>
    <xf numFmtId="0" fontId="117" fillId="0" borderId="23" xfId="0" applyFont="1" applyBorder="1" applyAlignment="1">
      <alignment horizontal="center" vertical="center" wrapText="1"/>
    </xf>
    <xf numFmtId="189" fontId="102" fillId="0" borderId="37" xfId="3" applyNumberFormat="1" applyFont="1" applyBorder="1" applyAlignment="1">
      <alignment horizontal="center" vertical="center" wrapText="1"/>
    </xf>
    <xf numFmtId="189" fontId="102" fillId="0" borderId="13" xfId="3" applyNumberFormat="1" applyFont="1" applyBorder="1" applyAlignment="1">
      <alignment horizontal="center" vertical="center" wrapText="1"/>
    </xf>
    <xf numFmtId="189" fontId="102" fillId="0" borderId="23" xfId="3" applyNumberFormat="1" applyFont="1" applyBorder="1" applyAlignment="1">
      <alignment horizontal="center" vertical="center" wrapText="1"/>
    </xf>
    <xf numFmtId="0" fontId="108" fillId="0" borderId="12" xfId="0" applyFont="1" applyBorder="1" applyAlignment="1">
      <alignment horizontal="center" vertical="center" wrapText="1"/>
    </xf>
    <xf numFmtId="0" fontId="108" fillId="0" borderId="23" xfId="0" applyFont="1" applyBorder="1" applyAlignment="1">
      <alignment horizontal="center" vertical="center" wrapText="1"/>
    </xf>
    <xf numFmtId="0" fontId="8" fillId="0" borderId="80" xfId="0" applyFont="1" applyBorder="1" applyAlignment="1">
      <alignment horizontal="center"/>
    </xf>
    <xf numFmtId="0" fontId="8" fillId="0" borderId="61" xfId="0" applyFont="1" applyBorder="1" applyAlignment="1">
      <alignment horizontal="center"/>
    </xf>
    <xf numFmtId="0" fontId="100" fillId="0" borderId="37" xfId="0" applyFont="1" applyBorder="1" applyAlignment="1">
      <alignment horizontal="center" vertical="center" wrapText="1"/>
    </xf>
    <xf numFmtId="0" fontId="100" fillId="0" borderId="13" xfId="0" applyFont="1" applyBorder="1" applyAlignment="1">
      <alignment horizontal="center" vertical="center" wrapText="1"/>
    </xf>
    <xf numFmtId="0" fontId="100" fillId="0" borderId="23" xfId="0" applyFont="1" applyBorder="1" applyAlignment="1">
      <alignment horizontal="center" vertical="center" wrapText="1"/>
    </xf>
    <xf numFmtId="189" fontId="6" fillId="0" borderId="37" xfId="3" applyNumberFormat="1" applyFont="1" applyBorder="1" applyAlignment="1">
      <alignment horizontal="center" vertical="center" wrapText="1"/>
    </xf>
    <xf numFmtId="189" fontId="6" fillId="0" borderId="13" xfId="3" applyNumberFormat="1" applyFont="1" applyBorder="1" applyAlignment="1">
      <alignment horizontal="center" vertical="center" wrapText="1"/>
    </xf>
    <xf numFmtId="189" fontId="6" fillId="0" borderId="23" xfId="3" applyNumberFormat="1" applyFont="1" applyBorder="1" applyAlignment="1">
      <alignment horizontal="center" vertical="center" wrapText="1"/>
    </xf>
    <xf numFmtId="0" fontId="109" fillId="0" borderId="14" xfId="0" applyFont="1" applyBorder="1" applyAlignment="1">
      <alignment horizontal="center" vertical="center" wrapText="1"/>
    </xf>
    <xf numFmtId="0" fontId="109" fillId="0" borderId="6" xfId="0" applyFont="1" applyBorder="1" applyAlignment="1">
      <alignment horizontal="center" vertical="center" wrapText="1"/>
    </xf>
    <xf numFmtId="0" fontId="109" fillId="0" borderId="2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5" xfId="0" applyFont="1" applyBorder="1" applyAlignment="1">
      <alignment horizontal="center" vertical="center" wrapText="1"/>
    </xf>
    <xf numFmtId="0" fontId="102" fillId="2" borderId="69" xfId="0" applyFont="1" applyFill="1" applyBorder="1" applyAlignment="1">
      <alignment horizontal="center" vertical="center" wrapText="1"/>
    </xf>
    <xf numFmtId="0" fontId="102" fillId="2" borderId="63" xfId="0" applyFont="1" applyFill="1" applyBorder="1" applyAlignment="1">
      <alignment horizontal="center" vertical="center" wrapText="1"/>
    </xf>
    <xf numFmtId="0" fontId="102" fillId="2" borderId="70" xfId="0" applyFont="1" applyFill="1" applyBorder="1" applyAlignment="1">
      <alignment horizontal="center" vertical="center" wrapText="1"/>
    </xf>
    <xf numFmtId="0" fontId="102" fillId="6" borderId="66" xfId="0" applyFont="1" applyFill="1" applyBorder="1" applyAlignment="1">
      <alignment horizontal="center" vertical="center" wrapText="1"/>
    </xf>
    <xf numFmtId="0" fontId="102" fillId="6" borderId="3" xfId="0" applyFont="1" applyFill="1" applyBorder="1" applyAlignment="1">
      <alignment horizontal="center" vertical="center" wrapText="1"/>
    </xf>
    <xf numFmtId="0" fontId="102" fillId="6" borderId="11" xfId="0" applyFont="1" applyFill="1" applyBorder="1" applyAlignment="1">
      <alignment horizontal="center" vertical="center" wrapText="1"/>
    </xf>
    <xf numFmtId="0" fontId="102" fillId="6" borderId="4" xfId="0" applyFont="1" applyFill="1" applyBorder="1" applyAlignment="1">
      <alignment horizontal="center" vertical="center" wrapText="1"/>
    </xf>
    <xf numFmtId="0" fontId="102" fillId="4" borderId="89" xfId="0" applyFont="1" applyFill="1" applyBorder="1" applyAlignment="1">
      <alignment horizontal="center" vertical="center" wrapText="1"/>
    </xf>
    <xf numFmtId="0" fontId="102" fillId="4" borderId="65" xfId="0" applyFont="1" applyFill="1" applyBorder="1" applyAlignment="1">
      <alignment horizontal="center" vertical="center" wrapText="1"/>
    </xf>
    <xf numFmtId="0" fontId="102" fillId="4" borderId="90" xfId="0" applyFont="1" applyFill="1" applyBorder="1" applyAlignment="1">
      <alignment horizontal="center" vertical="center" wrapText="1"/>
    </xf>
    <xf numFmtId="9" fontId="100" fillId="0" borderId="37" xfId="0" applyNumberFormat="1" applyFont="1" applyFill="1" applyBorder="1" applyAlignment="1">
      <alignment horizontal="center" vertical="center" wrapText="1"/>
    </xf>
    <xf numFmtId="9" fontId="100" fillId="0" borderId="13" xfId="0" applyNumberFormat="1" applyFont="1" applyFill="1" applyBorder="1" applyAlignment="1">
      <alignment horizontal="center" vertical="center" wrapText="1"/>
    </xf>
    <xf numFmtId="9" fontId="100" fillId="0" borderId="23" xfId="0" applyNumberFormat="1" applyFont="1" applyFill="1" applyBorder="1" applyAlignment="1">
      <alignment horizontal="center" vertical="center" wrapText="1"/>
    </xf>
    <xf numFmtId="9" fontId="6" fillId="0" borderId="37"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9" fontId="6" fillId="0" borderId="23" xfId="0" applyNumberFormat="1" applyFont="1" applyBorder="1" applyAlignment="1">
      <alignment horizontal="center" vertical="center" wrapText="1"/>
    </xf>
    <xf numFmtId="0" fontId="102" fillId="0" borderId="106" xfId="0" applyFont="1" applyBorder="1" applyAlignment="1">
      <alignment horizontal="left" vertical="center" wrapText="1"/>
    </xf>
    <xf numFmtId="0" fontId="102" fillId="0" borderId="55" xfId="0" applyFont="1" applyBorder="1" applyAlignment="1">
      <alignment horizontal="left" vertical="center" wrapText="1"/>
    </xf>
    <xf numFmtId="0" fontId="102" fillId="0" borderId="59" xfId="0" applyFont="1" applyBorder="1" applyAlignment="1">
      <alignment horizontal="center" vertical="center" wrapText="1"/>
    </xf>
    <xf numFmtId="0" fontId="102" fillId="0" borderId="38" xfId="0" applyFont="1" applyBorder="1" applyAlignment="1">
      <alignment horizontal="center" vertical="center" wrapText="1"/>
    </xf>
    <xf numFmtId="0" fontId="102" fillId="0" borderId="39" xfId="0" applyFont="1" applyBorder="1" applyAlignment="1">
      <alignment horizontal="center" vertical="center" wrapText="1"/>
    </xf>
    <xf numFmtId="0" fontId="102" fillId="0" borderId="48" xfId="0" applyFont="1" applyFill="1" applyBorder="1" applyAlignment="1">
      <alignment horizontal="center" vertical="center" wrapText="1"/>
    </xf>
    <xf numFmtId="0" fontId="102" fillId="0" borderId="0" xfId="0" applyFont="1" applyFill="1" applyBorder="1" applyAlignment="1">
      <alignment horizontal="center" vertical="center" wrapText="1"/>
    </xf>
    <xf numFmtId="0" fontId="102" fillId="0" borderId="34" xfId="0" applyFont="1" applyFill="1" applyBorder="1" applyAlignment="1">
      <alignment horizontal="center" vertical="center" wrapText="1"/>
    </xf>
    <xf numFmtId="168" fontId="6" fillId="0" borderId="25" xfId="0" applyNumberFormat="1" applyFont="1" applyBorder="1" applyAlignment="1">
      <alignment horizontal="center" vertical="center" wrapText="1"/>
    </xf>
    <xf numFmtId="0" fontId="102" fillId="0" borderId="107" xfId="0" applyFont="1" applyBorder="1" applyAlignment="1">
      <alignment horizontal="center" vertical="center" wrapText="1"/>
    </xf>
    <xf numFmtId="0" fontId="102" fillId="0" borderId="55" xfId="0" applyFont="1" applyBorder="1" applyAlignment="1">
      <alignment horizontal="center" vertical="center" wrapText="1"/>
    </xf>
    <xf numFmtId="0" fontId="102" fillId="0" borderId="75" xfId="0" applyFont="1" applyBorder="1" applyAlignment="1">
      <alignment horizontal="center" vertical="center" wrapText="1"/>
    </xf>
    <xf numFmtId="0" fontId="102" fillId="0" borderId="107" xfId="0" applyFont="1" applyBorder="1" applyAlignment="1">
      <alignment horizontal="left" vertical="center" wrapText="1"/>
    </xf>
    <xf numFmtId="0" fontId="102" fillId="0" borderId="56" xfId="0" applyFont="1" applyBorder="1" applyAlignment="1">
      <alignment horizontal="left"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2" xfId="0" applyFont="1" applyBorder="1" applyAlignment="1">
      <alignment horizontal="center" vertical="center" wrapText="1"/>
    </xf>
    <xf numFmtId="0" fontId="108" fillId="0" borderId="37" xfId="0" applyFont="1" applyBorder="1" applyAlignment="1">
      <alignment horizontal="center" vertical="center" wrapText="1"/>
    </xf>
    <xf numFmtId="0" fontId="108" fillId="0" borderId="13" xfId="0" applyFont="1" applyBorder="1" applyAlignment="1">
      <alignment horizontal="center" vertical="center" wrapText="1"/>
    </xf>
    <xf numFmtId="0" fontId="115" fillId="0" borderId="37" xfId="0" applyFont="1" applyBorder="1" applyAlignment="1">
      <alignment horizontal="center" vertical="center" wrapText="1"/>
    </xf>
    <xf numFmtId="0" fontId="115" fillId="0" borderId="13" xfId="0" applyFont="1" applyBorder="1" applyAlignment="1">
      <alignment horizontal="center" vertical="center" wrapText="1"/>
    </xf>
    <xf numFmtId="0" fontId="115" fillId="0" borderId="23" xfId="0" applyFont="1" applyBorder="1" applyAlignment="1">
      <alignment horizontal="center" vertical="center" wrapText="1"/>
    </xf>
    <xf numFmtId="0" fontId="6" fillId="0" borderId="12" xfId="0" applyFont="1" applyBorder="1" applyAlignment="1">
      <alignment horizontal="right" vertical="center" wrapText="1"/>
    </xf>
    <xf numFmtId="0" fontId="6" fillId="0" borderId="13" xfId="0" applyFont="1" applyBorder="1" applyAlignment="1">
      <alignment horizontal="right" vertical="center" wrapText="1"/>
    </xf>
    <xf numFmtId="0" fontId="6" fillId="0" borderId="18" xfId="0" applyFont="1" applyBorder="1" applyAlignment="1">
      <alignment horizontal="right" vertical="center" wrapText="1"/>
    </xf>
    <xf numFmtId="0" fontId="105" fillId="0" borderId="13" xfId="0" applyFont="1" applyBorder="1" applyAlignment="1">
      <alignment horizontal="center" vertical="center" wrapText="1"/>
    </xf>
    <xf numFmtId="0" fontId="103" fillId="0" borderId="12" xfId="0" applyFont="1" applyBorder="1" applyAlignment="1">
      <alignment horizontal="center" vertical="center" wrapText="1"/>
    </xf>
    <xf numFmtId="0" fontId="103" fillId="0" borderId="13" xfId="0" applyFont="1" applyBorder="1" applyAlignment="1">
      <alignment horizontal="center" vertical="center" wrapText="1"/>
    </xf>
    <xf numFmtId="0" fontId="103" fillId="0" borderId="18" xfId="0" applyFont="1" applyBorder="1" applyAlignment="1">
      <alignment horizontal="center" vertical="center" wrapText="1"/>
    </xf>
    <xf numFmtId="0" fontId="6" fillId="0" borderId="25" xfId="0" applyFont="1" applyFill="1" applyBorder="1" applyAlignment="1">
      <alignment horizontal="center" vertical="center" wrapText="1"/>
    </xf>
    <xf numFmtId="0" fontId="98" fillId="0" borderId="88" xfId="0" applyFont="1" applyBorder="1" applyAlignment="1">
      <alignment horizontal="center" vertical="center" wrapText="1"/>
    </xf>
    <xf numFmtId="0" fontId="98" fillId="0" borderId="25" xfId="0" applyFont="1" applyFill="1" applyBorder="1" applyAlignment="1">
      <alignment horizontal="center" vertical="center" wrapText="1"/>
    </xf>
    <xf numFmtId="0" fontId="70" fillId="0" borderId="37" xfId="0" applyNumberFormat="1" applyFont="1" applyBorder="1" applyAlignment="1">
      <alignment horizontal="center" vertical="center" wrapText="1"/>
    </xf>
    <xf numFmtId="0" fontId="70" fillId="0" borderId="13" xfId="0" applyNumberFormat="1" applyFont="1" applyBorder="1" applyAlignment="1">
      <alignment horizontal="center" vertical="center" wrapText="1"/>
    </xf>
    <xf numFmtId="0" fontId="70" fillId="0" borderId="23" xfId="0" applyNumberFormat="1" applyFont="1" applyBorder="1" applyAlignment="1">
      <alignment horizontal="center" vertical="center" wrapText="1"/>
    </xf>
    <xf numFmtId="0" fontId="100" fillId="0" borderId="25" xfId="0" applyFont="1" applyFill="1" applyBorder="1" applyAlignment="1">
      <alignment horizontal="center" vertical="center" wrapText="1"/>
    </xf>
    <xf numFmtId="0" fontId="6" fillId="14" borderId="25" xfId="0" applyFont="1" applyFill="1" applyBorder="1" applyAlignment="1">
      <alignment horizontal="center" vertical="center" wrapText="1"/>
    </xf>
    <xf numFmtId="9" fontId="100" fillId="0" borderId="12" xfId="0" applyNumberFormat="1" applyFont="1" applyFill="1" applyBorder="1" applyAlignment="1">
      <alignment horizontal="center" vertical="center" wrapText="1"/>
    </xf>
    <xf numFmtId="9" fontId="100" fillId="0" borderId="18" xfId="0" applyNumberFormat="1" applyFont="1" applyFill="1" applyBorder="1" applyAlignment="1">
      <alignment horizontal="center" vertical="center" wrapText="1"/>
    </xf>
    <xf numFmtId="3" fontId="6" fillId="0" borderId="6" xfId="0" applyNumberFormat="1" applyFont="1" applyBorder="1" applyAlignment="1">
      <alignment horizontal="right" vertical="center" wrapText="1"/>
    </xf>
    <xf numFmtId="0" fontId="110" fillId="0" borderId="6" xfId="0" applyNumberFormat="1" applyFont="1" applyBorder="1" applyAlignment="1">
      <alignment horizontal="left" vertical="center" wrapText="1"/>
    </xf>
    <xf numFmtId="9" fontId="6" fillId="0" borderId="12" xfId="0" applyNumberFormat="1" applyFont="1" applyBorder="1" applyAlignment="1">
      <alignment horizontal="center" vertical="center" wrapText="1"/>
    </xf>
    <xf numFmtId="9" fontId="6" fillId="0" borderId="18" xfId="0" applyNumberFormat="1" applyFont="1" applyBorder="1" applyAlignment="1">
      <alignment horizontal="center" vertical="center" wrapText="1"/>
    </xf>
    <xf numFmtId="0" fontId="109" fillId="0" borderId="12" xfId="0" applyFont="1" applyBorder="1" applyAlignment="1">
      <alignment horizontal="center" vertical="center" wrapText="1"/>
    </xf>
    <xf numFmtId="0" fontId="109" fillId="0" borderId="13" xfId="0" applyFont="1" applyBorder="1" applyAlignment="1">
      <alignment horizontal="center" vertical="center" wrapText="1"/>
    </xf>
    <xf numFmtId="0" fontId="70" fillId="0" borderId="12" xfId="0" applyNumberFormat="1" applyFont="1" applyBorder="1" applyAlignment="1">
      <alignment horizontal="center" vertical="center" wrapText="1"/>
    </xf>
    <xf numFmtId="3" fontId="6" fillId="0" borderId="12" xfId="0" applyNumberFormat="1" applyFont="1" applyBorder="1" applyAlignment="1">
      <alignment horizontal="right" vertical="center" wrapText="1"/>
    </xf>
    <xf numFmtId="3" fontId="6" fillId="0" borderId="23" xfId="0" applyNumberFormat="1" applyFont="1" applyBorder="1" applyAlignment="1">
      <alignment horizontal="right" vertical="center" wrapText="1"/>
    </xf>
    <xf numFmtId="0" fontId="8" fillId="0" borderId="107" xfId="0" applyFont="1" applyBorder="1" applyAlignment="1">
      <alignment horizontal="center"/>
    </xf>
    <xf numFmtId="0" fontId="8" fillId="0" borderId="75" xfId="0" applyFont="1" applyBorder="1" applyAlignment="1">
      <alignment horizontal="center"/>
    </xf>
    <xf numFmtId="0" fontId="110" fillId="0" borderId="12" xfId="0" applyNumberFormat="1" applyFont="1" applyBorder="1" applyAlignment="1">
      <alignment horizontal="left" vertical="center" wrapText="1"/>
    </xf>
    <xf numFmtId="0" fontId="110" fillId="0" borderId="23" xfId="0" applyNumberFormat="1" applyFont="1" applyBorder="1" applyAlignment="1">
      <alignment horizontal="left" vertical="center" wrapText="1"/>
    </xf>
    <xf numFmtId="0" fontId="109" fillId="0" borderId="38" xfId="0" applyFont="1" applyBorder="1" applyAlignment="1">
      <alignment horizontal="center" vertical="center" wrapText="1"/>
    </xf>
    <xf numFmtId="0" fontId="109" fillId="0" borderId="0" xfId="0" applyFont="1" applyBorder="1" applyAlignment="1">
      <alignment horizontal="center" vertical="center" wrapText="1"/>
    </xf>
    <xf numFmtId="0" fontId="109" fillId="0" borderId="51" xfId="0" applyFont="1" applyBorder="1" applyAlignment="1">
      <alignment horizontal="center" vertical="center" wrapText="1"/>
    </xf>
    <xf numFmtId="0" fontId="105" fillId="0" borderId="23" xfId="0" applyFont="1" applyBorder="1" applyAlignment="1">
      <alignment horizontal="center" vertical="center" wrapText="1"/>
    </xf>
    <xf numFmtId="0" fontId="103" fillId="0" borderId="23" xfId="0" applyFont="1" applyBorder="1" applyAlignment="1">
      <alignment horizontal="center" vertical="center" wrapText="1"/>
    </xf>
    <xf numFmtId="9" fontId="100" fillId="0" borderId="12" xfId="0" applyNumberFormat="1" applyFont="1" applyFill="1" applyBorder="1" applyAlignment="1">
      <alignment horizontal="right" vertical="center" wrapText="1"/>
    </xf>
    <xf numFmtId="9" fontId="100" fillId="0" borderId="13" xfId="0" applyNumberFormat="1" applyFont="1" applyFill="1" applyBorder="1" applyAlignment="1">
      <alignment horizontal="right" vertical="center" wrapText="1"/>
    </xf>
    <xf numFmtId="9" fontId="100" fillId="0" borderId="23" xfId="0" applyNumberFormat="1" applyFont="1" applyFill="1" applyBorder="1" applyAlignment="1">
      <alignment horizontal="right" vertical="center" wrapText="1"/>
    </xf>
    <xf numFmtId="168" fontId="6" fillId="0" borderId="12" xfId="0" applyNumberFormat="1" applyFont="1" applyBorder="1" applyAlignment="1">
      <alignment horizontal="center" vertical="center" wrapText="1"/>
    </xf>
    <xf numFmtId="168" fontId="6" fillId="0" borderId="23" xfId="0" applyNumberFormat="1" applyFont="1" applyBorder="1" applyAlignment="1">
      <alignment horizontal="center" vertical="center" wrapText="1"/>
    </xf>
    <xf numFmtId="0" fontId="6" fillId="0" borderId="108" xfId="0" applyFont="1" applyBorder="1" applyAlignment="1">
      <alignment horizontal="center" vertical="center" wrapText="1"/>
    </xf>
    <xf numFmtId="0" fontId="6" fillId="0" borderId="88" xfId="0" applyFont="1" applyBorder="1" applyAlignment="1">
      <alignment horizontal="center" vertical="center" wrapText="1"/>
    </xf>
    <xf numFmtId="0" fontId="8" fillId="0" borderId="106"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6" fillId="2" borderId="109" xfId="0" applyFont="1" applyFill="1" applyBorder="1" applyAlignment="1">
      <alignment horizontal="center" vertical="center" wrapText="1"/>
    </xf>
    <xf numFmtId="0" fontId="6" fillId="4" borderId="110" xfId="0" applyFont="1" applyFill="1" applyBorder="1" applyAlignment="1">
      <alignment horizontal="center" vertical="center" wrapText="1"/>
    </xf>
    <xf numFmtId="9" fontId="6" fillId="0" borderId="6" xfId="0" applyNumberFormat="1" applyFont="1" applyBorder="1" applyAlignment="1">
      <alignment horizontal="center" vertical="center" wrapText="1"/>
    </xf>
    <xf numFmtId="0" fontId="70" fillId="0" borderId="18" xfId="0" applyNumberFormat="1" applyFont="1" applyBorder="1" applyAlignment="1">
      <alignment horizontal="center" vertical="center" wrapText="1"/>
    </xf>
    <xf numFmtId="9" fontId="100" fillId="0" borderId="18" xfId="0" applyNumberFormat="1" applyFont="1" applyFill="1" applyBorder="1" applyAlignment="1">
      <alignment horizontal="right" vertical="center" wrapText="1"/>
    </xf>
    <xf numFmtId="9" fontId="6" fillId="0" borderId="12" xfId="0" applyNumberFormat="1" applyFont="1" applyBorder="1" applyAlignment="1">
      <alignment horizontal="right" vertical="center" wrapText="1"/>
    </xf>
    <xf numFmtId="0" fontId="6" fillId="0" borderId="2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65" xfId="0" applyFont="1" applyBorder="1" applyAlignment="1">
      <alignment horizontal="center" vertical="center" wrapText="1"/>
    </xf>
    <xf numFmtId="3" fontId="6" fillId="0" borderId="12"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66" fontId="6" fillId="0" borderId="37" xfId="3" applyFont="1" applyBorder="1" applyAlignment="1">
      <alignment horizontal="center" vertical="center" wrapText="1"/>
    </xf>
    <xf numFmtId="166" fontId="6" fillId="0" borderId="13" xfId="3" applyFont="1" applyBorder="1" applyAlignment="1">
      <alignment horizontal="center" vertical="center" wrapText="1"/>
    </xf>
    <xf numFmtId="166" fontId="6" fillId="0" borderId="23" xfId="3" applyFont="1" applyBorder="1" applyAlignment="1">
      <alignment horizontal="center" vertical="center" wrapText="1"/>
    </xf>
    <xf numFmtId="168" fontId="6" fillId="0" borderId="18" xfId="0" applyNumberFormat="1" applyFont="1" applyBorder="1" applyAlignment="1">
      <alignment horizontal="center" vertical="center" wrapText="1"/>
    </xf>
    <xf numFmtId="39" fontId="6" fillId="0" borderId="37" xfId="3" applyNumberFormat="1" applyFont="1" applyBorder="1" applyAlignment="1">
      <alignment horizontal="right" vertical="center" wrapText="1"/>
    </xf>
    <xf numFmtId="39" fontId="6" fillId="0" borderId="13" xfId="3" applyNumberFormat="1" applyFont="1" applyBorder="1" applyAlignment="1">
      <alignment horizontal="right" vertical="center" wrapText="1"/>
    </xf>
    <xf numFmtId="39" fontId="6" fillId="0" borderId="23" xfId="3" applyNumberFormat="1" applyFont="1" applyBorder="1" applyAlignment="1">
      <alignment horizontal="right" vertical="center" wrapText="1"/>
    </xf>
    <xf numFmtId="9" fontId="6" fillId="0" borderId="23" xfId="0" applyNumberFormat="1" applyFont="1" applyBorder="1" applyAlignment="1">
      <alignment horizontal="right" vertical="center" wrapText="1"/>
    </xf>
    <xf numFmtId="37" fontId="6" fillId="0" borderId="37" xfId="3" applyNumberFormat="1" applyFont="1" applyBorder="1" applyAlignment="1">
      <alignment horizontal="center" vertical="center" wrapText="1"/>
    </xf>
    <xf numFmtId="37" fontId="6" fillId="0" borderId="13" xfId="3" applyNumberFormat="1" applyFont="1" applyBorder="1" applyAlignment="1">
      <alignment horizontal="center" vertical="center" wrapText="1"/>
    </xf>
    <xf numFmtId="37" fontId="6" fillId="0" borderId="23" xfId="3"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3" fontId="6" fillId="0" borderId="25" xfId="0" applyNumberFormat="1" applyFont="1" applyBorder="1" applyAlignment="1">
      <alignment horizontal="center" vertical="center" wrapText="1"/>
    </xf>
    <xf numFmtId="0" fontId="100" fillId="0" borderId="12" xfId="0" applyNumberFormat="1" applyFont="1" applyBorder="1" applyAlignment="1">
      <alignment horizontal="center" vertical="center" wrapText="1"/>
    </xf>
    <xf numFmtId="0" fontId="100" fillId="0" borderId="18" xfId="0" applyNumberFormat="1" applyFont="1" applyBorder="1" applyAlignment="1">
      <alignment horizontal="center" vertical="center" wrapText="1"/>
    </xf>
    <xf numFmtId="0" fontId="113" fillId="0" borderId="6" xfId="0" applyFont="1" applyBorder="1" applyAlignment="1">
      <alignment horizontal="center"/>
    </xf>
    <xf numFmtId="0" fontId="102" fillId="0" borderId="18" xfId="0" applyFont="1" applyBorder="1" applyAlignment="1">
      <alignment horizontal="center" vertical="center" wrapText="1"/>
    </xf>
    <xf numFmtId="0" fontId="104" fillId="0" borderId="14" xfId="0" applyFont="1" applyFill="1" applyBorder="1" applyAlignment="1">
      <alignment horizontal="center" vertical="center" wrapText="1"/>
    </xf>
    <xf numFmtId="0" fontId="104" fillId="0" borderId="25" xfId="0" applyFont="1" applyFill="1" applyBorder="1" applyAlignment="1">
      <alignment horizontal="center" vertical="center" wrapText="1"/>
    </xf>
    <xf numFmtId="0" fontId="100" fillId="0" borderId="112" xfId="0" applyFont="1" applyFill="1" applyBorder="1" applyAlignment="1">
      <alignment horizontal="center" vertical="center" wrapText="1"/>
    </xf>
    <xf numFmtId="0" fontId="100" fillId="0" borderId="90" xfId="0" applyFont="1" applyFill="1" applyBorder="1" applyAlignment="1">
      <alignment horizontal="center" vertical="center" wrapText="1"/>
    </xf>
    <xf numFmtId="0" fontId="6" fillId="0" borderId="113" xfId="0" applyFont="1" applyBorder="1" applyAlignment="1">
      <alignment horizontal="center" vertical="center" wrapText="1"/>
    </xf>
    <xf numFmtId="0" fontId="6" fillId="0" borderId="67" xfId="0" applyFont="1" applyBorder="1" applyAlignment="1">
      <alignment horizontal="center" vertical="center" wrapText="1"/>
    </xf>
    <xf numFmtId="0" fontId="95" fillId="0" borderId="59" xfId="0" applyFont="1" applyBorder="1" applyAlignment="1">
      <alignment horizontal="center" vertical="center" wrapText="1"/>
    </xf>
    <xf numFmtId="0" fontId="6" fillId="0" borderId="111"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14" borderId="111" xfId="0" applyFont="1" applyFill="1" applyBorder="1" applyAlignment="1">
      <alignment horizontal="center" vertical="center" wrapText="1"/>
    </xf>
    <xf numFmtId="0" fontId="6" fillId="14" borderId="65" xfId="0" applyFont="1" applyFill="1" applyBorder="1" applyAlignment="1">
      <alignment horizontal="center" vertical="center" wrapText="1"/>
    </xf>
    <xf numFmtId="0" fontId="98" fillId="0" borderId="112" xfId="0" applyFont="1" applyFill="1" applyBorder="1" applyAlignment="1">
      <alignment horizontal="center" vertical="center" wrapText="1"/>
    </xf>
    <xf numFmtId="0" fontId="98" fillId="0" borderId="90" xfId="0" applyFont="1" applyFill="1" applyBorder="1" applyAlignment="1">
      <alignment horizontal="center" vertical="center" wrapText="1"/>
    </xf>
    <xf numFmtId="0" fontId="6" fillId="0" borderId="113"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101" fillId="0" borderId="114" xfId="0" applyFont="1" applyBorder="1" applyAlignment="1">
      <alignment horizontal="center" vertical="center" wrapText="1"/>
    </xf>
    <xf numFmtId="0" fontId="101" fillId="0" borderId="115" xfId="0" applyFont="1" applyBorder="1" applyAlignment="1">
      <alignment horizontal="center" vertical="center" wrapText="1"/>
    </xf>
    <xf numFmtId="0" fontId="103" fillId="0" borderId="14" xfId="0" applyFont="1" applyBorder="1" applyAlignment="1">
      <alignment horizontal="center" vertical="center" wrapText="1"/>
    </xf>
    <xf numFmtId="0" fontId="103" fillId="0" borderId="25" xfId="0" applyFont="1" applyBorder="1" applyAlignment="1">
      <alignment horizontal="center" vertical="center" wrapText="1"/>
    </xf>
    <xf numFmtId="0" fontId="103" fillId="14" borderId="14" xfId="0" applyFont="1" applyFill="1" applyBorder="1" applyAlignment="1">
      <alignment horizontal="center" vertical="center" wrapText="1"/>
    </xf>
    <xf numFmtId="0" fontId="103" fillId="14" borderId="25" xfId="0" applyFont="1" applyFill="1" applyBorder="1" applyAlignment="1">
      <alignment horizontal="center" vertical="center" wrapText="1"/>
    </xf>
    <xf numFmtId="0" fontId="104" fillId="0" borderId="12" xfId="0" applyFont="1" applyFill="1" applyBorder="1" applyAlignment="1">
      <alignment horizontal="center" vertical="center" wrapText="1"/>
    </xf>
    <xf numFmtId="0" fontId="103" fillId="0" borderId="14" xfId="0" applyFont="1" applyFill="1" applyBorder="1" applyAlignment="1">
      <alignment horizontal="center" vertical="center" wrapText="1"/>
    </xf>
    <xf numFmtId="0" fontId="103" fillId="0" borderId="25" xfId="0" applyFont="1" applyFill="1" applyBorder="1" applyAlignment="1">
      <alignment horizontal="center" vertical="center" wrapText="1"/>
    </xf>
    <xf numFmtId="0" fontId="109" fillId="0" borderId="37" xfId="0" applyFont="1" applyBorder="1" applyAlignment="1">
      <alignment horizontal="center" vertical="center" wrapText="1"/>
    </xf>
    <xf numFmtId="0" fontId="97" fillId="0" borderId="72" xfId="0" applyFont="1" applyBorder="1" applyAlignment="1">
      <alignment horizontal="center" vertical="center" wrapText="1"/>
    </xf>
    <xf numFmtId="0" fontId="97" fillId="0" borderId="88" xfId="0" applyFont="1" applyBorder="1" applyAlignment="1">
      <alignment horizontal="center" vertical="center" wrapText="1"/>
    </xf>
    <xf numFmtId="0" fontId="103" fillId="0" borderId="12" xfId="0" applyFont="1" applyFill="1" applyBorder="1" applyAlignment="1">
      <alignment horizontal="center" vertical="center" wrapText="1"/>
    </xf>
    <xf numFmtId="0" fontId="97" fillId="0" borderId="14" xfId="0" applyFont="1" applyFill="1" applyBorder="1" applyAlignment="1">
      <alignment horizontal="center" vertical="center" wrapText="1"/>
    </xf>
    <xf numFmtId="0" fontId="97" fillId="0" borderId="25" xfId="0" applyFont="1" applyFill="1" applyBorder="1" applyAlignment="1">
      <alignment horizontal="center" vertical="center" wrapText="1"/>
    </xf>
    <xf numFmtId="0" fontId="107" fillId="0" borderId="14" xfId="0" applyFont="1" applyBorder="1" applyAlignment="1">
      <alignment horizontal="center" vertical="center" wrapText="1"/>
    </xf>
    <xf numFmtId="168" fontId="6" fillId="0" borderId="37" xfId="0" applyNumberFormat="1" applyFont="1" applyBorder="1" applyAlignment="1">
      <alignment horizontal="center" vertical="center" wrapText="1"/>
    </xf>
    <xf numFmtId="168" fontId="6" fillId="0" borderId="13"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34" xfId="0" applyFont="1" applyBorder="1" applyAlignment="1">
      <alignment horizontal="center" vertical="center" wrapText="1"/>
    </xf>
    <xf numFmtId="0" fontId="8" fillId="0" borderId="59" xfId="0" applyFont="1" applyBorder="1" applyAlignment="1">
      <alignment horizontal="left"/>
    </xf>
    <xf numFmtId="0" fontId="8" fillId="0" borderId="38" xfId="0" applyFont="1" applyBorder="1" applyAlignment="1">
      <alignment horizontal="left"/>
    </xf>
    <xf numFmtId="0" fontId="8" fillId="0" borderId="58" xfId="0" applyFont="1" applyBorder="1" applyAlignment="1">
      <alignment horizontal="left"/>
    </xf>
    <xf numFmtId="0" fontId="97" fillId="0" borderId="57" xfId="0" applyFont="1" applyBorder="1" applyAlignment="1">
      <alignment horizontal="center" vertical="center" wrapText="1"/>
    </xf>
    <xf numFmtId="0" fontId="6" fillId="0" borderId="72" xfId="0" applyFont="1" applyBorder="1" applyAlignment="1">
      <alignment horizontal="center" vertical="center" wrapText="1"/>
    </xf>
    <xf numFmtId="9" fontId="7" fillId="0" borderId="12" xfId="12" applyFont="1" applyFill="1" applyBorder="1" applyAlignment="1">
      <alignment horizontal="center" vertical="center" wrapText="1"/>
    </xf>
    <xf numFmtId="9" fontId="7" fillId="0" borderId="18" xfId="12" applyFont="1" applyFill="1" applyBorder="1" applyAlignment="1">
      <alignment horizontal="center" vertical="center" wrapText="1"/>
    </xf>
    <xf numFmtId="0" fontId="103" fillId="0" borderId="3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9" xfId="0" applyFont="1" applyBorder="1" applyAlignment="1">
      <alignment horizontal="center" vertical="center" wrapText="1"/>
    </xf>
    <xf numFmtId="37" fontId="6" fillId="0" borderId="12" xfId="3" applyNumberFormat="1" applyFont="1" applyBorder="1" applyAlignment="1">
      <alignment horizontal="center" vertical="center" wrapText="1"/>
    </xf>
    <xf numFmtId="37" fontId="6" fillId="0" borderId="12" xfId="3" applyNumberFormat="1" applyFont="1" applyBorder="1" applyAlignment="1">
      <alignment horizontal="right" vertical="center" wrapText="1"/>
    </xf>
    <xf numFmtId="37" fontId="6" fillId="0" borderId="23" xfId="3" applyNumberFormat="1" applyFont="1" applyBorder="1" applyAlignment="1">
      <alignment horizontal="right" vertical="center" wrapText="1"/>
    </xf>
    <xf numFmtId="0" fontId="6" fillId="0" borderId="12"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2" xfId="0" applyFont="1" applyBorder="1" applyAlignment="1">
      <alignment horizontal="center" wrapText="1"/>
    </xf>
    <xf numFmtId="0" fontId="6" fillId="0" borderId="18" xfId="0" applyFont="1" applyBorder="1" applyAlignment="1">
      <alignment horizontal="center" wrapText="1"/>
    </xf>
    <xf numFmtId="3" fontId="6" fillId="0" borderId="14" xfId="0" applyNumberFormat="1" applyFont="1" applyBorder="1" applyAlignment="1">
      <alignment horizontal="center" vertical="center" wrapText="1"/>
    </xf>
    <xf numFmtId="0" fontId="100" fillId="0" borderId="23" xfId="0" applyNumberFormat="1" applyFont="1" applyBorder="1" applyAlignment="1">
      <alignment horizontal="center" vertical="center" wrapText="1"/>
    </xf>
    <xf numFmtId="3" fontId="6" fillId="0" borderId="13"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0" fontId="2" fillId="0" borderId="63" xfId="0" applyFont="1" applyBorder="1" applyAlignment="1">
      <alignment horizontal="center"/>
    </xf>
    <xf numFmtId="166" fontId="46" fillId="0" borderId="6" xfId="4" applyFont="1" applyBorder="1" applyAlignment="1">
      <alignment horizontal="center" vertical="center"/>
    </xf>
    <xf numFmtId="0" fontId="2" fillId="0" borderId="6" xfId="0" applyFont="1" applyBorder="1" applyAlignment="1" applyProtection="1">
      <alignment horizontal="center" vertical="center" wrapText="1"/>
      <protection locked="0"/>
    </xf>
    <xf numFmtId="49" fontId="120" fillId="0" borderId="12" xfId="8" applyNumberFormat="1" applyFont="1" applyFill="1" applyBorder="1" applyAlignment="1">
      <alignment horizontal="center" vertical="center" wrapText="1"/>
    </xf>
    <xf numFmtId="49" fontId="120" fillId="0" borderId="18" xfId="8" applyNumberFormat="1" applyFont="1" applyFill="1" applyBorder="1" applyAlignment="1">
      <alignment horizontal="center" vertical="center" wrapText="1"/>
    </xf>
    <xf numFmtId="0" fontId="46" fillId="0" borderId="12" xfId="0" applyFont="1" applyBorder="1" applyAlignment="1">
      <alignment horizontal="left" vertical="center" wrapText="1"/>
    </xf>
    <xf numFmtId="0" fontId="46" fillId="0" borderId="18" xfId="0" applyFont="1" applyBorder="1" applyAlignment="1">
      <alignment horizontal="left" vertical="center" wrapText="1"/>
    </xf>
    <xf numFmtId="0" fontId="46" fillId="0" borderId="12" xfId="0" applyFont="1" applyBorder="1" applyAlignment="1">
      <alignment horizontal="center" vertical="center" wrapText="1"/>
    </xf>
    <xf numFmtId="0" fontId="46" fillId="0" borderId="18" xfId="0" applyFont="1" applyBorder="1" applyAlignment="1">
      <alignment horizontal="center" vertical="center" wrapText="1"/>
    </xf>
    <xf numFmtId="9" fontId="46" fillId="0" borderId="6" xfId="13" applyFont="1" applyBorder="1" applyAlignment="1">
      <alignment horizontal="center" vertical="center"/>
    </xf>
    <xf numFmtId="9" fontId="2" fillId="0" borderId="6" xfId="13" applyFont="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168" fontId="2" fillId="0" borderId="12" xfId="0" applyNumberFormat="1" applyFont="1" applyBorder="1" applyAlignment="1">
      <alignment horizontal="center" vertical="center" wrapText="1"/>
    </xf>
    <xf numFmtId="168" fontId="2" fillId="0" borderId="13" xfId="0" applyNumberFormat="1" applyFont="1" applyBorder="1" applyAlignment="1">
      <alignment horizontal="center" vertical="center" wrapText="1"/>
    </xf>
    <xf numFmtId="168" fontId="2" fillId="0" borderId="18" xfId="0" applyNumberFormat="1" applyFont="1" applyBorder="1" applyAlignment="1">
      <alignment horizontal="center" vertical="center" wrapText="1"/>
    </xf>
    <xf numFmtId="9" fontId="2" fillId="0" borderId="6" xfId="13" applyFont="1" applyFill="1" applyBorder="1" applyAlignment="1">
      <alignment horizontal="center" vertical="center" wrapText="1"/>
    </xf>
    <xf numFmtId="0" fontId="7" fillId="0" borderId="43" xfId="0" applyFont="1" applyBorder="1" applyAlignment="1">
      <alignment horizontal="left" vertical="center" wrapText="1"/>
    </xf>
    <xf numFmtId="0" fontId="0" fillId="0" borderId="0" xfId="0" applyAlignment="1">
      <alignment horizontal="left" wrapText="1" indent="5"/>
    </xf>
    <xf numFmtId="0" fontId="83" fillId="0" borderId="6" xfId="0" applyFont="1" applyFill="1" applyBorder="1" applyAlignment="1">
      <alignment horizontal="center" vertical="center" wrapText="1"/>
    </xf>
    <xf numFmtId="0" fontId="93" fillId="0" borderId="6" xfId="0" applyFont="1" applyFill="1" applyBorder="1" applyAlignment="1">
      <alignment horizontal="center" vertical="center" wrapText="1"/>
    </xf>
    <xf numFmtId="3" fontId="93" fillId="0" borderId="6" xfId="0" applyNumberFormat="1" applyFont="1" applyFill="1" applyBorder="1" applyAlignment="1">
      <alignment horizontal="center" vertical="center" wrapText="1"/>
    </xf>
    <xf numFmtId="0" fontId="0" fillId="0" borderId="0" xfId="0" applyFill="1" applyAlignment="1">
      <alignment horizontal="left" wrapText="1" indent="5"/>
    </xf>
    <xf numFmtId="0" fontId="79" fillId="0" borderId="0" xfId="0" applyFont="1" applyFill="1" applyAlignment="1">
      <alignment horizontal="center" wrapText="1"/>
    </xf>
    <xf numFmtId="0" fontId="83" fillId="0" borderId="12" xfId="0" applyFont="1" applyFill="1" applyBorder="1" applyAlignment="1">
      <alignment horizontal="center" vertical="center" wrapText="1"/>
    </xf>
    <xf numFmtId="0" fontId="83" fillId="0" borderId="13" xfId="0" applyFont="1" applyFill="1" applyBorder="1" applyAlignment="1">
      <alignment horizontal="center" vertical="center" wrapText="1"/>
    </xf>
    <xf numFmtId="0" fontId="83" fillId="0" borderId="18" xfId="0" applyFont="1" applyFill="1" applyBorder="1" applyAlignment="1">
      <alignment horizontal="center" vertical="center" wrapText="1"/>
    </xf>
    <xf numFmtId="0" fontId="88" fillId="0" borderId="6" xfId="0" applyFont="1" applyFill="1" applyBorder="1" applyAlignment="1">
      <alignment horizontal="center" vertical="center" wrapText="1"/>
    </xf>
    <xf numFmtId="166" fontId="83" fillId="0" borderId="12" xfId="3" applyFont="1" applyFill="1" applyBorder="1" applyAlignment="1">
      <alignment horizontal="center" vertical="center" wrapText="1"/>
    </xf>
    <xf numFmtId="166" fontId="83" fillId="0" borderId="18" xfId="3" applyFont="1" applyFill="1" applyBorder="1" applyAlignment="1">
      <alignment horizontal="center" vertical="center" wrapText="1"/>
    </xf>
    <xf numFmtId="3" fontId="93" fillId="0" borderId="12" xfId="0" applyNumberFormat="1" applyFont="1" applyFill="1" applyBorder="1" applyAlignment="1">
      <alignment horizontal="center" vertical="center" wrapText="1"/>
    </xf>
    <xf numFmtId="3" fontId="93" fillId="0" borderId="18" xfId="0" applyNumberFormat="1" applyFont="1" applyFill="1" applyBorder="1" applyAlignment="1">
      <alignment horizontal="center" vertical="center" wrapText="1"/>
    </xf>
    <xf numFmtId="0" fontId="92" fillId="0" borderId="6" xfId="0" applyFont="1" applyFill="1" applyBorder="1" applyAlignment="1">
      <alignment horizontal="center" vertical="center" wrapText="1"/>
    </xf>
    <xf numFmtId="0" fontId="94" fillId="0" borderId="12" xfId="0" applyFont="1" applyFill="1" applyBorder="1" applyAlignment="1">
      <alignment horizontal="center" vertical="center" wrapText="1"/>
    </xf>
    <xf numFmtId="0" fontId="94" fillId="0" borderId="13" xfId="0" applyFont="1" applyFill="1" applyBorder="1" applyAlignment="1">
      <alignment horizontal="center" vertical="center" wrapText="1"/>
    </xf>
    <xf numFmtId="0" fontId="94" fillId="0" borderId="18" xfId="0" applyFont="1" applyFill="1" applyBorder="1" applyAlignment="1">
      <alignment horizontal="center" vertical="center" wrapText="1"/>
    </xf>
    <xf numFmtId="0" fontId="89" fillId="0" borderId="12"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18" xfId="0" applyFont="1" applyFill="1" applyBorder="1" applyAlignment="1">
      <alignment horizontal="center" vertical="center" wrapText="1"/>
    </xf>
    <xf numFmtId="0" fontId="90" fillId="0" borderId="12" xfId="0" applyFont="1" applyFill="1" applyBorder="1" applyAlignment="1">
      <alignment horizontal="center" vertical="center" wrapText="1"/>
    </xf>
    <xf numFmtId="0" fontId="90" fillId="0" borderId="13" xfId="0" applyFont="1" applyFill="1" applyBorder="1" applyAlignment="1">
      <alignment horizontal="center" vertical="center" wrapText="1"/>
    </xf>
    <xf numFmtId="0" fontId="90" fillId="0" borderId="18" xfId="0" applyFont="1" applyFill="1" applyBorder="1" applyAlignment="1">
      <alignment horizontal="center" vertical="center" wrapText="1"/>
    </xf>
    <xf numFmtId="0" fontId="0" fillId="0" borderId="33" xfId="0" applyFill="1" applyBorder="1" applyAlignment="1">
      <alignment horizontal="left" wrapText="1" indent="5"/>
    </xf>
    <xf numFmtId="0" fontId="92" fillId="0" borderId="12" xfId="0" applyFont="1" applyFill="1" applyBorder="1" applyAlignment="1">
      <alignment horizontal="center" vertical="center" wrapText="1"/>
    </xf>
    <xf numFmtId="0" fontId="92" fillId="0" borderId="18" xfId="0" applyFont="1" applyFill="1" applyBorder="1" applyAlignment="1">
      <alignment horizontal="center" vertical="center" wrapText="1"/>
    </xf>
    <xf numFmtId="3" fontId="93" fillId="0" borderId="13" xfId="0" applyNumberFormat="1" applyFont="1" applyFill="1" applyBorder="1" applyAlignment="1">
      <alignment horizontal="center" vertical="center" wrapText="1"/>
    </xf>
    <xf numFmtId="14" fontId="93" fillId="0" borderId="12" xfId="0" applyNumberFormat="1" applyFont="1" applyFill="1" applyBorder="1" applyAlignment="1">
      <alignment horizontal="center" vertical="center" wrapText="1"/>
    </xf>
    <xf numFmtId="0" fontId="93" fillId="0" borderId="13" xfId="0" applyFont="1" applyFill="1" applyBorder="1" applyAlignment="1">
      <alignment horizontal="center" vertical="center" wrapText="1"/>
    </xf>
    <xf numFmtId="0" fontId="93" fillId="0" borderId="18" xfId="0" applyFont="1" applyFill="1" applyBorder="1" applyAlignment="1">
      <alignment horizontal="center" vertical="center" wrapText="1"/>
    </xf>
    <xf numFmtId="0" fontId="93" fillId="0" borderId="12" xfId="0" applyFont="1" applyFill="1" applyBorder="1" applyAlignment="1">
      <alignment horizontal="center" vertical="center" wrapText="1"/>
    </xf>
    <xf numFmtId="3" fontId="93" fillId="0" borderId="27" xfId="0" applyNumberFormat="1" applyFont="1" applyFill="1" applyBorder="1" applyAlignment="1">
      <alignment horizontal="center" vertical="center" wrapText="1"/>
    </xf>
    <xf numFmtId="3" fontId="93" fillId="0" borderId="62" xfId="0" applyNumberFormat="1" applyFont="1" applyFill="1" applyBorder="1" applyAlignment="1">
      <alignment horizontal="center" vertical="center" wrapText="1"/>
    </xf>
    <xf numFmtId="3" fontId="93" fillId="0" borderId="33" xfId="0" applyNumberFormat="1" applyFont="1" applyFill="1" applyBorder="1" applyAlignment="1">
      <alignment horizontal="center" vertical="center" wrapText="1"/>
    </xf>
    <xf numFmtId="3" fontId="93" fillId="0" borderId="22" xfId="0" applyNumberFormat="1" applyFont="1" applyFill="1" applyBorder="1" applyAlignment="1">
      <alignment horizontal="center" vertical="center" wrapText="1"/>
    </xf>
    <xf numFmtId="3" fontId="93" fillId="0" borderId="28" xfId="0" applyNumberFormat="1" applyFont="1" applyFill="1" applyBorder="1" applyAlignment="1">
      <alignment horizontal="center" vertical="center" wrapText="1"/>
    </xf>
    <xf numFmtId="3" fontId="93" fillId="0" borderId="20" xfId="0" applyNumberFormat="1" applyFont="1" applyFill="1" applyBorder="1" applyAlignment="1">
      <alignment horizontal="center" vertical="center" wrapText="1"/>
    </xf>
    <xf numFmtId="0" fontId="92" fillId="0" borderId="13"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79" fillId="0" borderId="18" xfId="0" applyFont="1" applyFill="1" applyBorder="1" applyAlignment="1">
      <alignment horizontal="center" vertical="center" wrapText="1"/>
    </xf>
    <xf numFmtId="0" fontId="79" fillId="0" borderId="6" xfId="0" applyFont="1" applyFill="1" applyBorder="1" applyAlignment="1">
      <alignment horizontal="center" vertical="center" wrapText="1"/>
    </xf>
    <xf numFmtId="14" fontId="79" fillId="0" borderId="12" xfId="0" applyNumberFormat="1" applyFont="1" applyFill="1" applyBorder="1" applyAlignment="1">
      <alignment horizontal="center" vertical="center" wrapText="1"/>
    </xf>
    <xf numFmtId="3" fontId="88" fillId="0" borderId="6" xfId="0" applyNumberFormat="1" applyFont="1" applyFill="1" applyBorder="1" applyAlignment="1">
      <alignment horizontal="center" vertical="center" wrapText="1"/>
    </xf>
    <xf numFmtId="37" fontId="83" fillId="0" borderId="12" xfId="3" applyNumberFormat="1" applyFont="1" applyFill="1" applyBorder="1" applyAlignment="1">
      <alignment horizontal="center" vertical="center" wrapText="1"/>
    </xf>
    <xf numFmtId="37" fontId="83" fillId="0" borderId="13" xfId="3" applyNumberFormat="1" applyFont="1" applyFill="1" applyBorder="1" applyAlignment="1">
      <alignment horizontal="center" vertical="center" wrapText="1"/>
    </xf>
    <xf numFmtId="166" fontId="83" fillId="0" borderId="13" xfId="3" applyFont="1" applyFill="1" applyBorder="1" applyAlignment="1">
      <alignment horizontal="center" vertical="center" wrapText="1"/>
    </xf>
    <xf numFmtId="3" fontId="79" fillId="0" borderId="12" xfId="0" applyNumberFormat="1" applyFont="1" applyFill="1" applyBorder="1" applyAlignment="1">
      <alignment horizontal="center" vertical="center" wrapText="1"/>
    </xf>
    <xf numFmtId="3" fontId="79" fillId="0" borderId="18" xfId="0" applyNumberFormat="1" applyFont="1" applyFill="1" applyBorder="1" applyAlignment="1">
      <alignment horizontal="center" vertical="center" wrapText="1"/>
    </xf>
    <xf numFmtId="0" fontId="79" fillId="0" borderId="27" xfId="0" applyFont="1" applyFill="1" applyBorder="1" applyAlignment="1">
      <alignment horizontal="center" vertical="center" wrapText="1"/>
    </xf>
    <xf numFmtId="0" fontId="79" fillId="0" borderId="62" xfId="0" applyFont="1" applyFill="1" applyBorder="1" applyAlignment="1">
      <alignment horizontal="center" vertical="center" wrapText="1"/>
    </xf>
    <xf numFmtId="0" fontId="79" fillId="0" borderId="28" xfId="0" applyFont="1" applyFill="1" applyBorder="1" applyAlignment="1">
      <alignment horizontal="center" vertical="center" wrapText="1"/>
    </xf>
    <xf numFmtId="0" fontId="79" fillId="0" borderId="20" xfId="0" applyFont="1" applyFill="1" applyBorder="1" applyAlignment="1">
      <alignment horizontal="center" vertical="center" wrapText="1"/>
    </xf>
    <xf numFmtId="0" fontId="89" fillId="0" borderId="27" xfId="0" applyFont="1" applyFill="1" applyBorder="1" applyAlignment="1">
      <alignment horizontal="center" vertical="center" wrapText="1"/>
    </xf>
    <xf numFmtId="0" fontId="89" fillId="0" borderId="62" xfId="0" applyFont="1" applyFill="1" applyBorder="1" applyAlignment="1">
      <alignment horizontal="center" vertical="center" wrapText="1"/>
    </xf>
    <xf numFmtId="0" fontId="89" fillId="0" borderId="28" xfId="0" applyFont="1" applyFill="1" applyBorder="1" applyAlignment="1">
      <alignment horizontal="center" vertical="center" wrapText="1"/>
    </xf>
    <xf numFmtId="0" fontId="89" fillId="0" borderId="20" xfId="0" applyFont="1" applyFill="1" applyBorder="1" applyAlignment="1">
      <alignment horizontal="center" vertical="center" wrapText="1"/>
    </xf>
    <xf numFmtId="3" fontId="79" fillId="0" borderId="6" xfId="0" applyNumberFormat="1" applyFont="1" applyFill="1" applyBorder="1" applyAlignment="1">
      <alignment horizontal="center" vertical="center" wrapText="1"/>
    </xf>
    <xf numFmtId="0" fontId="89" fillId="0" borderId="6" xfId="0" applyFont="1" applyFill="1" applyBorder="1" applyAlignment="1">
      <alignment horizontal="center" vertical="center" wrapText="1"/>
    </xf>
    <xf numFmtId="0" fontId="83" fillId="0" borderId="62" xfId="0" applyFont="1" applyFill="1" applyBorder="1" applyAlignment="1">
      <alignment horizontal="center" vertical="center" wrapText="1"/>
    </xf>
    <xf numFmtId="0" fontId="83" fillId="0" borderId="20" xfId="0" applyFont="1" applyFill="1" applyBorder="1" applyAlignment="1">
      <alignment horizontal="center" vertical="center" wrapText="1"/>
    </xf>
    <xf numFmtId="166" fontId="79" fillId="0" borderId="12" xfId="3" applyFont="1" applyFill="1" applyBorder="1" applyAlignment="1">
      <alignment horizontal="center" vertical="center" wrapText="1"/>
    </xf>
    <xf numFmtId="166" fontId="79" fillId="0" borderId="18" xfId="3" applyFont="1" applyFill="1" applyBorder="1" applyAlignment="1">
      <alignment horizontal="center" vertical="center" wrapText="1"/>
    </xf>
    <xf numFmtId="0" fontId="87" fillId="0" borderId="12" xfId="0" applyFont="1" applyFill="1" applyBorder="1" applyAlignment="1">
      <alignment horizontal="center" vertical="center" wrapText="1"/>
    </xf>
    <xf numFmtId="0" fontId="87" fillId="0" borderId="18" xfId="0" applyFont="1" applyFill="1" applyBorder="1" applyAlignment="1">
      <alignment horizontal="center" vertical="center" wrapText="1"/>
    </xf>
    <xf numFmtId="0" fontId="80" fillId="0" borderId="49" xfId="0" applyFont="1" applyFill="1" applyBorder="1" applyAlignment="1">
      <alignment horizontal="center" wrapText="1"/>
    </xf>
    <xf numFmtId="0" fontId="0" fillId="0" borderId="38" xfId="0" applyFill="1" applyBorder="1"/>
    <xf numFmtId="0" fontId="0" fillId="0" borderId="116" xfId="0" applyFill="1" applyBorder="1"/>
    <xf numFmtId="0" fontId="81" fillId="0" borderId="80" xfId="0" applyFont="1" applyFill="1" applyBorder="1" applyAlignment="1">
      <alignment horizontal="center" wrapText="1"/>
    </xf>
    <xf numFmtId="0" fontId="0" fillId="0" borderId="51" xfId="0" applyFill="1" applyBorder="1"/>
    <xf numFmtId="0" fontId="0" fillId="0" borderId="117" xfId="0" applyFill="1" applyBorder="1"/>
    <xf numFmtId="0" fontId="82" fillId="0" borderId="38" xfId="0" applyFont="1" applyFill="1" applyBorder="1" applyAlignment="1">
      <alignment horizontal="center" wrapText="1"/>
    </xf>
    <xf numFmtId="0" fontId="82" fillId="0" borderId="116" xfId="0" applyFont="1" applyFill="1" applyBorder="1" applyAlignment="1">
      <alignment horizontal="center" wrapText="1"/>
    </xf>
    <xf numFmtId="0" fontId="83" fillId="0" borderId="118" xfId="0" applyFont="1" applyFill="1" applyBorder="1" applyAlignment="1">
      <alignment wrapText="1"/>
    </xf>
    <xf numFmtId="0" fontId="83" fillId="0" borderId="55" xfId="0" applyFont="1" applyFill="1" applyBorder="1" applyAlignment="1">
      <alignment wrapText="1"/>
    </xf>
    <xf numFmtId="0" fontId="83" fillId="0" borderId="6" xfId="0" applyFont="1" applyFill="1" applyBorder="1" applyAlignment="1">
      <alignment horizontal="center" wrapText="1"/>
    </xf>
    <xf numFmtId="0" fontId="83" fillId="0" borderId="63" xfId="0" applyFont="1" applyFill="1" applyBorder="1" applyAlignment="1">
      <alignment horizontal="center" wrapText="1"/>
    </xf>
    <xf numFmtId="0" fontId="83" fillId="0" borderId="70" xfId="0" applyFont="1" applyFill="1" applyBorder="1" applyAlignment="1">
      <alignment horizontal="center" wrapText="1"/>
    </xf>
    <xf numFmtId="0" fontId="83" fillId="0" borderId="69" xfId="0" applyFont="1" applyFill="1" applyBorder="1" applyAlignment="1">
      <alignment horizontal="center" wrapText="1"/>
    </xf>
    <xf numFmtId="0" fontId="83" fillId="0" borderId="38" xfId="0" applyFont="1" applyFill="1" applyBorder="1" applyAlignment="1">
      <alignment horizontal="center" wrapText="1"/>
    </xf>
    <xf numFmtId="0" fontId="83" fillId="0" borderId="58" xfId="0" applyFont="1" applyFill="1" applyBorder="1" applyAlignment="1">
      <alignment horizontal="center" wrapText="1"/>
    </xf>
    <xf numFmtId="166" fontId="83" fillId="0" borderId="6" xfId="3" applyFont="1" applyFill="1" applyBorder="1" applyAlignment="1">
      <alignment horizontal="center" wrapText="1"/>
    </xf>
    <xf numFmtId="0" fontId="85" fillId="0" borderId="12" xfId="0" applyFont="1" applyFill="1" applyBorder="1" applyAlignment="1">
      <alignment horizontal="center" vertical="center" wrapText="1"/>
    </xf>
    <xf numFmtId="0" fontId="85" fillId="0" borderId="18" xfId="0" applyFont="1" applyFill="1" applyBorder="1" applyAlignment="1">
      <alignment horizontal="center" vertical="center" wrapText="1"/>
    </xf>
    <xf numFmtId="0" fontId="84" fillId="0" borderId="16" xfId="0" applyFont="1" applyFill="1" applyBorder="1" applyAlignment="1">
      <alignment horizontal="center" wrapText="1"/>
    </xf>
    <xf numFmtId="0" fontId="84" fillId="0" borderId="6" xfId="0" applyFont="1" applyFill="1" applyBorder="1" applyAlignment="1">
      <alignment horizontal="center" wrapText="1"/>
    </xf>
    <xf numFmtId="0" fontId="41" fillId="0" borderId="27" xfId="0" applyFont="1" applyBorder="1" applyAlignment="1">
      <alignment horizontal="center" vertical="center"/>
    </xf>
    <xf numFmtId="0" fontId="41" fillId="0" borderId="64" xfId="0" applyFont="1" applyBorder="1" applyAlignment="1">
      <alignment horizontal="center" vertical="center"/>
    </xf>
    <xf numFmtId="0" fontId="41" fillId="0" borderId="62" xfId="0" applyFont="1" applyBorder="1" applyAlignment="1">
      <alignment horizontal="center" vertical="center"/>
    </xf>
    <xf numFmtId="0" fontId="41" fillId="0" borderId="28" xfId="0" applyFont="1" applyFill="1" applyBorder="1" applyAlignment="1">
      <alignment horizontal="center" vertical="center"/>
    </xf>
    <xf numFmtId="0" fontId="41" fillId="0" borderId="44" xfId="0" applyFont="1" applyFill="1" applyBorder="1" applyAlignment="1">
      <alignment horizontal="center" vertical="center"/>
    </xf>
    <xf numFmtId="0" fontId="41" fillId="0" borderId="20" xfId="0" applyFont="1" applyFill="1" applyBorder="1" applyAlignment="1">
      <alignment horizontal="center" vertical="center"/>
    </xf>
    <xf numFmtId="3" fontId="67" fillId="0" borderId="12" xfId="0" applyNumberFormat="1" applyFont="1" applyFill="1" applyBorder="1" applyAlignment="1">
      <alignment horizontal="right" vertical="center"/>
    </xf>
    <xf numFmtId="3" fontId="67" fillId="0" borderId="13" xfId="0" applyNumberFormat="1" applyFont="1" applyFill="1" applyBorder="1" applyAlignment="1">
      <alignment horizontal="right" vertical="center"/>
    </xf>
    <xf numFmtId="3" fontId="67" fillId="0" borderId="18" xfId="0" applyNumberFormat="1" applyFont="1" applyFill="1" applyBorder="1" applyAlignment="1">
      <alignment horizontal="right" vertical="center"/>
    </xf>
    <xf numFmtId="0" fontId="71" fillId="0" borderId="12"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8" xfId="0" applyFont="1" applyFill="1" applyBorder="1" applyAlignment="1">
      <alignment horizontal="center" vertical="center" wrapText="1"/>
    </xf>
    <xf numFmtId="14" fontId="46" fillId="0" borderId="12" xfId="0" applyNumberFormat="1" applyFont="1" applyFill="1" applyBorder="1" applyAlignment="1">
      <alignment horizontal="center" vertical="center" wrapText="1"/>
    </xf>
    <xf numFmtId="14" fontId="46" fillId="0" borderId="18" xfId="0" applyNumberFormat="1" applyFont="1" applyFill="1" applyBorder="1" applyAlignment="1">
      <alignment horizontal="center" vertical="center" wrapText="1"/>
    </xf>
    <xf numFmtId="0" fontId="46" fillId="0" borderId="12" xfId="0" applyFont="1" applyFill="1" applyBorder="1" applyAlignment="1">
      <alignment horizontal="left" vertical="center" wrapText="1"/>
    </xf>
    <xf numFmtId="0" fontId="46" fillId="0" borderId="18" xfId="0" applyFont="1" applyFill="1" applyBorder="1" applyAlignment="1">
      <alignment horizontal="left" vertical="center" wrapText="1"/>
    </xf>
    <xf numFmtId="3" fontId="46" fillId="0" borderId="12" xfId="0" applyNumberFormat="1" applyFont="1" applyFill="1" applyBorder="1" applyAlignment="1">
      <alignment horizontal="right" vertical="center" wrapText="1"/>
    </xf>
    <xf numFmtId="3" fontId="46" fillId="0" borderId="18" xfId="0" applyNumberFormat="1" applyFont="1" applyFill="1" applyBorder="1" applyAlignment="1">
      <alignment horizontal="right" vertical="center" wrapText="1"/>
    </xf>
    <xf numFmtId="14" fontId="46" fillId="0" borderId="13" xfId="0" applyNumberFormat="1" applyFont="1" applyFill="1" applyBorder="1" applyAlignment="1">
      <alignment horizontal="center" vertical="center" wrapText="1"/>
    </xf>
    <xf numFmtId="4" fontId="46" fillId="0" borderId="12" xfId="4" applyNumberFormat="1" applyFont="1" applyFill="1" applyBorder="1" applyAlignment="1">
      <alignment horizontal="right" vertical="center" wrapText="1"/>
    </xf>
    <xf numFmtId="4" fontId="46" fillId="0" borderId="18" xfId="4" applyNumberFormat="1" applyFont="1" applyFill="1" applyBorder="1" applyAlignment="1">
      <alignment horizontal="right" vertical="center" wrapText="1"/>
    </xf>
    <xf numFmtId="4" fontId="73" fillId="0" borderId="12" xfId="0" applyNumberFormat="1" applyFont="1" applyFill="1" applyBorder="1" applyAlignment="1">
      <alignment horizontal="right" vertical="center"/>
    </xf>
    <xf numFmtId="4" fontId="73" fillId="0" borderId="13" xfId="0" applyNumberFormat="1" applyFont="1" applyFill="1" applyBorder="1" applyAlignment="1">
      <alignment horizontal="right" vertical="center"/>
    </xf>
    <xf numFmtId="4" fontId="73" fillId="0" borderId="18" xfId="0" applyNumberFormat="1" applyFont="1" applyFill="1" applyBorder="1" applyAlignment="1">
      <alignment horizontal="right" vertical="center"/>
    </xf>
    <xf numFmtId="4" fontId="46" fillId="0" borderId="13" xfId="4" applyNumberFormat="1" applyFont="1" applyFill="1" applyBorder="1" applyAlignment="1">
      <alignment horizontal="right" vertical="center" wrapText="1"/>
    </xf>
    <xf numFmtId="166" fontId="46" fillId="0" borderId="12" xfId="4" applyFont="1" applyFill="1" applyBorder="1" applyAlignment="1">
      <alignment horizontal="right" vertical="center" wrapText="1"/>
    </xf>
    <xf numFmtId="166" fontId="46" fillId="0" borderId="13" xfId="4" applyFont="1" applyFill="1" applyBorder="1" applyAlignment="1">
      <alignment horizontal="right" vertical="center" wrapText="1"/>
    </xf>
    <xf numFmtId="166" fontId="46" fillId="0" borderId="18" xfId="4" applyFont="1" applyFill="1" applyBorder="1" applyAlignment="1">
      <alignment horizontal="right" vertical="center" wrapText="1"/>
    </xf>
    <xf numFmtId="0" fontId="46" fillId="0" borderId="13" xfId="0" applyFont="1" applyFill="1" applyBorder="1" applyAlignment="1">
      <alignment horizontal="left" vertical="center" wrapText="1"/>
    </xf>
    <xf numFmtId="49" fontId="44" fillId="0" borderId="12" xfId="8" applyNumberFormat="1" applyFont="1" applyFill="1" applyBorder="1" applyAlignment="1">
      <alignment horizontal="center" vertical="center" wrapText="1"/>
    </xf>
    <xf numFmtId="49" fontId="44" fillId="0" borderId="13" xfId="8" applyNumberFormat="1" applyFont="1" applyFill="1" applyBorder="1" applyAlignment="1">
      <alignment horizontal="center" vertical="center" wrapText="1"/>
    </xf>
    <xf numFmtId="49" fontId="44" fillId="0" borderId="18" xfId="8" applyNumberFormat="1" applyFont="1" applyFill="1" applyBorder="1" applyAlignment="1">
      <alignment horizontal="center" vertical="center" wrapText="1"/>
    </xf>
    <xf numFmtId="49" fontId="44" fillId="0" borderId="6" xfId="8" applyNumberFormat="1" applyFont="1" applyFill="1" applyBorder="1" applyAlignment="1">
      <alignment horizontal="center" vertical="center" wrapText="1"/>
    </xf>
    <xf numFmtId="0" fontId="46" fillId="0" borderId="12" xfId="0" applyFont="1" applyFill="1" applyBorder="1" applyAlignment="1">
      <alignment horizontal="right" vertical="center" wrapText="1"/>
    </xf>
    <xf numFmtId="0" fontId="46" fillId="0" borderId="18" xfId="0" applyFont="1" applyFill="1" applyBorder="1" applyAlignment="1">
      <alignment horizontal="right" vertical="center" wrapText="1"/>
    </xf>
    <xf numFmtId="3" fontId="46" fillId="0" borderId="13" xfId="0" applyNumberFormat="1" applyFont="1" applyFill="1" applyBorder="1" applyAlignment="1">
      <alignment horizontal="right" vertical="center" wrapText="1"/>
    </xf>
    <xf numFmtId="0" fontId="67"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8" xfId="0" applyFont="1" applyFill="1" applyBorder="1" applyAlignment="1">
      <alignment horizontal="center" vertical="center" wrapText="1"/>
    </xf>
    <xf numFmtId="4" fontId="46" fillId="0" borderId="12" xfId="0" applyNumberFormat="1" applyFont="1" applyFill="1" applyBorder="1" applyAlignment="1">
      <alignment horizontal="right" vertical="center" wrapText="1"/>
    </xf>
    <xf numFmtId="4" fontId="46" fillId="0" borderId="18" xfId="0" applyNumberFormat="1" applyFont="1" applyFill="1" applyBorder="1" applyAlignment="1">
      <alignment horizontal="right" vertical="center" wrapText="1"/>
    </xf>
    <xf numFmtId="9" fontId="46" fillId="0" borderId="12" xfId="0" applyNumberFormat="1" applyFont="1" applyFill="1" applyBorder="1" applyAlignment="1">
      <alignment horizontal="center" vertical="center" wrapText="1"/>
    </xf>
    <xf numFmtId="9" fontId="46" fillId="0" borderId="18" xfId="0" applyNumberFormat="1" applyFont="1" applyFill="1" applyBorder="1" applyAlignment="1">
      <alignment horizontal="center" vertical="center" wrapText="1"/>
    </xf>
    <xf numFmtId="0" fontId="44" fillId="0" borderId="12" xfId="8" applyFont="1" applyFill="1" applyBorder="1" applyAlignment="1">
      <alignment horizontal="center" vertical="center" wrapText="1"/>
    </xf>
    <xf numFmtId="0" fontId="44" fillId="0" borderId="18" xfId="8" applyFont="1" applyFill="1" applyBorder="1" applyAlignment="1">
      <alignment horizontal="center" vertical="center" wrapText="1"/>
    </xf>
    <xf numFmtId="3" fontId="46" fillId="0" borderId="12" xfId="4" applyNumberFormat="1" applyFont="1" applyFill="1" applyBorder="1" applyAlignment="1">
      <alignment horizontal="right" vertical="center" wrapText="1"/>
    </xf>
    <xf numFmtId="3" fontId="46" fillId="0" borderId="18" xfId="4" applyNumberFormat="1" applyFont="1" applyFill="1" applyBorder="1" applyAlignment="1">
      <alignment horizontal="right" vertical="center" wrapText="1"/>
    </xf>
    <xf numFmtId="174" fontId="46" fillId="0" borderId="12" xfId="4" applyNumberFormat="1" applyFont="1" applyFill="1" applyBorder="1" applyAlignment="1">
      <alignment horizontal="right" vertical="center" wrapText="1"/>
    </xf>
    <xf numFmtId="174" fontId="46" fillId="0" borderId="18" xfId="4" applyNumberFormat="1" applyFont="1" applyFill="1" applyBorder="1" applyAlignment="1">
      <alignment horizontal="right" vertical="center" wrapText="1"/>
    </xf>
    <xf numFmtId="10" fontId="67" fillId="0" borderId="12" xfId="0" applyNumberFormat="1" applyFont="1" applyFill="1" applyBorder="1" applyAlignment="1">
      <alignment horizontal="center" vertical="center"/>
    </xf>
    <xf numFmtId="10" fontId="67" fillId="0" borderId="18" xfId="0" applyNumberFormat="1" applyFont="1" applyFill="1" applyBorder="1" applyAlignment="1">
      <alignment horizontal="center" vertical="center"/>
    </xf>
    <xf numFmtId="9" fontId="67" fillId="0" borderId="12" xfId="0" applyNumberFormat="1" applyFont="1" applyFill="1" applyBorder="1" applyAlignment="1">
      <alignment horizontal="center" vertical="center"/>
    </xf>
    <xf numFmtId="9" fontId="67" fillId="0" borderId="18" xfId="0" applyNumberFormat="1" applyFont="1" applyFill="1" applyBorder="1" applyAlignment="1">
      <alignment horizontal="center" vertical="center"/>
    </xf>
    <xf numFmtId="0" fontId="46" fillId="0" borderId="12"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13" xfId="0" applyFont="1" applyFill="1" applyBorder="1" applyAlignment="1">
      <alignment horizontal="center" vertical="center"/>
    </xf>
    <xf numFmtId="166" fontId="67" fillId="0" borderId="12" xfId="4" applyFont="1" applyFill="1" applyBorder="1" applyAlignment="1">
      <alignment horizontal="center" vertical="center"/>
    </xf>
    <xf numFmtId="166" fontId="67" fillId="0" borderId="13" xfId="4" applyFont="1" applyFill="1" applyBorder="1" applyAlignment="1">
      <alignment horizontal="center" vertical="center"/>
    </xf>
    <xf numFmtId="166" fontId="67" fillId="0" borderId="18" xfId="4" applyFont="1" applyFill="1" applyBorder="1" applyAlignment="1">
      <alignment horizontal="center" vertical="center"/>
    </xf>
    <xf numFmtId="0" fontId="46" fillId="0" borderId="13" xfId="0" applyFont="1" applyFill="1" applyBorder="1" applyAlignment="1">
      <alignment horizontal="right" vertical="center" wrapText="1"/>
    </xf>
    <xf numFmtId="10" fontId="67" fillId="0" borderId="13" xfId="0" applyNumberFormat="1" applyFont="1" applyFill="1" applyBorder="1" applyAlignment="1">
      <alignment horizontal="center" vertical="center"/>
    </xf>
    <xf numFmtId="186" fontId="67" fillId="0" borderId="12" xfId="0" applyNumberFormat="1" applyFont="1" applyFill="1" applyBorder="1" applyAlignment="1">
      <alignment horizontal="center" vertical="center"/>
    </xf>
    <xf numFmtId="186" fontId="67" fillId="0" borderId="13" xfId="0" applyNumberFormat="1" applyFont="1" applyFill="1" applyBorder="1" applyAlignment="1">
      <alignment horizontal="center" vertical="center"/>
    </xf>
    <xf numFmtId="186" fontId="67" fillId="0" borderId="18" xfId="0" applyNumberFormat="1" applyFont="1" applyFill="1" applyBorder="1" applyAlignment="1">
      <alignment horizontal="center" vertical="center"/>
    </xf>
    <xf numFmtId="49" fontId="38" fillId="0" borderId="12" xfId="8" applyNumberFormat="1" applyFont="1" applyFill="1" applyBorder="1" applyAlignment="1">
      <alignment horizontal="center" vertical="center" wrapText="1"/>
    </xf>
    <xf numFmtId="49" fontId="38" fillId="0" borderId="13" xfId="8" applyNumberFormat="1" applyFont="1" applyFill="1" applyBorder="1" applyAlignment="1">
      <alignment horizontal="center" vertical="center" wrapText="1"/>
    </xf>
    <xf numFmtId="49" fontId="38" fillId="0" borderId="18" xfId="8" applyNumberFormat="1"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6" fillId="0" borderId="28" xfId="0" applyFont="1" applyFill="1" applyBorder="1" applyAlignment="1">
      <alignment horizontal="center" vertical="center" wrapText="1"/>
    </xf>
    <xf numFmtId="4" fontId="73" fillId="0" borderId="12" xfId="4" applyNumberFormat="1" applyFont="1" applyFill="1" applyBorder="1" applyAlignment="1">
      <alignment horizontal="right" vertical="center"/>
    </xf>
    <xf numFmtId="4" fontId="73" fillId="0" borderId="13" xfId="4" applyNumberFormat="1" applyFont="1" applyFill="1" applyBorder="1" applyAlignment="1">
      <alignment horizontal="right" vertical="center"/>
    </xf>
    <xf numFmtId="4" fontId="73" fillId="0" borderId="18" xfId="4" applyNumberFormat="1" applyFont="1" applyFill="1" applyBorder="1" applyAlignment="1">
      <alignment horizontal="right" vertical="center"/>
    </xf>
    <xf numFmtId="0" fontId="71" fillId="0" borderId="12" xfId="0" applyFont="1" applyFill="1" applyBorder="1" applyAlignment="1">
      <alignment horizontal="center" vertical="center"/>
    </xf>
    <xf numFmtId="0" fontId="71" fillId="0" borderId="13" xfId="0" applyFont="1" applyFill="1" applyBorder="1" applyAlignment="1">
      <alignment horizontal="center" vertical="center"/>
    </xf>
    <xf numFmtId="0" fontId="71" fillId="0" borderId="18" xfId="0" applyFont="1" applyFill="1" applyBorder="1" applyAlignment="1">
      <alignment horizontal="center" vertical="center"/>
    </xf>
    <xf numFmtId="4" fontId="46" fillId="0" borderId="13" xfId="0" applyNumberFormat="1" applyFont="1" applyFill="1" applyBorder="1" applyAlignment="1">
      <alignment horizontal="right" vertical="center" wrapText="1"/>
    </xf>
    <xf numFmtId="4" fontId="46" fillId="0" borderId="12" xfId="0" applyNumberFormat="1" applyFont="1" applyFill="1" applyBorder="1" applyAlignment="1">
      <alignment horizontal="center" vertical="center" wrapText="1"/>
    </xf>
    <xf numFmtId="4" fontId="46" fillId="0" borderId="13" xfId="0" applyNumberFormat="1" applyFont="1" applyFill="1" applyBorder="1" applyAlignment="1">
      <alignment horizontal="center" vertical="center" wrapText="1"/>
    </xf>
    <xf numFmtId="4" fontId="46" fillId="0" borderId="18" xfId="0" applyNumberFormat="1" applyFont="1" applyFill="1" applyBorder="1" applyAlignment="1">
      <alignment horizontal="center" vertical="center" wrapText="1"/>
    </xf>
    <xf numFmtId="3" fontId="46" fillId="0" borderId="12" xfId="0" applyNumberFormat="1" applyFont="1" applyFill="1" applyBorder="1" applyAlignment="1">
      <alignment horizontal="left" vertical="center" wrapText="1"/>
    </xf>
    <xf numFmtId="3" fontId="46" fillId="0" borderId="18" xfId="0" applyNumberFormat="1" applyFont="1" applyFill="1" applyBorder="1" applyAlignment="1">
      <alignment horizontal="left" vertical="center" wrapText="1"/>
    </xf>
    <xf numFmtId="3" fontId="2" fillId="14" borderId="3" xfId="0" applyNumberFormat="1" applyFont="1" applyFill="1" applyBorder="1" applyAlignment="1">
      <alignment horizontal="center" vertical="center" wrapText="1"/>
    </xf>
    <xf numFmtId="3" fontId="2" fillId="14" borderId="65"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68" xfId="0" applyFont="1" applyBorder="1" applyAlignment="1">
      <alignment horizontal="center" vertical="center" wrapText="1"/>
    </xf>
    <xf numFmtId="14" fontId="1" fillId="0" borderId="30" xfId="0" applyNumberFormat="1" applyFont="1" applyBorder="1" applyAlignment="1">
      <alignment horizontal="center" vertical="center" wrapText="1"/>
    </xf>
    <xf numFmtId="14" fontId="1" fillId="0" borderId="91" xfId="0" applyNumberFormat="1" applyFont="1" applyBorder="1" applyAlignment="1">
      <alignment horizontal="center" vertical="center" wrapText="1"/>
    </xf>
    <xf numFmtId="0" fontId="72" fillId="0" borderId="6" xfId="0" applyFont="1" applyFill="1" applyBorder="1" applyAlignment="1">
      <alignment horizontal="center" vertical="center" wrapText="1"/>
    </xf>
    <xf numFmtId="0" fontId="67" fillId="0" borderId="6"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8" xfId="0" applyFill="1" applyBorder="1" applyAlignment="1">
      <alignment horizontal="center" vertical="center" wrapText="1"/>
    </xf>
    <xf numFmtId="0" fontId="1" fillId="2" borderId="69"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1" fillId="2" borderId="70" xfId="0" applyFont="1" applyFill="1" applyBorder="1" applyAlignment="1">
      <alignment horizontal="center" vertical="center" wrapText="1"/>
    </xf>
    <xf numFmtId="0" fontId="1" fillId="6" borderId="66"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4" borderId="89"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90" xfId="0" applyFont="1" applyFill="1" applyBorder="1" applyAlignment="1">
      <alignment horizontal="center" vertical="center" wrapText="1"/>
    </xf>
    <xf numFmtId="0" fontId="68" fillId="0" borderId="66" xfId="0" applyFont="1" applyBorder="1" applyAlignment="1">
      <alignment horizontal="center" vertical="center" wrapText="1"/>
    </xf>
    <xf numFmtId="0" fontId="68" fillId="0" borderId="100"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69" fillId="0" borderId="4" xfId="0" applyFont="1" applyFill="1" applyBorder="1" applyAlignment="1">
      <alignment horizontal="center" vertical="center" wrapText="1"/>
    </xf>
    <xf numFmtId="0" fontId="69" fillId="0" borderId="119"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100" xfId="0" applyFont="1" applyFill="1" applyBorder="1" applyAlignment="1">
      <alignment horizontal="center" vertical="center" wrapText="1"/>
    </xf>
    <xf numFmtId="0" fontId="1" fillId="0" borderId="65" xfId="0" applyFont="1" applyBorder="1" applyAlignment="1">
      <alignment horizontal="center" vertical="center" wrapText="1"/>
    </xf>
    <xf numFmtId="0" fontId="1" fillId="0" borderId="65" xfId="0" applyFont="1" applyFill="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65" xfId="0" applyNumberFormat="1" applyFont="1" applyBorder="1" applyAlignment="1">
      <alignment horizontal="center" vertical="center" wrapText="1"/>
    </xf>
    <xf numFmtId="4" fontId="1" fillId="0" borderId="68" xfId="0" applyNumberFormat="1"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90" xfId="0" applyFont="1" applyFill="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3" fontId="2" fillId="0" borderId="6" xfId="0" applyNumberFormat="1" applyFont="1" applyBorder="1" applyAlignment="1">
      <alignment horizontal="center" vertical="center" wrapText="1"/>
    </xf>
    <xf numFmtId="9" fontId="46" fillId="0" borderId="12" xfId="13" applyFont="1" applyBorder="1" applyAlignment="1">
      <alignment horizontal="center" vertical="center"/>
    </xf>
    <xf numFmtId="9" fontId="46" fillId="0" borderId="13" xfId="13" applyFont="1" applyBorder="1" applyAlignment="1">
      <alignment horizontal="center" vertical="center"/>
    </xf>
    <xf numFmtId="9" fontId="46" fillId="0" borderId="18" xfId="13" applyFont="1" applyBorder="1" applyAlignment="1">
      <alignment horizontal="center" vertical="center"/>
    </xf>
    <xf numFmtId="0" fontId="2" fillId="4" borderId="7"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38" fillId="0" borderId="27" xfId="0" applyFont="1" applyBorder="1" applyAlignment="1">
      <alignment horizontal="center" vertical="center" wrapText="1"/>
    </xf>
    <xf numFmtId="0" fontId="38" fillId="0" borderId="64" xfId="0" applyFont="1" applyBorder="1" applyAlignment="1">
      <alignment horizontal="center" vertical="center" wrapText="1"/>
    </xf>
    <xf numFmtId="0" fontId="38" fillId="0" borderId="62" xfId="0" applyFont="1" applyBorder="1" applyAlignment="1">
      <alignment horizontal="center" vertical="center" wrapText="1"/>
    </xf>
    <xf numFmtId="0" fontId="38" fillId="0" borderId="28" xfId="0"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94" xfId="0" applyFont="1" applyBorder="1" applyAlignment="1">
      <alignment horizontal="left" vertical="center" wrapText="1"/>
    </xf>
    <xf numFmtId="0" fontId="38" fillId="0" borderId="95" xfId="0" applyFont="1" applyBorder="1" applyAlignment="1">
      <alignment horizontal="left" vertical="center" wrapText="1"/>
    </xf>
    <xf numFmtId="0" fontId="38" fillId="0" borderId="96" xfId="0" applyFont="1" applyBorder="1" applyAlignment="1">
      <alignment horizontal="left" vertical="center" wrapText="1"/>
    </xf>
    <xf numFmtId="0" fontId="44" fillId="0" borderId="94" xfId="0" applyFont="1" applyBorder="1" applyAlignment="1">
      <alignment horizontal="left" vertical="center" wrapText="1"/>
    </xf>
    <xf numFmtId="0" fontId="44" fillId="0" borderId="95" xfId="0" applyFont="1" applyBorder="1" applyAlignment="1">
      <alignment horizontal="left" vertical="center" wrapText="1"/>
    </xf>
    <xf numFmtId="0" fontId="44" fillId="0" borderId="26" xfId="0" applyFont="1" applyBorder="1" applyAlignment="1">
      <alignment horizontal="left" vertical="center" wrapText="1"/>
    </xf>
    <xf numFmtId="0" fontId="44" fillId="0" borderId="31" xfId="0" applyFont="1" applyBorder="1" applyAlignment="1">
      <alignment horizontal="left" vertical="center" wrapText="1"/>
    </xf>
    <xf numFmtId="0" fontId="44" fillId="0" borderId="16" xfId="0" applyFont="1" applyBorder="1" applyAlignment="1">
      <alignment horizontal="left" vertical="center" wrapText="1"/>
    </xf>
    <xf numFmtId="0" fontId="130" fillId="2" borderId="8" xfId="0" applyFont="1" applyFill="1" applyBorder="1" applyAlignment="1">
      <alignment horizontal="center" vertical="center" wrapText="1"/>
    </xf>
    <xf numFmtId="0" fontId="130" fillId="2" borderId="9" xfId="0" applyFont="1" applyFill="1" applyBorder="1" applyAlignment="1">
      <alignment horizontal="center" vertical="center" wrapText="1"/>
    </xf>
    <xf numFmtId="0" fontId="130" fillId="2" borderId="10" xfId="0" applyFont="1" applyFill="1" applyBorder="1" applyAlignment="1">
      <alignment horizontal="center" vertical="center" wrapText="1"/>
    </xf>
    <xf numFmtId="0" fontId="130" fillId="6" borderId="8" xfId="0" applyFont="1" applyFill="1" applyBorder="1" applyAlignment="1">
      <alignment horizontal="center" vertical="center" wrapText="1"/>
    </xf>
    <xf numFmtId="0" fontId="130" fillId="6" borderId="9" xfId="0" applyFont="1" applyFill="1" applyBorder="1" applyAlignment="1">
      <alignment horizontal="center" vertical="center" wrapText="1"/>
    </xf>
    <xf numFmtId="0" fontId="130" fillId="6" borderId="10" xfId="0" applyFont="1" applyFill="1" applyBorder="1" applyAlignment="1">
      <alignment horizontal="center" vertical="center" wrapText="1"/>
    </xf>
    <xf numFmtId="0" fontId="130" fillId="4" borderId="7" xfId="0" applyFont="1" applyFill="1" applyBorder="1" applyAlignment="1">
      <alignment horizontal="center" vertical="center" wrapText="1"/>
    </xf>
    <xf numFmtId="0" fontId="130" fillId="4" borderId="42" xfId="0" applyFont="1" applyFill="1" applyBorder="1" applyAlignment="1">
      <alignment horizontal="center" vertical="center" wrapText="1"/>
    </xf>
    <xf numFmtId="0" fontId="130" fillId="4" borderId="43" xfId="0" applyFont="1" applyFill="1" applyBorder="1" applyAlignment="1">
      <alignment horizontal="center" vertical="center" wrapText="1"/>
    </xf>
    <xf numFmtId="0" fontId="131" fillId="0" borderId="66" xfId="0" applyFont="1" applyBorder="1" applyAlignment="1">
      <alignment horizontal="center" vertical="center" wrapText="1"/>
    </xf>
    <xf numFmtId="0" fontId="131" fillId="0" borderId="100" xfId="0" applyFont="1" applyBorder="1" applyAlignment="1">
      <alignment horizontal="center" vertical="center" wrapText="1"/>
    </xf>
    <xf numFmtId="0" fontId="131" fillId="0" borderId="4" xfId="0" applyFont="1" applyFill="1" applyBorder="1" applyAlignment="1">
      <alignment horizontal="center" vertical="center" wrapText="1"/>
    </xf>
    <xf numFmtId="0" fontId="131" fillId="0" borderId="119" xfId="0" applyFont="1" applyFill="1" applyBorder="1" applyAlignment="1">
      <alignment horizontal="center" vertical="center" wrapText="1"/>
    </xf>
    <xf numFmtId="0" fontId="50" fillId="0" borderId="30" xfId="0" applyFont="1" applyBorder="1" applyAlignment="1">
      <alignment horizontal="center" vertical="center" wrapText="1"/>
    </xf>
    <xf numFmtId="0" fontId="50" fillId="0" borderId="91" xfId="0" applyFont="1" applyBorder="1" applyAlignment="1">
      <alignment horizontal="center" vertical="center" wrapText="1"/>
    </xf>
    <xf numFmtId="0" fontId="131" fillId="0" borderId="3" xfId="0" applyFont="1" applyFill="1" applyBorder="1" applyAlignment="1">
      <alignment horizontal="center" vertical="center" wrapText="1"/>
    </xf>
    <xf numFmtId="0" fontId="131" fillId="0" borderId="68" xfId="0" applyFont="1" applyFill="1" applyBorder="1" applyAlignment="1">
      <alignment horizontal="center" vertical="center" wrapText="1"/>
    </xf>
    <xf numFmtId="4" fontId="126" fillId="0" borderId="12" xfId="0" applyNumberFormat="1" applyFont="1" applyBorder="1" applyAlignment="1">
      <alignment vertical="top" wrapText="1"/>
    </xf>
    <xf numFmtId="0" fontId="126" fillId="0" borderId="13" xfId="0" applyFont="1" applyBorder="1" applyAlignment="1">
      <alignment vertical="top" wrapText="1"/>
    </xf>
    <xf numFmtId="4" fontId="126" fillId="0" borderId="12" xfId="0" applyNumberFormat="1" applyFont="1" applyBorder="1" applyAlignment="1">
      <alignment horizontal="center" vertical="top" wrapText="1"/>
    </xf>
    <xf numFmtId="0" fontId="126" fillId="0" borderId="13" xfId="0" applyFont="1" applyBorder="1" applyAlignment="1">
      <alignment horizontal="center" vertical="top" wrapText="1"/>
    </xf>
    <xf numFmtId="0" fontId="126" fillId="0" borderId="18" xfId="0" applyFont="1" applyBorder="1" applyAlignment="1">
      <alignment horizontal="center" vertical="top" wrapText="1"/>
    </xf>
    <xf numFmtId="10" fontId="37" fillId="0" borderId="12" xfId="13" applyNumberFormat="1" applyFont="1" applyBorder="1" applyAlignment="1">
      <alignment horizontal="center" vertical="top" wrapText="1"/>
    </xf>
    <xf numFmtId="10" fontId="126" fillId="0" borderId="13" xfId="13" applyNumberFormat="1" applyFont="1" applyBorder="1" applyAlignment="1">
      <alignment horizontal="center" vertical="top" wrapText="1"/>
    </xf>
    <xf numFmtId="4" fontId="37" fillId="0" borderId="12" xfId="0" applyNumberFormat="1" applyFont="1" applyBorder="1" applyAlignment="1">
      <alignment horizontal="right" vertical="top" wrapText="1"/>
    </xf>
    <xf numFmtId="0" fontId="126" fillId="0" borderId="13" xfId="0" applyFont="1" applyBorder="1" applyAlignment="1">
      <alignment horizontal="right" vertical="top" wrapText="1"/>
    </xf>
    <xf numFmtId="0" fontId="15" fillId="0" borderId="68" xfId="0" applyFont="1" applyBorder="1"/>
    <xf numFmtId="0" fontId="131" fillId="0" borderId="66" xfId="0" applyFont="1" applyFill="1" applyBorder="1" applyAlignment="1">
      <alignment horizontal="center" vertical="center" wrapText="1"/>
    </xf>
    <xf numFmtId="0" fontId="131" fillId="0" borderId="100" xfId="0" applyFont="1" applyFill="1" applyBorder="1" applyAlignment="1">
      <alignment horizontal="center" vertical="center" wrapText="1"/>
    </xf>
    <xf numFmtId="0" fontId="131" fillId="0" borderId="3" xfId="0" applyFont="1" applyBorder="1" applyAlignment="1">
      <alignment horizontal="center" vertical="center" wrapText="1"/>
    </xf>
    <xf numFmtId="0" fontId="131" fillId="0" borderId="68" xfId="0" applyFont="1" applyBorder="1" applyAlignment="1">
      <alignment horizontal="center" vertical="center" wrapText="1"/>
    </xf>
    <xf numFmtId="172" fontId="131" fillId="0" borderId="3" xfId="0" applyNumberFormat="1" applyFont="1" applyBorder="1" applyAlignment="1">
      <alignment horizontal="center" vertical="center" wrapText="1"/>
    </xf>
    <xf numFmtId="172" fontId="131" fillId="0" borderId="68" xfId="0" applyNumberFormat="1" applyFont="1" applyBorder="1" applyAlignment="1">
      <alignment horizontal="center" vertical="center" wrapText="1"/>
    </xf>
    <xf numFmtId="0" fontId="126" fillId="0" borderId="12" xfId="0" applyNumberFormat="1" applyFont="1" applyFill="1" applyBorder="1" applyAlignment="1">
      <alignment horizontal="center" vertical="top" wrapText="1"/>
    </xf>
    <xf numFmtId="0" fontId="126" fillId="0" borderId="13" xfId="0" applyNumberFormat="1" applyFont="1" applyFill="1" applyBorder="1" applyAlignment="1">
      <alignment horizontal="center" vertical="top" wrapText="1"/>
    </xf>
    <xf numFmtId="0" fontId="126" fillId="0" borderId="18" xfId="0" applyNumberFormat="1" applyFont="1" applyFill="1" applyBorder="1" applyAlignment="1">
      <alignment horizontal="center" vertical="top" wrapText="1"/>
    </xf>
    <xf numFmtId="0" fontId="126" fillId="0" borderId="12" xfId="0" applyFont="1" applyFill="1" applyBorder="1" applyAlignment="1">
      <alignment horizontal="center" vertical="top" wrapText="1"/>
    </xf>
    <xf numFmtId="0" fontId="126" fillId="0" borderId="13" xfId="0" applyFont="1" applyFill="1" applyBorder="1" applyAlignment="1">
      <alignment horizontal="center" vertical="top" wrapText="1"/>
    </xf>
    <xf numFmtId="0" fontId="126" fillId="0" borderId="18" xfId="0" applyFont="1" applyFill="1" applyBorder="1" applyAlignment="1">
      <alignment horizontal="center" vertical="top" wrapText="1"/>
    </xf>
    <xf numFmtId="4" fontId="37" fillId="0" borderId="12" xfId="0" applyNumberFormat="1" applyFont="1" applyFill="1" applyBorder="1" applyAlignment="1">
      <alignment horizontal="center" vertical="top" wrapText="1"/>
    </xf>
    <xf numFmtId="4" fontId="37" fillId="0" borderId="13" xfId="0" applyNumberFormat="1" applyFont="1" applyFill="1" applyBorder="1" applyAlignment="1">
      <alignment horizontal="center" vertical="top" wrapText="1"/>
    </xf>
    <xf numFmtId="4" fontId="37" fillId="0" borderId="18" xfId="0" applyNumberFormat="1" applyFont="1" applyFill="1" applyBorder="1" applyAlignment="1">
      <alignment horizontal="center" vertical="top"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9" fontId="37" fillId="0" borderId="12" xfId="13" applyFont="1" applyFill="1" applyBorder="1" applyAlignment="1">
      <alignment horizontal="center" vertical="top" wrapText="1"/>
    </xf>
    <xf numFmtId="9" fontId="37" fillId="0" borderId="13" xfId="13" applyFont="1" applyFill="1" applyBorder="1" applyAlignment="1">
      <alignment horizontal="center" vertical="top" wrapText="1"/>
    </xf>
    <xf numFmtId="9" fontId="37" fillId="0" borderId="18" xfId="13" applyFont="1" applyFill="1" applyBorder="1" applyAlignment="1">
      <alignment horizontal="center" vertical="top" wrapText="1"/>
    </xf>
    <xf numFmtId="10" fontId="37" fillId="0" borderId="12" xfId="13" applyNumberFormat="1" applyFont="1" applyFill="1" applyBorder="1" applyAlignment="1">
      <alignment horizontal="center" vertical="top" wrapText="1"/>
    </xf>
    <xf numFmtId="10" fontId="37" fillId="0" borderId="13" xfId="13" applyNumberFormat="1" applyFont="1" applyFill="1" applyBorder="1" applyAlignment="1">
      <alignment horizontal="center" vertical="top" wrapText="1"/>
    </xf>
    <xf numFmtId="10" fontId="37" fillId="0" borderId="18" xfId="13" applyNumberFormat="1" applyFont="1" applyFill="1" applyBorder="1" applyAlignment="1">
      <alignment horizontal="center" vertical="top" wrapText="1"/>
    </xf>
    <xf numFmtId="4" fontId="37" fillId="0" borderId="12" xfId="0" applyNumberFormat="1" applyFont="1" applyFill="1" applyBorder="1" applyAlignment="1">
      <alignment horizontal="right" vertical="top" wrapText="1"/>
    </xf>
    <xf numFmtId="4" fontId="37" fillId="0" borderId="13" xfId="0" applyNumberFormat="1" applyFont="1" applyFill="1" applyBorder="1" applyAlignment="1">
      <alignment horizontal="right" vertical="top" wrapText="1"/>
    </xf>
    <xf numFmtId="4" fontId="37" fillId="0" borderId="18" xfId="0" applyNumberFormat="1" applyFont="1" applyFill="1" applyBorder="1" applyAlignment="1">
      <alignment horizontal="right" vertical="top" wrapText="1"/>
    </xf>
    <xf numFmtId="0" fontId="27" fillId="0" borderId="12" xfId="0" applyFont="1" applyFill="1" applyBorder="1" applyAlignment="1">
      <alignment vertical="top" wrapText="1"/>
    </xf>
    <xf numFmtId="0" fontId="27" fillId="0" borderId="13" xfId="0" applyFont="1" applyFill="1" applyBorder="1" applyAlignment="1">
      <alignment vertical="top" wrapText="1"/>
    </xf>
    <xf numFmtId="0" fontId="126" fillId="0" borderId="6" xfId="0" applyNumberFormat="1" applyFont="1" applyFill="1" applyBorder="1" applyAlignment="1">
      <alignment horizontal="center" vertical="center" wrapText="1"/>
    </xf>
    <xf numFmtId="0" fontId="126" fillId="0" borderId="6" xfId="0" applyFont="1" applyFill="1" applyBorder="1" applyAlignment="1">
      <alignment horizontal="center" vertical="center" wrapText="1"/>
    </xf>
    <xf numFmtId="10" fontId="37" fillId="0" borderId="12" xfId="13" applyNumberFormat="1" applyFont="1" applyFill="1" applyBorder="1" applyAlignment="1">
      <alignment horizontal="center" vertical="top"/>
    </xf>
    <xf numFmtId="10" fontId="37" fillId="0" borderId="13" xfId="13" applyNumberFormat="1" applyFont="1" applyFill="1" applyBorder="1" applyAlignment="1">
      <alignment horizontal="center" vertical="top"/>
    </xf>
    <xf numFmtId="10" fontId="37" fillId="0" borderId="18" xfId="13" applyNumberFormat="1" applyFont="1" applyFill="1" applyBorder="1" applyAlignment="1">
      <alignment horizontal="center" vertical="top"/>
    </xf>
    <xf numFmtId="10" fontId="37" fillId="0" borderId="6" xfId="13" applyNumberFormat="1" applyFont="1" applyFill="1" applyBorder="1" applyAlignment="1">
      <alignment horizontal="center" vertical="center" wrapText="1"/>
    </xf>
    <xf numFmtId="4" fontId="37" fillId="0" borderId="6" xfId="0" applyNumberFormat="1" applyFont="1" applyFill="1" applyBorder="1" applyAlignment="1">
      <alignment horizontal="center" vertical="center" wrapText="1"/>
    </xf>
    <xf numFmtId="4" fontId="37" fillId="0" borderId="6" xfId="0" applyNumberFormat="1" applyFont="1" applyFill="1" applyBorder="1" applyAlignment="1">
      <alignment horizontal="center" vertical="center"/>
    </xf>
    <xf numFmtId="0" fontId="34" fillId="0" borderId="0" xfId="0" applyFont="1" applyFill="1" applyBorder="1" applyAlignment="1">
      <alignment horizontal="left"/>
    </xf>
    <xf numFmtId="0" fontId="126" fillId="0" borderId="12" xfId="0" applyNumberFormat="1" applyFont="1" applyFill="1" applyBorder="1" applyAlignment="1">
      <alignment horizontal="center" vertical="center" wrapText="1"/>
    </xf>
    <xf numFmtId="0" fontId="126" fillId="0" borderId="18" xfId="0" applyNumberFormat="1" applyFont="1" applyFill="1" applyBorder="1" applyAlignment="1">
      <alignment horizontal="center" vertical="center" wrapText="1"/>
    </xf>
    <xf numFmtId="0" fontId="126" fillId="0" borderId="12" xfId="0" applyFont="1" applyFill="1" applyBorder="1" applyAlignment="1">
      <alignment horizontal="center" vertical="center" wrapText="1"/>
    </xf>
    <xf numFmtId="0" fontId="126" fillId="0" borderId="18" xfId="0" applyFont="1" applyFill="1" applyBorder="1" applyAlignment="1">
      <alignment horizontal="center" vertical="center" wrapText="1"/>
    </xf>
    <xf numFmtId="4" fontId="37" fillId="0" borderId="12" xfId="0" applyNumberFormat="1" applyFont="1" applyFill="1" applyBorder="1" applyAlignment="1">
      <alignment vertical="center" wrapText="1"/>
    </xf>
    <xf numFmtId="4" fontId="37" fillId="0" borderId="18" xfId="0" applyNumberFormat="1" applyFont="1" applyFill="1" applyBorder="1" applyAlignment="1">
      <alignment vertical="center" wrapText="1"/>
    </xf>
    <xf numFmtId="0" fontId="126" fillId="0" borderId="31" xfId="0" applyFont="1" applyFill="1" applyBorder="1" applyAlignment="1">
      <alignment horizontal="center" vertical="center" wrapText="1"/>
    </xf>
    <xf numFmtId="0" fontId="126" fillId="0" borderId="16" xfId="0" applyFont="1" applyFill="1" applyBorder="1" applyAlignment="1">
      <alignment horizontal="center" vertical="center" wrapText="1"/>
    </xf>
    <xf numFmtId="0" fontId="133" fillId="0" borderId="64" xfId="0" applyFont="1" applyFill="1" applyBorder="1" applyAlignment="1">
      <alignment horizontal="left" vertical="center" wrapText="1"/>
    </xf>
    <xf numFmtId="0" fontId="27" fillId="0" borderId="6" xfId="0" applyFont="1" applyFill="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33"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20" xfId="0" applyFont="1" applyBorder="1" applyAlignment="1">
      <alignment horizontal="left" vertical="center" wrapText="1"/>
    </xf>
    <xf numFmtId="0" fontId="32" fillId="0" borderId="71" xfId="0" applyFont="1" applyBorder="1" applyAlignment="1">
      <alignment horizontal="left" vertical="center" wrapText="1"/>
    </xf>
    <xf numFmtId="0" fontId="32" fillId="0" borderId="121" xfId="0" applyFont="1" applyBorder="1" applyAlignment="1">
      <alignment horizontal="left" vertical="center" wrapText="1"/>
    </xf>
    <xf numFmtId="0" fontId="32" fillId="0" borderId="51" xfId="0" applyFont="1" applyBorder="1" applyAlignment="1">
      <alignment horizontal="left" vertical="center" wrapText="1"/>
    </xf>
    <xf numFmtId="0" fontId="34" fillId="21" borderId="55" xfId="8" applyFont="1" applyFill="1" applyBorder="1" applyAlignment="1">
      <alignment horizontal="center" vertical="center" wrapText="1"/>
    </xf>
    <xf numFmtId="0" fontId="34" fillId="21" borderId="56" xfId="8" applyFont="1" applyFill="1" applyBorder="1" applyAlignment="1">
      <alignment horizontal="center" vertical="center" wrapText="1"/>
    </xf>
    <xf numFmtId="174" fontId="34" fillId="21" borderId="106" xfId="8" applyNumberFormat="1" applyFont="1" applyFill="1" applyBorder="1" applyAlignment="1">
      <alignment horizontal="center" vertical="center" wrapText="1"/>
    </xf>
    <xf numFmtId="174" fontId="34" fillId="21" borderId="55" xfId="8" applyNumberFormat="1" applyFont="1" applyFill="1" applyBorder="1" applyAlignment="1">
      <alignment horizontal="center" vertical="center" wrapText="1"/>
    </xf>
    <xf numFmtId="174" fontId="34" fillId="21" borderId="56" xfId="8" applyNumberFormat="1" applyFont="1" applyFill="1" applyBorder="1" applyAlignment="1">
      <alignment horizontal="center" vertical="center" wrapText="1"/>
    </xf>
    <xf numFmtId="173" fontId="34" fillId="11" borderId="106" xfId="8" applyNumberFormat="1" applyFont="1" applyFill="1" applyBorder="1" applyAlignment="1">
      <alignment horizontal="center" vertical="center" wrapText="1"/>
    </xf>
    <xf numFmtId="173" fontId="34" fillId="11" borderId="55" xfId="8" applyNumberFormat="1" applyFont="1" applyFill="1" applyBorder="1" applyAlignment="1">
      <alignment horizontal="center" vertical="center" wrapText="1"/>
    </xf>
    <xf numFmtId="173" fontId="34" fillId="11" borderId="56" xfId="8" applyNumberFormat="1" applyFont="1" applyFill="1" applyBorder="1" applyAlignment="1">
      <alignment horizontal="center" vertical="center" wrapText="1"/>
    </xf>
    <xf numFmtId="0" fontId="33" fillId="8" borderId="49" xfId="9" applyFont="1" applyFill="1" applyBorder="1" applyAlignment="1">
      <alignment horizontal="justify" vertical="top" wrapText="1"/>
    </xf>
    <xf numFmtId="0" fontId="33" fillId="8" borderId="33" xfId="9" applyFont="1" applyFill="1" applyBorder="1" applyAlignment="1">
      <alignment horizontal="justify" vertical="top" wrapText="1"/>
    </xf>
    <xf numFmtId="173" fontId="36" fillId="8" borderId="49" xfId="13" applyNumberFormat="1" applyFont="1" applyFill="1" applyBorder="1" applyAlignment="1">
      <alignment horizontal="center" vertical="top" wrapText="1"/>
    </xf>
    <xf numFmtId="173" fontId="36" fillId="8" borderId="33" xfId="13" applyNumberFormat="1" applyFont="1" applyFill="1" applyBorder="1" applyAlignment="1">
      <alignment horizontal="center" vertical="top" wrapText="1"/>
    </xf>
    <xf numFmtId="9" fontId="33" fillId="8" borderId="49" xfId="13" applyFont="1" applyFill="1" applyBorder="1" applyAlignment="1">
      <alignment horizontal="center" vertical="top" wrapText="1"/>
    </xf>
    <xf numFmtId="9" fontId="33" fillId="8" borderId="33" xfId="13" applyFont="1" applyFill="1" applyBorder="1" applyAlignment="1">
      <alignment horizontal="center" vertical="top" wrapText="1"/>
    </xf>
    <xf numFmtId="3" fontId="33" fillId="8" borderId="49" xfId="9" applyNumberFormat="1" applyFont="1" applyFill="1" applyBorder="1" applyAlignment="1">
      <alignment horizontal="center" vertical="top" textRotation="90" wrapText="1"/>
    </xf>
    <xf numFmtId="3" fontId="33" fillId="8" borderId="33" xfId="9" applyNumberFormat="1" applyFont="1" applyFill="1" applyBorder="1" applyAlignment="1">
      <alignment horizontal="center" vertical="top" textRotation="90" wrapText="1"/>
    </xf>
    <xf numFmtId="0" fontId="33" fillId="8" borderId="37" xfId="9" applyFont="1" applyFill="1" applyBorder="1" applyAlignment="1" applyProtection="1">
      <alignment horizontal="left" vertical="top" wrapText="1"/>
    </xf>
    <xf numFmtId="0" fontId="136" fillId="8" borderId="13" xfId="0" applyFont="1" applyFill="1" applyBorder="1" applyAlignment="1">
      <alignment vertical="top" wrapText="1"/>
    </xf>
    <xf numFmtId="0" fontId="2" fillId="2"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189" fontId="2" fillId="0" borderId="12" xfId="3" applyNumberFormat="1" applyFont="1" applyBorder="1" applyAlignment="1">
      <alignment horizontal="center" vertical="center" wrapText="1"/>
    </xf>
    <xf numFmtId="189" fontId="2" fillId="0" borderId="13" xfId="3" applyNumberFormat="1" applyFont="1" applyBorder="1" applyAlignment="1">
      <alignment horizontal="center" vertical="center" wrapText="1"/>
    </xf>
    <xf numFmtId="0" fontId="2" fillId="0" borderId="28"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20" xfId="0" applyFont="1" applyFill="1" applyBorder="1" applyAlignment="1">
      <alignment horizontal="left" vertical="center" wrapText="1"/>
    </xf>
    <xf numFmtId="9" fontId="2" fillId="0" borderId="13" xfId="0" applyNumberFormat="1" applyFont="1" applyBorder="1" applyAlignment="1">
      <alignment horizontal="center" vertical="center" wrapText="1"/>
    </xf>
    <xf numFmtId="0" fontId="95" fillId="0" borderId="7" xfId="0" applyFont="1" applyFill="1" applyBorder="1" applyAlignment="1">
      <alignment horizontal="left" vertical="center" wrapText="1"/>
    </xf>
    <xf numFmtId="0" fontId="95" fillId="0" borderId="42" xfId="0" applyFont="1" applyFill="1" applyBorder="1" applyAlignment="1">
      <alignment horizontal="left" vertical="center" wrapText="1"/>
    </xf>
    <xf numFmtId="10" fontId="2" fillId="0" borderId="12"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10" fontId="2" fillId="0" borderId="6" xfId="0" applyNumberFormat="1" applyFont="1" applyBorder="1" applyAlignment="1">
      <alignment horizontal="center" vertical="center" wrapText="1"/>
    </xf>
    <xf numFmtId="189" fontId="2" fillId="0" borderId="6" xfId="3" applyNumberFormat="1" applyFont="1" applyBorder="1" applyAlignment="1">
      <alignment horizontal="center" vertical="center" wrapText="1"/>
    </xf>
    <xf numFmtId="0" fontId="2" fillId="22" borderId="3" xfId="0" applyFont="1" applyFill="1" applyBorder="1" applyAlignment="1">
      <alignment horizontal="center" vertical="center" wrapText="1"/>
    </xf>
    <xf numFmtId="0" fontId="2" fillId="22" borderId="65" xfId="0" applyFont="1" applyFill="1" applyBorder="1" applyAlignment="1">
      <alignment horizontal="center" vertical="center" wrapText="1"/>
    </xf>
    <xf numFmtId="0" fontId="2" fillId="22" borderId="90" xfId="0" applyFont="1" applyFill="1" applyBorder="1" applyAlignment="1">
      <alignment horizontal="center" vertical="center" wrapText="1"/>
    </xf>
    <xf numFmtId="9" fontId="2" fillId="0" borderId="18" xfId="0"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166" fontId="2" fillId="0" borderId="12" xfId="3" applyFont="1" applyBorder="1" applyAlignment="1">
      <alignment horizontal="center" vertical="center" wrapText="1"/>
    </xf>
    <xf numFmtId="166" fontId="2" fillId="0" borderId="13" xfId="3" applyFont="1" applyBorder="1" applyAlignment="1">
      <alignment horizontal="center" vertical="center" wrapText="1"/>
    </xf>
    <xf numFmtId="166" fontId="2" fillId="0" borderId="18" xfId="3" applyFont="1" applyBorder="1" applyAlignment="1">
      <alignment horizontal="center" vertical="center" wrapText="1"/>
    </xf>
    <xf numFmtId="14" fontId="2" fillId="0" borderId="12" xfId="0" applyNumberFormat="1" applyFont="1" applyBorder="1" applyAlignment="1">
      <alignment horizontal="center" vertical="center" wrapText="1"/>
    </xf>
  </cellXfs>
  <cellStyles count="16">
    <cellStyle name="Hipervínculo" xfId="1" builtinId="8"/>
    <cellStyle name="Hipervínculo 2" xfId="2"/>
    <cellStyle name="Millares" xfId="3" builtinId="3"/>
    <cellStyle name="Millares 2" xfId="4"/>
    <cellStyle name="Millares 2 2" xfId="5"/>
    <cellStyle name="Millares 3" xfId="6"/>
    <cellStyle name="Moneda 2" xfId="7"/>
    <cellStyle name="Normal" xfId="0" builtinId="0"/>
    <cellStyle name="Normal 2" xfId="8"/>
    <cellStyle name="Normal 2 2" xfId="9"/>
    <cellStyle name="Normal 4" xfId="10"/>
    <cellStyle name="Normal_Oscar" xfId="11"/>
    <cellStyle name="Porcentual" xfId="12" builtinId="5"/>
    <cellStyle name="Porcentual 2" xfId="13"/>
    <cellStyle name="Porcentual 2 2" xfId="14"/>
    <cellStyle name="Porcentual 4"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E:/Downloads/convenio_Ministerio_de_Vivienda0001%5B1%5D%5B1%5D.pdf" TargetMode="External"/><Relationship Id="rId4" Type="http://schemas.openxmlformats.org/officeDocument/2006/relationships/hyperlink" Target="../../../../../../../E:/Downloads/convenio_Ministerio_de_Vivienda0001%5B1%5D%5B1%5D.pdf" TargetMode="External"/><Relationship Id="rId5" Type="http://schemas.openxmlformats.org/officeDocument/2006/relationships/vmlDrawing" Target="../drawings/vmlDrawing1.vml"/><Relationship Id="rId6" Type="http://schemas.openxmlformats.org/officeDocument/2006/relationships/comments" Target="../comments1.xml"/><Relationship Id="rId1" Type="http://schemas.openxmlformats.org/officeDocument/2006/relationships/hyperlink" Target="../../../../../../../E:/Downloads/convenio_Ministerio_de_Vivienda0001%5B1%5D%5B1%5D.pdf" TargetMode="External"/><Relationship Id="rId2" Type="http://schemas.openxmlformats.org/officeDocument/2006/relationships/hyperlink" Target="../../../../../../../E:/Downloads/convenio_Ministerio_de_Vivienda0001%5B1%5D%5B1%5D.pdf" TargetMode="Externa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hyperlink" Target="../../../../../../../E:/Downloads/PRIVADA/COMUNICACIONES.xlsx" TargetMode="External"/><Relationship Id="rId4" Type="http://schemas.openxmlformats.org/officeDocument/2006/relationships/vmlDrawing" Target="../drawings/vmlDrawing4.vml"/><Relationship Id="rId5" Type="http://schemas.openxmlformats.org/officeDocument/2006/relationships/comments" Target="../comments4.xml"/><Relationship Id="rId1" Type="http://schemas.openxmlformats.org/officeDocument/2006/relationships/hyperlink" Target="../../../../../../../E:/Downloads/PRIVADA/CONVENIOS.xlsx" TargetMode="External"/><Relationship Id="rId2" Type="http://schemas.openxmlformats.org/officeDocument/2006/relationships/hyperlink" Target="../../../../../../../E:/Downloads/PRIVADA/COMUNICACIONES.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979"/>
  <sheetViews>
    <sheetView tabSelected="1" zoomScale="70" zoomScaleNormal="70" zoomScalePageLayoutView="70" workbookViewId="0">
      <pane ySplit="6" topLeftCell="A7" activePane="bottomLeft" state="frozen"/>
      <selection activeCell="D1" sqref="D1"/>
      <selection pane="bottomLeft" activeCell="B16" sqref="B16"/>
    </sheetView>
  </sheetViews>
  <sheetFormatPr baseColWidth="10" defaultRowHeight="14" x14ac:dyDescent="0"/>
  <cols>
    <col min="2" max="2" width="56.1640625" customWidth="1"/>
    <col min="3" max="3" width="39" customWidth="1"/>
    <col min="4" max="4" width="29.83203125" customWidth="1"/>
    <col min="5" max="5" width="5.5" customWidth="1"/>
    <col min="6" max="6" width="5.5" style="412" customWidth="1"/>
    <col min="7" max="7" width="10.83203125" customWidth="1"/>
    <col min="8" max="8" width="11.5" customWidth="1"/>
    <col min="9" max="9" width="42.83203125" customWidth="1"/>
    <col min="10" max="10" width="67.33203125" customWidth="1"/>
    <col min="11" max="11" width="60.6640625" customWidth="1"/>
    <col min="12" max="12" width="95.33203125" bestFit="1" customWidth="1"/>
    <col min="13" max="13" width="11.83203125" style="328" customWidth="1"/>
    <col min="14" max="14" width="11.33203125" style="328" customWidth="1"/>
    <col min="15" max="15" width="6.83203125" style="10" customWidth="1"/>
    <col min="16" max="16" width="11.1640625" customWidth="1"/>
    <col min="17" max="17" width="12.1640625" customWidth="1"/>
    <col min="18" max="18" width="14.33203125" customWidth="1"/>
    <col min="19" max="19" width="11.5" style="214" customWidth="1"/>
  </cols>
  <sheetData>
    <row r="1" spans="1:19">
      <c r="A1" s="1429" t="s">
        <v>211</v>
      </c>
      <c r="B1" s="1430"/>
      <c r="C1" s="1430"/>
      <c r="D1" s="1430"/>
      <c r="E1" s="1430"/>
      <c r="F1" s="1430"/>
      <c r="G1" s="1430"/>
      <c r="H1" s="1430"/>
      <c r="I1" s="1430"/>
      <c r="J1" s="1430"/>
      <c r="K1" s="1430"/>
      <c r="L1" s="1430"/>
      <c r="M1" s="1430"/>
      <c r="N1" s="1430"/>
      <c r="O1" s="1430"/>
      <c r="P1" s="1430"/>
      <c r="Q1" s="1430"/>
      <c r="R1" s="1431"/>
    </row>
    <row r="2" spans="1:19">
      <c r="A2" s="1432" t="s">
        <v>1216</v>
      </c>
      <c r="B2" s="1433"/>
      <c r="C2" s="1433"/>
      <c r="D2" s="1433"/>
      <c r="E2" s="1433"/>
      <c r="F2" s="1433"/>
      <c r="G2" s="1433"/>
      <c r="H2" s="1433"/>
      <c r="I2" s="1433"/>
      <c r="J2" s="1433"/>
      <c r="K2" s="1433"/>
      <c r="L2" s="1433"/>
      <c r="M2" s="1433"/>
      <c r="N2" s="1433"/>
      <c r="O2" s="1433"/>
      <c r="P2" s="1433"/>
      <c r="Q2" s="1433"/>
      <c r="R2" s="1434"/>
    </row>
    <row r="3" spans="1:19" ht="15" thickBot="1">
      <c r="A3" s="1435" t="s">
        <v>2901</v>
      </c>
      <c r="B3" s="1436"/>
      <c r="C3" s="1436"/>
      <c r="D3" s="1436"/>
      <c r="E3" s="1436"/>
      <c r="F3" s="1436"/>
      <c r="G3" s="1436"/>
      <c r="H3" s="1436"/>
      <c r="I3" s="1436"/>
      <c r="J3" s="1444" t="s">
        <v>1217</v>
      </c>
      <c r="K3" s="1445"/>
      <c r="L3" s="1445"/>
      <c r="M3" s="1445"/>
      <c r="N3" s="1446"/>
      <c r="O3" s="1437" t="s">
        <v>2903</v>
      </c>
      <c r="P3" s="1438"/>
      <c r="Q3" s="1438"/>
      <c r="R3" s="1439"/>
    </row>
    <row r="4" spans="1:19" ht="15" thickBot="1">
      <c r="A4" s="1449" t="s">
        <v>212</v>
      </c>
      <c r="B4" s="1450"/>
      <c r="C4" s="1451"/>
      <c r="D4" s="1452" t="s">
        <v>213</v>
      </c>
      <c r="E4" s="1453"/>
      <c r="F4" s="1454"/>
      <c r="G4" s="1454"/>
      <c r="H4" s="1454"/>
      <c r="I4" s="1455"/>
      <c r="J4" s="64"/>
      <c r="K4" s="1456" t="s">
        <v>214</v>
      </c>
      <c r="L4" s="1456"/>
      <c r="M4" s="1456"/>
      <c r="N4" s="1457"/>
      <c r="O4" s="1457"/>
      <c r="P4" s="1457"/>
      <c r="Q4" s="1457"/>
      <c r="R4" s="1458"/>
    </row>
    <row r="5" spans="1:19" ht="15" customHeight="1" thickBot="1">
      <c r="A5" s="1459" t="s">
        <v>215</v>
      </c>
      <c r="B5" s="1422" t="s">
        <v>216</v>
      </c>
      <c r="C5" s="1442" t="s">
        <v>217</v>
      </c>
      <c r="D5" s="1447" t="s">
        <v>218</v>
      </c>
      <c r="E5" s="1395" t="s">
        <v>219</v>
      </c>
      <c r="F5" s="1399" t="s">
        <v>328</v>
      </c>
      <c r="G5" s="1395" t="s">
        <v>220</v>
      </c>
      <c r="H5" s="1401" t="s">
        <v>327</v>
      </c>
      <c r="I5" s="1397" t="s">
        <v>221</v>
      </c>
      <c r="J5" s="1427" t="s">
        <v>326</v>
      </c>
      <c r="K5" s="1395" t="s">
        <v>222</v>
      </c>
      <c r="L5" s="1422" t="s">
        <v>223</v>
      </c>
      <c r="M5" s="1424" t="s">
        <v>224</v>
      </c>
      <c r="N5" s="1440" t="s">
        <v>327</v>
      </c>
      <c r="O5" s="1426" t="s">
        <v>225</v>
      </c>
      <c r="P5" s="1461" t="s">
        <v>226</v>
      </c>
      <c r="Q5" s="1462"/>
      <c r="R5" s="2" t="s">
        <v>227</v>
      </c>
    </row>
    <row r="6" spans="1:19" ht="22.5" customHeight="1">
      <c r="A6" s="1460"/>
      <c r="B6" s="1423"/>
      <c r="C6" s="1443"/>
      <c r="D6" s="1448"/>
      <c r="E6" s="1396"/>
      <c r="F6" s="1400"/>
      <c r="G6" s="1396"/>
      <c r="H6" s="1630"/>
      <c r="I6" s="1398"/>
      <c r="J6" s="1428"/>
      <c r="K6" s="1396"/>
      <c r="L6" s="1423"/>
      <c r="M6" s="1425"/>
      <c r="N6" s="1441"/>
      <c r="O6" s="1426"/>
      <c r="P6" s="9" t="s">
        <v>228</v>
      </c>
      <c r="Q6" s="5" t="s">
        <v>229</v>
      </c>
      <c r="R6" s="6" t="s">
        <v>230</v>
      </c>
    </row>
    <row r="7" spans="1:19" s="692" customFormat="1" ht="50.25" customHeight="1">
      <c r="A7" s="1372" t="s">
        <v>231</v>
      </c>
      <c r="B7" s="1372" t="s">
        <v>232</v>
      </c>
      <c r="C7" s="1372" t="s">
        <v>233</v>
      </c>
      <c r="D7" s="1372" t="s">
        <v>413</v>
      </c>
      <c r="E7" s="1376">
        <v>1</v>
      </c>
      <c r="F7" s="1403">
        <v>0.7</v>
      </c>
      <c r="G7" s="687">
        <v>38000</v>
      </c>
      <c r="H7" s="688">
        <v>24000</v>
      </c>
      <c r="I7" s="1372" t="s">
        <v>329</v>
      </c>
      <c r="J7" s="1372" t="s">
        <v>415</v>
      </c>
      <c r="K7" s="1372" t="s">
        <v>414</v>
      </c>
      <c r="L7" s="1408" t="s">
        <v>171</v>
      </c>
      <c r="M7" s="689">
        <f>24000000/1000</f>
        <v>24000</v>
      </c>
      <c r="N7" s="689">
        <f>24000000/1000</f>
        <v>24000</v>
      </c>
      <c r="O7" s="690" t="s">
        <v>234</v>
      </c>
      <c r="P7" s="1379">
        <v>41156</v>
      </c>
      <c r="Q7" s="1379"/>
      <c r="R7" s="1372" t="s">
        <v>416</v>
      </c>
      <c r="S7" s="691"/>
    </row>
    <row r="8" spans="1:19" s="692" customFormat="1" ht="70.5" customHeight="1">
      <c r="A8" s="1373"/>
      <c r="B8" s="1373"/>
      <c r="C8" s="1373"/>
      <c r="D8" s="1373"/>
      <c r="E8" s="1377"/>
      <c r="F8" s="1404"/>
      <c r="G8" s="687">
        <v>149488</v>
      </c>
      <c r="H8" s="687">
        <v>0</v>
      </c>
      <c r="I8" s="1373"/>
      <c r="J8" s="1373"/>
      <c r="K8" s="1373"/>
      <c r="L8" s="1409"/>
      <c r="M8" s="689"/>
      <c r="N8" s="693"/>
      <c r="O8" s="690">
        <v>56</v>
      </c>
      <c r="P8" s="1380"/>
      <c r="Q8" s="1380"/>
      <c r="R8" s="1373"/>
      <c r="S8" s="691"/>
    </row>
    <row r="9" spans="1:19" s="692" customFormat="1" ht="39" customHeight="1">
      <c r="A9" s="1381" t="s">
        <v>235</v>
      </c>
      <c r="B9" s="694" t="s">
        <v>236</v>
      </c>
      <c r="C9" s="695" t="s">
        <v>237</v>
      </c>
      <c r="D9" s="1372" t="s">
        <v>238</v>
      </c>
      <c r="E9" s="695">
        <v>33</v>
      </c>
      <c r="F9" s="696">
        <v>0</v>
      </c>
      <c r="G9" s="1392">
        <v>10200</v>
      </c>
      <c r="H9" s="1392">
        <v>0</v>
      </c>
      <c r="I9" s="1372" t="s">
        <v>239</v>
      </c>
      <c r="J9" s="697"/>
      <c r="K9" s="697"/>
      <c r="L9" s="698"/>
      <c r="M9" s="699"/>
      <c r="N9" s="693"/>
      <c r="O9" s="1378" t="s">
        <v>234</v>
      </c>
      <c r="P9" s="700"/>
      <c r="Q9" s="701"/>
      <c r="R9" s="697"/>
      <c r="S9" s="691"/>
    </row>
    <row r="10" spans="1:19" s="692" customFormat="1" ht="32.25" customHeight="1">
      <c r="A10" s="1417"/>
      <c r="B10" s="694" t="s">
        <v>240</v>
      </c>
      <c r="C10" s="695" t="s">
        <v>241</v>
      </c>
      <c r="D10" s="1391"/>
      <c r="E10" s="695">
        <v>11</v>
      </c>
      <c r="F10" s="696">
        <v>0</v>
      </c>
      <c r="G10" s="1393"/>
      <c r="H10" s="1393"/>
      <c r="I10" s="1373"/>
      <c r="J10" s="697"/>
      <c r="K10" s="697"/>
      <c r="L10" s="698"/>
      <c r="M10" s="699"/>
      <c r="N10" s="702"/>
      <c r="O10" s="1378"/>
      <c r="P10" s="700"/>
      <c r="Q10" s="701"/>
      <c r="R10" s="697"/>
      <c r="S10" s="691"/>
    </row>
    <row r="11" spans="1:19" s="692" customFormat="1" ht="28.5" customHeight="1">
      <c r="A11" s="1417"/>
      <c r="B11" s="694" t="s">
        <v>242</v>
      </c>
      <c r="C11" s="695" t="s">
        <v>243</v>
      </c>
      <c r="D11" s="1391"/>
      <c r="E11" s="695">
        <v>11</v>
      </c>
      <c r="F11" s="696">
        <v>0</v>
      </c>
      <c r="G11" s="1393"/>
      <c r="H11" s="1393"/>
      <c r="I11" s="1372" t="s">
        <v>244</v>
      </c>
      <c r="J11" s="697"/>
      <c r="K11" s="697"/>
      <c r="L11" s="698"/>
      <c r="M11" s="699"/>
      <c r="N11" s="702"/>
      <c r="O11" s="1378"/>
      <c r="P11" s="700"/>
      <c r="Q11" s="701"/>
      <c r="R11" s="697"/>
      <c r="S11" s="691"/>
    </row>
    <row r="12" spans="1:19" s="692" customFormat="1" ht="24">
      <c r="A12" s="1417"/>
      <c r="B12" s="694" t="s">
        <v>245</v>
      </c>
      <c r="C12" s="695" t="s">
        <v>246</v>
      </c>
      <c r="D12" s="1391"/>
      <c r="E12" s="695">
        <v>11</v>
      </c>
      <c r="F12" s="696">
        <v>0</v>
      </c>
      <c r="G12" s="1393"/>
      <c r="H12" s="1393"/>
      <c r="I12" s="1373"/>
      <c r="J12" s="697"/>
      <c r="K12" s="697"/>
      <c r="L12" s="698"/>
      <c r="M12" s="699"/>
      <c r="N12" s="702"/>
      <c r="O12" s="1378"/>
      <c r="P12" s="700"/>
      <c r="Q12" s="701"/>
      <c r="R12" s="697"/>
      <c r="S12" s="691"/>
    </row>
    <row r="13" spans="1:19" s="692" customFormat="1" ht="31.5" customHeight="1">
      <c r="A13" s="1417"/>
      <c r="B13" s="694" t="s">
        <v>247</v>
      </c>
      <c r="C13" s="695" t="s">
        <v>246</v>
      </c>
      <c r="D13" s="1391"/>
      <c r="E13" s="695">
        <v>11</v>
      </c>
      <c r="F13" s="696">
        <v>0</v>
      </c>
      <c r="G13" s="1393"/>
      <c r="H13" s="1393"/>
      <c r="I13" s="1372" t="s">
        <v>248</v>
      </c>
      <c r="J13" s="697"/>
      <c r="K13" s="697"/>
      <c r="L13" s="698"/>
      <c r="M13" s="699"/>
      <c r="N13" s="702"/>
      <c r="O13" s="1378"/>
      <c r="P13" s="700"/>
      <c r="Q13" s="701"/>
      <c r="R13" s="697"/>
      <c r="S13" s="691"/>
    </row>
    <row r="14" spans="1:19" s="692" customFormat="1" ht="52.5" customHeight="1">
      <c r="A14" s="1382"/>
      <c r="B14" s="694" t="s">
        <v>249</v>
      </c>
      <c r="C14" s="695" t="s">
        <v>250</v>
      </c>
      <c r="D14" s="1373"/>
      <c r="E14" s="695">
        <v>12</v>
      </c>
      <c r="F14" s="696">
        <v>0</v>
      </c>
      <c r="G14" s="1394"/>
      <c r="H14" s="1394"/>
      <c r="I14" s="1373"/>
      <c r="J14" s="697"/>
      <c r="K14" s="697"/>
      <c r="L14" s="698"/>
      <c r="M14" s="689"/>
      <c r="N14" s="702"/>
      <c r="O14" s="1378"/>
      <c r="P14" s="705"/>
      <c r="Q14" s="706"/>
      <c r="R14" s="703"/>
      <c r="S14" s="691"/>
    </row>
    <row r="15" spans="1:19" s="692" customFormat="1" ht="46.5" customHeight="1">
      <c r="A15" s="1381" t="s">
        <v>251</v>
      </c>
      <c r="B15" s="707" t="s">
        <v>252</v>
      </c>
      <c r="C15" s="695" t="s">
        <v>253</v>
      </c>
      <c r="D15" s="1372" t="s">
        <v>254</v>
      </c>
      <c r="E15" s="695">
        <v>75</v>
      </c>
      <c r="F15" s="696">
        <v>0</v>
      </c>
      <c r="G15" s="708">
        <v>50000</v>
      </c>
      <c r="H15" s="708">
        <v>31000</v>
      </c>
      <c r="I15" s="703" t="s">
        <v>255</v>
      </c>
      <c r="J15" s="1372" t="s">
        <v>415</v>
      </c>
      <c r="K15" s="1372" t="s">
        <v>414</v>
      </c>
      <c r="L15" s="1374" t="s">
        <v>171</v>
      </c>
      <c r="M15" s="689">
        <v>31000</v>
      </c>
      <c r="N15" s="689">
        <v>31000</v>
      </c>
      <c r="O15" s="690" t="s">
        <v>234</v>
      </c>
      <c r="P15" s="1379">
        <v>41156</v>
      </c>
      <c r="Q15" s="1420"/>
      <c r="R15" s="1372" t="s">
        <v>416</v>
      </c>
      <c r="S15" s="691"/>
    </row>
    <row r="16" spans="1:19" s="692" customFormat="1" ht="42" customHeight="1">
      <c r="A16" s="1382"/>
      <c r="B16" s="707" t="s">
        <v>256</v>
      </c>
      <c r="C16" s="695" t="s">
        <v>257</v>
      </c>
      <c r="D16" s="1373"/>
      <c r="E16" s="695">
        <v>25</v>
      </c>
      <c r="F16" s="696">
        <v>0</v>
      </c>
      <c r="G16" s="709">
        <v>74744</v>
      </c>
      <c r="H16" s="709">
        <v>0</v>
      </c>
      <c r="I16" s="703" t="s">
        <v>258</v>
      </c>
      <c r="J16" s="1373"/>
      <c r="K16" s="1373"/>
      <c r="L16" s="1375"/>
      <c r="M16" s="689"/>
      <c r="N16" s="702"/>
      <c r="O16" s="690">
        <v>56</v>
      </c>
      <c r="P16" s="1380"/>
      <c r="Q16" s="1421"/>
      <c r="R16" s="1373"/>
      <c r="S16" s="691"/>
    </row>
    <row r="17" spans="1:19" s="692" customFormat="1" ht="40.5" customHeight="1">
      <c r="A17" s="1381" t="s">
        <v>259</v>
      </c>
      <c r="B17" s="1372" t="s">
        <v>260</v>
      </c>
      <c r="C17" s="1383" t="s">
        <v>261</v>
      </c>
      <c r="D17" s="1372" t="s">
        <v>262</v>
      </c>
      <c r="E17" s="1376">
        <v>1</v>
      </c>
      <c r="F17" s="1403">
        <v>0</v>
      </c>
      <c r="G17" s="687">
        <v>26000</v>
      </c>
      <c r="H17" s="688">
        <f>15000000/1000</f>
        <v>15000</v>
      </c>
      <c r="I17" s="1372" t="s">
        <v>263</v>
      </c>
      <c r="J17" s="1372" t="s">
        <v>415</v>
      </c>
      <c r="K17" s="1372" t="s">
        <v>414</v>
      </c>
      <c r="L17" s="1374" t="s">
        <v>171</v>
      </c>
      <c r="M17" s="689">
        <v>15000</v>
      </c>
      <c r="N17" s="689">
        <v>15000</v>
      </c>
      <c r="O17" s="690" t="s">
        <v>234</v>
      </c>
      <c r="P17" s="705">
        <v>41156</v>
      </c>
      <c r="Q17" s="710"/>
      <c r="R17" s="703" t="s">
        <v>416</v>
      </c>
      <c r="S17" s="691"/>
    </row>
    <row r="18" spans="1:19" s="692" customFormat="1" ht="40.5" customHeight="1">
      <c r="A18" s="1382"/>
      <c r="B18" s="1373"/>
      <c r="C18" s="1384"/>
      <c r="D18" s="1373"/>
      <c r="E18" s="1377"/>
      <c r="F18" s="1404"/>
      <c r="G18" s="687">
        <v>37372</v>
      </c>
      <c r="H18" s="688">
        <v>0</v>
      </c>
      <c r="I18" s="1373"/>
      <c r="J18" s="1373"/>
      <c r="K18" s="1373"/>
      <c r="L18" s="1375"/>
      <c r="M18" s="689">
        <v>0</v>
      </c>
      <c r="N18" s="689">
        <v>0</v>
      </c>
      <c r="O18" s="690">
        <v>56</v>
      </c>
      <c r="P18" s="705"/>
      <c r="Q18" s="706"/>
      <c r="R18" s="703"/>
      <c r="S18" s="691"/>
    </row>
    <row r="19" spans="1:19" s="692" customFormat="1" ht="48">
      <c r="A19" s="711" t="s">
        <v>264</v>
      </c>
      <c r="B19" s="707" t="s">
        <v>265</v>
      </c>
      <c r="C19" s="695" t="s">
        <v>266</v>
      </c>
      <c r="D19" s="703" t="s">
        <v>267</v>
      </c>
      <c r="E19" s="712">
        <v>1</v>
      </c>
      <c r="F19" s="713">
        <v>0</v>
      </c>
      <c r="G19" s="687">
        <v>56372</v>
      </c>
      <c r="H19" s="688">
        <v>10000</v>
      </c>
      <c r="I19" s="703" t="s">
        <v>268</v>
      </c>
      <c r="J19" s="703" t="s">
        <v>415</v>
      </c>
      <c r="K19" s="703" t="s">
        <v>414</v>
      </c>
      <c r="L19" s="714" t="s">
        <v>171</v>
      </c>
      <c r="M19" s="689">
        <v>10000</v>
      </c>
      <c r="N19" s="689">
        <v>10000</v>
      </c>
      <c r="O19" s="690" t="s">
        <v>234</v>
      </c>
      <c r="P19" s="705">
        <v>41156</v>
      </c>
      <c r="Q19" s="710"/>
      <c r="R19" s="703" t="s">
        <v>416</v>
      </c>
      <c r="S19" s="691"/>
    </row>
    <row r="20" spans="1:19" s="692" customFormat="1" ht="33.75" customHeight="1">
      <c r="A20" s="1381" t="s">
        <v>269</v>
      </c>
      <c r="B20" s="707" t="s">
        <v>270</v>
      </c>
      <c r="C20" s="695" t="s">
        <v>271</v>
      </c>
      <c r="D20" s="1372" t="s">
        <v>272</v>
      </c>
      <c r="E20" s="712">
        <v>0.5</v>
      </c>
      <c r="F20" s="713">
        <v>0.5</v>
      </c>
      <c r="G20" s="1392">
        <f>15000000/1000</f>
        <v>15000</v>
      </c>
      <c r="H20" s="1392">
        <v>0</v>
      </c>
      <c r="I20" s="703" t="s">
        <v>273</v>
      </c>
      <c r="J20" s="703"/>
      <c r="K20" s="703"/>
      <c r="L20" s="698"/>
      <c r="M20" s="689"/>
      <c r="N20" s="699"/>
      <c r="O20" s="1378" t="s">
        <v>234</v>
      </c>
      <c r="P20" s="705"/>
      <c r="Q20" s="706"/>
      <c r="R20" s="703"/>
      <c r="S20" s="691"/>
    </row>
    <row r="21" spans="1:19" s="692" customFormat="1" ht="60.75" customHeight="1">
      <c r="A21" s="1382"/>
      <c r="B21" s="694" t="s">
        <v>274</v>
      </c>
      <c r="C21" s="695" t="s">
        <v>275</v>
      </c>
      <c r="D21" s="1373"/>
      <c r="E21" s="712">
        <v>0.5</v>
      </c>
      <c r="F21" s="713">
        <v>0.5</v>
      </c>
      <c r="G21" s="1394"/>
      <c r="H21" s="1394"/>
      <c r="I21" s="703" t="s">
        <v>276</v>
      </c>
      <c r="J21" s="703"/>
      <c r="K21" s="703"/>
      <c r="L21" s="698"/>
      <c r="M21" s="689"/>
      <c r="N21" s="699"/>
      <c r="O21" s="1378"/>
      <c r="P21" s="705"/>
      <c r="Q21" s="706"/>
      <c r="R21" s="703"/>
      <c r="S21" s="691"/>
    </row>
    <row r="22" spans="1:19" s="692" customFormat="1" ht="144" customHeight="1">
      <c r="A22" s="1381" t="s">
        <v>277</v>
      </c>
      <c r="B22" s="694" t="s">
        <v>278</v>
      </c>
      <c r="C22" s="695" t="s">
        <v>279</v>
      </c>
      <c r="D22" s="1372" t="s">
        <v>280</v>
      </c>
      <c r="E22" s="695">
        <v>48</v>
      </c>
      <c r="F22" s="696">
        <v>0.67</v>
      </c>
      <c r="G22" s="1392">
        <v>40000</v>
      </c>
      <c r="H22" s="1392">
        <f>37668000/1000</f>
        <v>37668</v>
      </c>
      <c r="I22" s="703" t="s">
        <v>281</v>
      </c>
      <c r="J22" s="715" t="s">
        <v>14</v>
      </c>
      <c r="K22" s="703" t="s">
        <v>15</v>
      </c>
      <c r="L22" s="698" t="s">
        <v>16</v>
      </c>
      <c r="M22" s="689">
        <f>8834000/1000</f>
        <v>8834</v>
      </c>
      <c r="N22" s="689">
        <f>8834000/1000</f>
        <v>8834</v>
      </c>
      <c r="O22" s="1378" t="s">
        <v>234</v>
      </c>
      <c r="P22" s="705">
        <v>41166</v>
      </c>
      <c r="Q22" s="706">
        <v>41269</v>
      </c>
      <c r="R22" s="703" t="s">
        <v>17</v>
      </c>
      <c r="S22" s="691"/>
    </row>
    <row r="23" spans="1:19" s="692" customFormat="1" ht="51.75" customHeight="1">
      <c r="A23" s="1417"/>
      <c r="B23" s="694" t="s">
        <v>282</v>
      </c>
      <c r="C23" s="695" t="s">
        <v>283</v>
      </c>
      <c r="D23" s="1391"/>
      <c r="E23" s="695">
        <v>26</v>
      </c>
      <c r="F23" s="696">
        <v>0</v>
      </c>
      <c r="G23" s="1393"/>
      <c r="H23" s="1393"/>
      <c r="I23" s="703" t="s">
        <v>284</v>
      </c>
      <c r="J23" s="1372" t="s">
        <v>21</v>
      </c>
      <c r="K23" s="1410" t="s">
        <v>19</v>
      </c>
      <c r="L23" s="1372" t="s">
        <v>18</v>
      </c>
      <c r="M23" s="1412">
        <v>8834</v>
      </c>
      <c r="N23" s="1412">
        <v>8834</v>
      </c>
      <c r="O23" s="1378"/>
      <c r="P23" s="1379">
        <v>41166</v>
      </c>
      <c r="Q23" s="1379">
        <v>41269</v>
      </c>
      <c r="R23" s="1372" t="s">
        <v>20</v>
      </c>
      <c r="S23" s="691"/>
    </row>
    <row r="24" spans="1:19" s="692" customFormat="1" ht="75" customHeight="1">
      <c r="A24" s="1417"/>
      <c r="B24" s="1372" t="s">
        <v>285</v>
      </c>
      <c r="C24" s="1383" t="s">
        <v>286</v>
      </c>
      <c r="D24" s="1391"/>
      <c r="E24" s="1383">
        <v>26</v>
      </c>
      <c r="F24" s="1405">
        <v>5.6</v>
      </c>
      <c r="G24" s="1393"/>
      <c r="H24" s="1393"/>
      <c r="I24" s="1372" t="s">
        <v>287</v>
      </c>
      <c r="J24" s="1373"/>
      <c r="K24" s="1411"/>
      <c r="L24" s="1373"/>
      <c r="M24" s="1413"/>
      <c r="N24" s="1413"/>
      <c r="O24" s="1378"/>
      <c r="P24" s="1380"/>
      <c r="Q24" s="1380"/>
      <c r="R24" s="1373"/>
      <c r="S24" s="691"/>
    </row>
    <row r="25" spans="1:19" s="692" customFormat="1" ht="406.5" customHeight="1">
      <c r="A25" s="1382"/>
      <c r="B25" s="1373"/>
      <c r="C25" s="1384"/>
      <c r="D25" s="1373"/>
      <c r="E25" s="1384"/>
      <c r="F25" s="1407"/>
      <c r="G25" s="1394"/>
      <c r="H25" s="1394"/>
      <c r="I25" s="1373"/>
      <c r="J25" s="704" t="s">
        <v>2900</v>
      </c>
      <c r="K25" s="1240" t="s">
        <v>2899</v>
      </c>
      <c r="L25" s="1239" t="s">
        <v>2898</v>
      </c>
      <c r="M25" s="716">
        <v>20000</v>
      </c>
      <c r="N25" s="699">
        <v>20000</v>
      </c>
      <c r="O25" s="717"/>
      <c r="P25" s="690"/>
      <c r="Q25" s="718"/>
      <c r="R25" s="704" t="s">
        <v>1389</v>
      </c>
      <c r="S25" s="691"/>
    </row>
    <row r="26" spans="1:19" s="692" customFormat="1" ht="36">
      <c r="A26" s="1381" t="s">
        <v>288</v>
      </c>
      <c r="B26" s="694" t="s">
        <v>289</v>
      </c>
      <c r="C26" s="695" t="s">
        <v>290</v>
      </c>
      <c r="D26" s="719" t="s">
        <v>23</v>
      </c>
      <c r="E26" s="695">
        <v>17</v>
      </c>
      <c r="F26" s="696">
        <v>1</v>
      </c>
      <c r="G26" s="720">
        <f>190000</f>
        <v>190000</v>
      </c>
      <c r="H26" s="720">
        <v>0</v>
      </c>
      <c r="I26" s="703" t="s">
        <v>291</v>
      </c>
      <c r="J26" s="703"/>
      <c r="K26" s="703"/>
      <c r="L26" s="698"/>
      <c r="M26" s="689"/>
      <c r="N26" s="693"/>
      <c r="O26" s="690"/>
      <c r="P26" s="705"/>
      <c r="Q26" s="706"/>
      <c r="R26" s="703"/>
      <c r="S26" s="691"/>
    </row>
    <row r="27" spans="1:19" s="692" customFormat="1" ht="123.75" customHeight="1">
      <c r="A27" s="1417"/>
      <c r="B27" s="694" t="s">
        <v>292</v>
      </c>
      <c r="C27" s="695" t="s">
        <v>293</v>
      </c>
      <c r="D27" s="719" t="s">
        <v>22</v>
      </c>
      <c r="E27" s="695">
        <v>50</v>
      </c>
      <c r="F27" s="696">
        <v>0.33</v>
      </c>
      <c r="G27" s="720">
        <v>25000</v>
      </c>
      <c r="H27" s="720">
        <f>9000000/1000</f>
        <v>9000</v>
      </c>
      <c r="I27" s="703" t="s">
        <v>294</v>
      </c>
      <c r="J27" s="703" t="s">
        <v>25</v>
      </c>
      <c r="K27" s="703" t="s">
        <v>27</v>
      </c>
      <c r="L27" s="698" t="s">
        <v>26</v>
      </c>
      <c r="M27" s="689">
        <v>9000</v>
      </c>
      <c r="N27" s="693">
        <v>9000</v>
      </c>
      <c r="O27" s="690" t="s">
        <v>234</v>
      </c>
      <c r="P27" s="705">
        <v>41162</v>
      </c>
      <c r="Q27" s="721">
        <v>41267</v>
      </c>
      <c r="R27" s="703" t="s">
        <v>28</v>
      </c>
      <c r="S27" s="691"/>
    </row>
    <row r="28" spans="1:19" s="692" customFormat="1" ht="60">
      <c r="A28" s="1382"/>
      <c r="B28" s="694" t="s">
        <v>295</v>
      </c>
      <c r="C28" s="695" t="s">
        <v>296</v>
      </c>
      <c r="D28" s="719" t="s">
        <v>24</v>
      </c>
      <c r="E28" s="695">
        <v>33</v>
      </c>
      <c r="F28" s="696">
        <v>0.04</v>
      </c>
      <c r="G28" s="720">
        <v>0</v>
      </c>
      <c r="H28" s="720">
        <v>0</v>
      </c>
      <c r="I28" s="703" t="s">
        <v>297</v>
      </c>
      <c r="J28" s="703"/>
      <c r="K28" s="703"/>
      <c r="L28" s="698"/>
      <c r="M28" s="689"/>
      <c r="N28" s="693"/>
      <c r="O28" s="690"/>
      <c r="P28" s="705"/>
      <c r="Q28" s="706"/>
      <c r="R28" s="703"/>
      <c r="S28" s="691"/>
    </row>
    <row r="29" spans="1:19" s="692" customFormat="1" ht="192">
      <c r="A29" s="1381" t="s">
        <v>298</v>
      </c>
      <c r="B29" s="694" t="s">
        <v>299</v>
      </c>
      <c r="C29" s="695" t="s">
        <v>300</v>
      </c>
      <c r="D29" s="1372" t="s">
        <v>301</v>
      </c>
      <c r="E29" s="695">
        <v>50</v>
      </c>
      <c r="F29" s="696">
        <v>0</v>
      </c>
      <c r="G29" s="1392">
        <f>38500000/1000</f>
        <v>38500</v>
      </c>
      <c r="H29" s="1392">
        <f>12889333.33/1000</f>
        <v>12889.333329999999</v>
      </c>
      <c r="I29" s="703" t="s">
        <v>302</v>
      </c>
      <c r="J29" s="703" t="s">
        <v>4</v>
      </c>
      <c r="K29" s="703" t="s">
        <v>2</v>
      </c>
      <c r="L29" s="698" t="s">
        <v>3</v>
      </c>
      <c r="M29" s="689">
        <f>9667000/1000</f>
        <v>9667</v>
      </c>
      <c r="N29" s="689">
        <f>9667000/1000</f>
        <v>9667</v>
      </c>
      <c r="O29" s="690" t="s">
        <v>234</v>
      </c>
      <c r="P29" s="722">
        <v>41152</v>
      </c>
      <c r="Q29" s="721">
        <v>41267</v>
      </c>
      <c r="R29" s="703" t="s">
        <v>5</v>
      </c>
      <c r="S29" s="691"/>
    </row>
    <row r="30" spans="1:19" s="692" customFormat="1" ht="204" customHeight="1">
      <c r="A30" s="1417"/>
      <c r="B30" s="694" t="s">
        <v>303</v>
      </c>
      <c r="C30" s="695" t="s">
        <v>304</v>
      </c>
      <c r="D30" s="1391"/>
      <c r="E30" s="695">
        <v>50</v>
      </c>
      <c r="F30" s="696">
        <v>0.67</v>
      </c>
      <c r="G30" s="1393"/>
      <c r="H30" s="1393"/>
      <c r="I30" s="703" t="s">
        <v>305</v>
      </c>
      <c r="J30" s="703" t="s">
        <v>412</v>
      </c>
      <c r="K30" s="715" t="s">
        <v>411</v>
      </c>
      <c r="L30" s="698" t="s">
        <v>42</v>
      </c>
      <c r="M30" s="689">
        <f>3222333.33/1000</f>
        <v>3222.3333299999999</v>
      </c>
      <c r="N30" s="699">
        <f>3222333.33/1000</f>
        <v>3222.3333299999999</v>
      </c>
      <c r="O30" s="690" t="s">
        <v>234</v>
      </c>
      <c r="P30" s="722">
        <v>41152</v>
      </c>
      <c r="Q30" s="721">
        <v>41267</v>
      </c>
      <c r="R30" s="703" t="s">
        <v>41</v>
      </c>
      <c r="S30" s="691"/>
    </row>
    <row r="31" spans="1:19" s="692" customFormat="1" ht="48">
      <c r="A31" s="1382"/>
      <c r="B31" s="694" t="s">
        <v>306</v>
      </c>
      <c r="C31" s="695" t="s">
        <v>307</v>
      </c>
      <c r="D31" s="1373"/>
      <c r="E31" s="695">
        <v>0</v>
      </c>
      <c r="F31" s="696">
        <v>0</v>
      </c>
      <c r="G31" s="1394"/>
      <c r="H31" s="1394"/>
      <c r="I31" s="703" t="s">
        <v>308</v>
      </c>
      <c r="J31" s="703"/>
      <c r="K31" s="703"/>
      <c r="L31" s="698"/>
      <c r="M31" s="689"/>
      <c r="N31" s="702"/>
      <c r="O31" s="690"/>
      <c r="P31" s="705"/>
      <c r="Q31" s="706"/>
      <c r="R31" s="703"/>
      <c r="S31" s="691"/>
    </row>
    <row r="32" spans="1:19" s="692" customFormat="1" ht="82.5" customHeight="1">
      <c r="A32" s="1385" t="s">
        <v>309</v>
      </c>
      <c r="B32" s="1388" t="s">
        <v>310</v>
      </c>
      <c r="C32" s="1389" t="s">
        <v>311</v>
      </c>
      <c r="D32" s="1390" t="s">
        <v>312</v>
      </c>
      <c r="E32" s="1389">
        <v>40</v>
      </c>
      <c r="F32" s="1405">
        <v>1</v>
      </c>
      <c r="G32" s="1386">
        <v>53400</v>
      </c>
      <c r="H32" s="1392">
        <f>42087666.33/1000</f>
        <v>42087.66633</v>
      </c>
      <c r="I32" s="1388" t="s">
        <v>313</v>
      </c>
      <c r="J32" s="723" t="s">
        <v>331</v>
      </c>
      <c r="K32" s="697" t="s">
        <v>332</v>
      </c>
      <c r="L32" s="698" t="s">
        <v>330</v>
      </c>
      <c r="M32" s="699">
        <f>5458333/1000</f>
        <v>5458.3329999999996</v>
      </c>
      <c r="N32" s="699">
        <f>5458333/1000</f>
        <v>5458.3329999999996</v>
      </c>
      <c r="O32" s="690" t="s">
        <v>234</v>
      </c>
      <c r="P32" s="724">
        <v>41148</v>
      </c>
      <c r="Q32" s="724">
        <v>41269</v>
      </c>
      <c r="R32" s="697" t="s">
        <v>333</v>
      </c>
      <c r="S32" s="691"/>
    </row>
    <row r="33" spans="1:19" s="692" customFormat="1" ht="132">
      <c r="A33" s="1385"/>
      <c r="B33" s="1388"/>
      <c r="C33" s="1389"/>
      <c r="D33" s="1390"/>
      <c r="E33" s="1389"/>
      <c r="F33" s="1406"/>
      <c r="G33" s="1386"/>
      <c r="H33" s="1393"/>
      <c r="I33" s="1388"/>
      <c r="J33" s="723" t="s">
        <v>334</v>
      </c>
      <c r="K33" s="697" t="s">
        <v>335</v>
      </c>
      <c r="L33" s="698" t="s">
        <v>0</v>
      </c>
      <c r="M33" s="699">
        <f>2275000/1000</f>
        <v>2275</v>
      </c>
      <c r="N33" s="699">
        <f>2275000/1000</f>
        <v>2275</v>
      </c>
      <c r="O33" s="690" t="s">
        <v>234</v>
      </c>
      <c r="P33" s="724">
        <v>41165</v>
      </c>
      <c r="Q33" s="724">
        <v>41269</v>
      </c>
      <c r="R33" s="697" t="s">
        <v>1</v>
      </c>
      <c r="S33" s="691"/>
    </row>
    <row r="34" spans="1:19" s="692" customFormat="1" ht="165.75" customHeight="1">
      <c r="A34" s="1385"/>
      <c r="B34" s="1388"/>
      <c r="C34" s="1389"/>
      <c r="D34" s="1390"/>
      <c r="E34" s="1389"/>
      <c r="F34" s="1406"/>
      <c r="G34" s="1386"/>
      <c r="H34" s="1393"/>
      <c r="I34" s="1388"/>
      <c r="J34" s="723" t="s">
        <v>10</v>
      </c>
      <c r="K34" s="697" t="s">
        <v>11</v>
      </c>
      <c r="L34" s="698" t="s">
        <v>12</v>
      </c>
      <c r="M34" s="699">
        <v>5000</v>
      </c>
      <c r="N34" s="699">
        <v>5000</v>
      </c>
      <c r="O34" s="690" t="s">
        <v>234</v>
      </c>
      <c r="P34" s="724">
        <v>41152</v>
      </c>
      <c r="Q34" s="724">
        <v>41267</v>
      </c>
      <c r="R34" s="697" t="s">
        <v>13</v>
      </c>
      <c r="S34" s="691"/>
    </row>
    <row r="35" spans="1:19" s="692" customFormat="1" ht="120.75" customHeight="1">
      <c r="A35" s="1385"/>
      <c r="B35" s="1388"/>
      <c r="C35" s="1389"/>
      <c r="D35" s="1390"/>
      <c r="E35" s="1389"/>
      <c r="F35" s="1406"/>
      <c r="G35" s="1386"/>
      <c r="H35" s="1393"/>
      <c r="I35" s="1388"/>
      <c r="J35" s="723" t="s">
        <v>30</v>
      </c>
      <c r="K35" s="697" t="s">
        <v>31</v>
      </c>
      <c r="L35" s="698" t="s">
        <v>29</v>
      </c>
      <c r="M35" s="699">
        <v>9667</v>
      </c>
      <c r="N35" s="699">
        <v>9667</v>
      </c>
      <c r="O35" s="690" t="s">
        <v>234</v>
      </c>
      <c r="P35" s="724">
        <v>41152</v>
      </c>
      <c r="Q35" s="724">
        <v>41267</v>
      </c>
      <c r="R35" s="697" t="s">
        <v>32</v>
      </c>
      <c r="S35" s="691"/>
    </row>
    <row r="36" spans="1:19" s="692" customFormat="1" ht="84">
      <c r="A36" s="1385"/>
      <c r="B36" s="1388"/>
      <c r="C36" s="1389"/>
      <c r="D36" s="1390"/>
      <c r="E36" s="1389"/>
      <c r="F36" s="1406"/>
      <c r="G36" s="1386"/>
      <c r="H36" s="1393"/>
      <c r="I36" s="1388"/>
      <c r="J36" s="723" t="s">
        <v>36</v>
      </c>
      <c r="K36" s="697" t="s">
        <v>34</v>
      </c>
      <c r="L36" s="698" t="s">
        <v>33</v>
      </c>
      <c r="M36" s="699">
        <v>4290</v>
      </c>
      <c r="N36" s="699">
        <v>4290</v>
      </c>
      <c r="O36" s="690" t="s">
        <v>234</v>
      </c>
      <c r="P36" s="724">
        <v>41172</v>
      </c>
      <c r="Q36" s="724">
        <v>41271</v>
      </c>
      <c r="R36" s="697" t="s">
        <v>35</v>
      </c>
      <c r="S36" s="691"/>
    </row>
    <row r="37" spans="1:19" s="692" customFormat="1" ht="108">
      <c r="A37" s="1385"/>
      <c r="B37" s="1388"/>
      <c r="C37" s="1389"/>
      <c r="D37" s="1390"/>
      <c r="E37" s="1389"/>
      <c r="F37" s="1406"/>
      <c r="G37" s="1386"/>
      <c r="H37" s="1393"/>
      <c r="I37" s="1388"/>
      <c r="J37" s="723" t="s">
        <v>40</v>
      </c>
      <c r="K37" s="723" t="s">
        <v>38</v>
      </c>
      <c r="L37" s="698" t="s">
        <v>37</v>
      </c>
      <c r="M37" s="699">
        <v>3900</v>
      </c>
      <c r="N37" s="699">
        <v>3900</v>
      </c>
      <c r="O37" s="690" t="s">
        <v>234</v>
      </c>
      <c r="P37" s="724">
        <v>41178</v>
      </c>
      <c r="Q37" s="724">
        <v>41269</v>
      </c>
      <c r="R37" s="697" t="s">
        <v>39</v>
      </c>
      <c r="S37" s="691"/>
    </row>
    <row r="38" spans="1:19" s="692" customFormat="1" ht="182.25" customHeight="1">
      <c r="A38" s="1385"/>
      <c r="B38" s="1388"/>
      <c r="C38" s="1389"/>
      <c r="D38" s="1390"/>
      <c r="E38" s="1389"/>
      <c r="F38" s="1406"/>
      <c r="G38" s="1386"/>
      <c r="H38" s="1393"/>
      <c r="I38" s="1388"/>
      <c r="J38" s="723" t="s">
        <v>43</v>
      </c>
      <c r="K38" s="723" t="s">
        <v>408</v>
      </c>
      <c r="L38" s="698" t="s">
        <v>409</v>
      </c>
      <c r="M38" s="699">
        <f>4375000/1000</f>
        <v>4375</v>
      </c>
      <c r="N38" s="699">
        <f>4375000/1000</f>
        <v>4375</v>
      </c>
      <c r="O38" s="690" t="s">
        <v>234</v>
      </c>
      <c r="P38" s="724">
        <v>41165</v>
      </c>
      <c r="Q38" s="724">
        <v>41269</v>
      </c>
      <c r="R38" s="697" t="s">
        <v>410</v>
      </c>
      <c r="S38" s="691"/>
    </row>
    <row r="39" spans="1:19" s="692" customFormat="1" ht="201" customHeight="1">
      <c r="A39" s="1385"/>
      <c r="B39" s="1388"/>
      <c r="C39" s="1389"/>
      <c r="D39" s="1390"/>
      <c r="E39" s="1389"/>
      <c r="F39" s="1406"/>
      <c r="G39" s="1386"/>
      <c r="H39" s="1393"/>
      <c r="I39" s="1388"/>
      <c r="J39" s="697" t="s">
        <v>412</v>
      </c>
      <c r="K39" s="723" t="s">
        <v>411</v>
      </c>
      <c r="L39" s="698" t="s">
        <v>42</v>
      </c>
      <c r="M39" s="699">
        <f>3222333.33/1000</f>
        <v>3222.3333299999999</v>
      </c>
      <c r="N39" s="699">
        <f>3222333.33/1000</f>
        <v>3222.3333299999999</v>
      </c>
      <c r="O39" s="690" t="s">
        <v>234</v>
      </c>
      <c r="P39" s="724">
        <v>41152</v>
      </c>
      <c r="Q39" s="724">
        <v>41267</v>
      </c>
      <c r="R39" s="697" t="s">
        <v>41</v>
      </c>
      <c r="S39" s="691"/>
    </row>
    <row r="40" spans="1:19" s="692" customFormat="1" ht="69.75" customHeight="1">
      <c r="A40" s="1385"/>
      <c r="B40" s="697"/>
      <c r="C40" s="1389"/>
      <c r="D40" s="1390"/>
      <c r="E40" s="1389"/>
      <c r="F40" s="1407"/>
      <c r="G40" s="1386"/>
      <c r="H40" s="1394"/>
      <c r="I40" s="1388"/>
      <c r="J40" s="697" t="s">
        <v>1384</v>
      </c>
      <c r="K40" s="725" t="s">
        <v>1385</v>
      </c>
      <c r="L40" s="726" t="s">
        <v>1779</v>
      </c>
      <c r="M40" s="727">
        <v>3900</v>
      </c>
      <c r="N40" s="699">
        <v>3900</v>
      </c>
      <c r="O40" s="690" t="s">
        <v>234</v>
      </c>
      <c r="P40" s="724">
        <v>41180</v>
      </c>
      <c r="Q40" s="724">
        <v>41269</v>
      </c>
      <c r="R40" s="697" t="s">
        <v>1383</v>
      </c>
      <c r="S40" s="691"/>
    </row>
    <row r="41" spans="1:19" s="692" customFormat="1" ht="213" customHeight="1">
      <c r="A41" s="1385"/>
      <c r="B41" s="1388" t="s">
        <v>314</v>
      </c>
      <c r="C41" s="1389" t="s">
        <v>315</v>
      </c>
      <c r="D41" s="1390" t="s">
        <v>316</v>
      </c>
      <c r="E41" s="1389">
        <v>1700</v>
      </c>
      <c r="F41" s="1387"/>
      <c r="G41" s="1386">
        <v>53400</v>
      </c>
      <c r="H41" s="1392">
        <f>27497666.33/1000</f>
        <v>27497.66633</v>
      </c>
      <c r="I41" s="1388" t="s">
        <v>317</v>
      </c>
      <c r="J41" s="697" t="s">
        <v>412</v>
      </c>
      <c r="K41" s="723" t="s">
        <v>411</v>
      </c>
      <c r="L41" s="726" t="s">
        <v>1780</v>
      </c>
      <c r="M41" s="699">
        <f>3222333.33/1000</f>
        <v>3222.3333299999999</v>
      </c>
      <c r="N41" s="699">
        <f>3222333.33/1000</f>
        <v>3222.3333299999999</v>
      </c>
      <c r="O41" s="690" t="s">
        <v>234</v>
      </c>
      <c r="P41" s="724">
        <v>41152</v>
      </c>
      <c r="Q41" s="724">
        <v>41267</v>
      </c>
      <c r="R41" s="697" t="s">
        <v>41</v>
      </c>
      <c r="S41" s="691"/>
    </row>
    <row r="42" spans="1:19" s="692" customFormat="1" ht="89.25" customHeight="1">
      <c r="A42" s="1385"/>
      <c r="B42" s="1388"/>
      <c r="C42" s="1389"/>
      <c r="D42" s="1390"/>
      <c r="E42" s="1389"/>
      <c r="F42" s="1387"/>
      <c r="G42" s="1386"/>
      <c r="H42" s="1393"/>
      <c r="I42" s="1388"/>
      <c r="J42" s="723" t="s">
        <v>331</v>
      </c>
      <c r="K42" s="697" t="s">
        <v>332</v>
      </c>
      <c r="L42" s="698" t="s">
        <v>330</v>
      </c>
      <c r="M42" s="699">
        <f>5458333/1000</f>
        <v>5458.3329999999996</v>
      </c>
      <c r="N42" s="699">
        <f>5458333/1000</f>
        <v>5458.3329999999996</v>
      </c>
      <c r="O42" s="690" t="s">
        <v>234</v>
      </c>
      <c r="P42" s="724">
        <v>41148</v>
      </c>
      <c r="Q42" s="724">
        <v>41269</v>
      </c>
      <c r="R42" s="697" t="s">
        <v>333</v>
      </c>
      <c r="S42" s="691"/>
    </row>
    <row r="43" spans="1:19" s="692" customFormat="1" ht="132">
      <c r="A43" s="1385"/>
      <c r="B43" s="1388"/>
      <c r="C43" s="1389"/>
      <c r="D43" s="1390"/>
      <c r="E43" s="1389"/>
      <c r="F43" s="1387"/>
      <c r="G43" s="1386"/>
      <c r="H43" s="1393"/>
      <c r="I43" s="1388"/>
      <c r="J43" s="723" t="s">
        <v>334</v>
      </c>
      <c r="K43" s="697" t="s">
        <v>335</v>
      </c>
      <c r="L43" s="698" t="s">
        <v>0</v>
      </c>
      <c r="M43" s="699">
        <f>2275000/1000</f>
        <v>2275</v>
      </c>
      <c r="N43" s="699">
        <f>2275000/1000</f>
        <v>2275</v>
      </c>
      <c r="O43" s="690" t="s">
        <v>234</v>
      </c>
      <c r="P43" s="724">
        <v>41165</v>
      </c>
      <c r="Q43" s="724">
        <v>41269</v>
      </c>
      <c r="R43" s="697" t="s">
        <v>1</v>
      </c>
      <c r="S43" s="691"/>
    </row>
    <row r="44" spans="1:19" s="692" customFormat="1" ht="194.25" customHeight="1">
      <c r="A44" s="1385"/>
      <c r="B44" s="1388"/>
      <c r="C44" s="1389"/>
      <c r="D44" s="1390"/>
      <c r="E44" s="1389"/>
      <c r="F44" s="1387"/>
      <c r="G44" s="1386"/>
      <c r="H44" s="1393"/>
      <c r="I44" s="1388"/>
      <c r="J44" s="723" t="s">
        <v>6</v>
      </c>
      <c r="K44" s="697" t="s">
        <v>7</v>
      </c>
      <c r="L44" s="698" t="s">
        <v>8</v>
      </c>
      <c r="M44" s="699">
        <f>7500000/1000</f>
        <v>7500</v>
      </c>
      <c r="N44" s="699">
        <f>7500000/1000</f>
        <v>7500</v>
      </c>
      <c r="O44" s="690" t="s">
        <v>234</v>
      </c>
      <c r="P44" s="724">
        <v>41178</v>
      </c>
      <c r="Q44" s="724">
        <v>41267</v>
      </c>
      <c r="R44" s="697" t="s">
        <v>9</v>
      </c>
      <c r="S44" s="691"/>
    </row>
    <row r="45" spans="1:19" s="692" customFormat="1" ht="174" customHeight="1">
      <c r="A45" s="1385"/>
      <c r="B45" s="1388"/>
      <c r="C45" s="1389"/>
      <c r="D45" s="1390"/>
      <c r="E45" s="1389"/>
      <c r="F45" s="1387"/>
      <c r="G45" s="1386"/>
      <c r="H45" s="1393"/>
      <c r="I45" s="1388"/>
      <c r="J45" s="723" t="s">
        <v>10</v>
      </c>
      <c r="K45" s="697" t="s">
        <v>11</v>
      </c>
      <c r="L45" s="698" t="s">
        <v>12</v>
      </c>
      <c r="M45" s="699">
        <v>4667</v>
      </c>
      <c r="N45" s="699">
        <v>4667</v>
      </c>
      <c r="O45" s="690" t="s">
        <v>234</v>
      </c>
      <c r="P45" s="724">
        <v>41152</v>
      </c>
      <c r="Q45" s="724">
        <v>41267</v>
      </c>
      <c r="R45" s="697" t="s">
        <v>13</v>
      </c>
      <c r="S45" s="691"/>
    </row>
    <row r="46" spans="1:19" s="692" customFormat="1" ht="156">
      <c r="A46" s="1385"/>
      <c r="B46" s="1388"/>
      <c r="C46" s="1389"/>
      <c r="D46" s="1390"/>
      <c r="E46" s="1389"/>
      <c r="F46" s="1387"/>
      <c r="G46" s="1386"/>
      <c r="H46" s="1394"/>
      <c r="I46" s="1388"/>
      <c r="J46" s="723" t="s">
        <v>43</v>
      </c>
      <c r="K46" s="723" t="s">
        <v>408</v>
      </c>
      <c r="L46" s="698" t="s">
        <v>409</v>
      </c>
      <c r="M46" s="699">
        <f>4375000/1000</f>
        <v>4375</v>
      </c>
      <c r="N46" s="699">
        <f>4375000/1000</f>
        <v>4375</v>
      </c>
      <c r="O46" s="690" t="s">
        <v>234</v>
      </c>
      <c r="P46" s="724">
        <v>41165</v>
      </c>
      <c r="Q46" s="724">
        <v>41269</v>
      </c>
      <c r="R46" s="697" t="s">
        <v>410</v>
      </c>
      <c r="S46" s="691"/>
    </row>
    <row r="47" spans="1:19" s="692" customFormat="1" ht="171.75" customHeight="1">
      <c r="A47" s="1385"/>
      <c r="B47" s="1388" t="s">
        <v>318</v>
      </c>
      <c r="C47" s="1389" t="s">
        <v>319</v>
      </c>
      <c r="D47" s="1390" t="s">
        <v>320</v>
      </c>
      <c r="E47" s="1389">
        <v>20</v>
      </c>
      <c r="F47" s="1387">
        <v>1</v>
      </c>
      <c r="G47" s="1386">
        <v>20000</v>
      </c>
      <c r="H47" s="1392">
        <f>5692000/1000</f>
        <v>5692</v>
      </c>
      <c r="I47" s="1388" t="s">
        <v>321</v>
      </c>
      <c r="J47" s="697" t="s">
        <v>1137</v>
      </c>
      <c r="K47" s="697" t="s">
        <v>1138</v>
      </c>
      <c r="L47" s="698" t="s">
        <v>1782</v>
      </c>
      <c r="M47" s="699">
        <v>1392</v>
      </c>
      <c r="N47" s="699">
        <v>1392</v>
      </c>
      <c r="O47" s="690" t="s">
        <v>234</v>
      </c>
      <c r="P47" s="701">
        <v>41159</v>
      </c>
      <c r="Q47" s="701">
        <v>41166</v>
      </c>
      <c r="R47" s="697" t="s">
        <v>1139</v>
      </c>
      <c r="S47" s="691"/>
    </row>
    <row r="48" spans="1:19" s="734" customFormat="1" ht="177.75" customHeight="1">
      <c r="A48" s="1385"/>
      <c r="B48" s="1388"/>
      <c r="C48" s="1389"/>
      <c r="D48" s="1390"/>
      <c r="E48" s="1389"/>
      <c r="F48" s="1387"/>
      <c r="G48" s="1386"/>
      <c r="H48" s="1393"/>
      <c r="I48" s="1388"/>
      <c r="J48" s="728" t="s">
        <v>1140</v>
      </c>
      <c r="K48" s="728" t="s">
        <v>1141</v>
      </c>
      <c r="L48" s="729" t="s">
        <v>1781</v>
      </c>
      <c r="M48" s="730">
        <v>1300</v>
      </c>
      <c r="N48" s="730">
        <v>1300</v>
      </c>
      <c r="O48" s="731" t="s">
        <v>234</v>
      </c>
      <c r="P48" s="732">
        <v>41159</v>
      </c>
      <c r="Q48" s="732">
        <v>41162</v>
      </c>
      <c r="R48" s="729" t="s">
        <v>1142</v>
      </c>
      <c r="S48" s="733"/>
    </row>
    <row r="49" spans="1:19" s="741" customFormat="1" ht="93.75" customHeight="1">
      <c r="A49" s="1385"/>
      <c r="B49" s="1388"/>
      <c r="C49" s="1389"/>
      <c r="D49" s="1390"/>
      <c r="E49" s="1389"/>
      <c r="F49" s="1387"/>
      <c r="G49" s="1386"/>
      <c r="H49" s="1394"/>
      <c r="I49" s="1388"/>
      <c r="J49" s="735" t="s">
        <v>1387</v>
      </c>
      <c r="K49" s="735" t="s">
        <v>1388</v>
      </c>
      <c r="L49" s="736" t="s">
        <v>1783</v>
      </c>
      <c r="M49" s="737">
        <v>3000</v>
      </c>
      <c r="N49" s="737">
        <v>3000</v>
      </c>
      <c r="O49" s="738" t="s">
        <v>234</v>
      </c>
      <c r="P49" s="739">
        <v>41173</v>
      </c>
      <c r="Q49" s="739">
        <v>41264</v>
      </c>
      <c r="R49" s="736" t="s">
        <v>1386</v>
      </c>
      <c r="S49" s="740"/>
    </row>
    <row r="50" spans="1:19" s="742" customFormat="1" ht="12">
      <c r="F50" s="743"/>
      <c r="G50" s="744">
        <f>SUM(G7:G49)</f>
        <v>877476</v>
      </c>
      <c r="H50" s="744">
        <f>SUM(H7:H49)</f>
        <v>214834.66599000001</v>
      </c>
      <c r="M50" s="745">
        <f>SUM(M7:M49)</f>
        <v>214834.66599000001</v>
      </c>
      <c r="N50" s="745">
        <f>SUM(N7:N49)</f>
        <v>214834.66599000001</v>
      </c>
      <c r="O50" s="746"/>
      <c r="S50" s="747"/>
    </row>
    <row r="51" spans="1:19" s="692" customFormat="1" ht="12">
      <c r="F51" s="748"/>
      <c r="L51" s="742"/>
      <c r="M51" s="745"/>
      <c r="N51" s="745"/>
      <c r="O51" s="746"/>
      <c r="P51" s="742"/>
      <c r="S51" s="691"/>
    </row>
    <row r="52" spans="1:19" s="692" customFormat="1" ht="13" thickBot="1">
      <c r="A52" s="749" t="s">
        <v>322</v>
      </c>
      <c r="B52" s="1418"/>
      <c r="C52" s="1418"/>
      <c r="D52" s="1418"/>
      <c r="E52" s="1418"/>
      <c r="F52" s="1418"/>
      <c r="G52" s="1418"/>
      <c r="H52" s="1418"/>
      <c r="I52" s="1418"/>
      <c r="J52" s="1418"/>
      <c r="K52" s="1418"/>
      <c r="L52" s="1418"/>
      <c r="M52" s="1418"/>
      <c r="N52" s="1418"/>
      <c r="O52" s="1418"/>
      <c r="P52" s="1418"/>
      <c r="Q52" s="1418"/>
      <c r="R52" s="1419"/>
      <c r="S52" s="691"/>
    </row>
    <row r="53" spans="1:19" s="692" customFormat="1" ht="12">
      <c r="A53" s="1414" t="s">
        <v>2902</v>
      </c>
      <c r="B53" s="1415"/>
      <c r="C53" s="1416"/>
      <c r="D53" s="750" t="s">
        <v>324</v>
      </c>
      <c r="E53" s="751"/>
      <c r="F53" s="752"/>
      <c r="G53" s="751"/>
      <c r="H53" s="751"/>
      <c r="I53" s="753"/>
      <c r="J53" s="753"/>
      <c r="K53" s="751"/>
      <c r="L53" s="751"/>
      <c r="M53" s="754"/>
      <c r="N53" s="754"/>
      <c r="O53" s="755"/>
      <c r="P53" s="751"/>
      <c r="Q53" s="751"/>
      <c r="R53" s="756"/>
      <c r="S53" s="691"/>
    </row>
    <row r="54" spans="1:19" s="747" customFormat="1" ht="12">
      <c r="B54" s="757"/>
      <c r="C54" s="757"/>
      <c r="D54" s="757"/>
      <c r="E54" s="757"/>
      <c r="F54" s="758"/>
      <c r="G54" s="757"/>
      <c r="H54" s="757"/>
      <c r="I54" s="757"/>
      <c r="J54" s="757"/>
      <c r="K54" s="757"/>
      <c r="L54" s="757"/>
      <c r="M54" s="759"/>
      <c r="N54" s="759"/>
      <c r="O54" s="760"/>
      <c r="P54" s="757"/>
      <c r="Q54" s="757"/>
      <c r="R54" s="757"/>
    </row>
    <row r="55" spans="1:19" s="747" customFormat="1" ht="12">
      <c r="A55" s="757" t="s">
        <v>325</v>
      </c>
      <c r="F55" s="761"/>
      <c r="M55" s="762"/>
      <c r="N55" s="762"/>
      <c r="O55" s="763"/>
    </row>
    <row r="56" spans="1:19" s="747" customFormat="1" ht="12">
      <c r="F56" s="761"/>
      <c r="M56" s="762"/>
      <c r="N56" s="762"/>
      <c r="O56" s="763"/>
    </row>
    <row r="57" spans="1:19" s="747" customFormat="1" ht="12">
      <c r="A57" s="757"/>
      <c r="F57" s="761"/>
      <c r="M57" s="762"/>
      <c r="N57" s="762"/>
      <c r="O57" s="763"/>
    </row>
    <row r="58" spans="1:19" s="747" customFormat="1" ht="12">
      <c r="A58" s="757"/>
      <c r="F58" s="761"/>
      <c r="M58" s="762"/>
      <c r="N58" s="762"/>
      <c r="O58" s="763"/>
    </row>
    <row r="59" spans="1:19" s="747" customFormat="1" ht="12">
      <c r="A59" s="764"/>
      <c r="F59" s="761"/>
      <c r="M59" s="762"/>
      <c r="N59" s="762"/>
      <c r="O59" s="763"/>
    </row>
    <row r="60" spans="1:19" s="747" customFormat="1" ht="12">
      <c r="A60" s="765"/>
      <c r="F60" s="761"/>
      <c r="M60" s="762"/>
      <c r="N60" s="762"/>
      <c r="O60" s="763"/>
    </row>
    <row r="61" spans="1:19" s="747" customFormat="1" ht="12">
      <c r="F61" s="761"/>
      <c r="M61" s="762"/>
      <c r="N61" s="762"/>
      <c r="O61" s="763"/>
    </row>
    <row r="62" spans="1:19" s="747" customFormat="1" ht="12">
      <c r="F62" s="761"/>
      <c r="M62" s="762"/>
      <c r="N62" s="762"/>
      <c r="O62" s="763"/>
    </row>
    <row r="63" spans="1:19" s="747" customFormat="1" ht="12">
      <c r="F63" s="761"/>
      <c r="M63" s="762"/>
      <c r="N63" s="762"/>
      <c r="O63" s="763"/>
    </row>
    <row r="64" spans="1:19" s="747" customFormat="1" ht="12">
      <c r="F64" s="761"/>
      <c r="M64" s="762"/>
      <c r="N64" s="762"/>
      <c r="O64" s="763"/>
    </row>
    <row r="65" spans="6:15" s="747" customFormat="1" ht="12">
      <c r="F65" s="761"/>
      <c r="M65" s="762"/>
      <c r="N65" s="762"/>
      <c r="O65" s="763"/>
    </row>
    <row r="66" spans="6:15" s="747" customFormat="1" ht="12">
      <c r="F66" s="761"/>
      <c r="M66" s="762"/>
      <c r="N66" s="762"/>
      <c r="O66" s="763"/>
    </row>
    <row r="67" spans="6:15" s="747" customFormat="1" ht="12">
      <c r="F67" s="761"/>
      <c r="M67" s="762"/>
      <c r="N67" s="762"/>
      <c r="O67" s="763"/>
    </row>
    <row r="68" spans="6:15" s="747" customFormat="1" ht="12">
      <c r="F68" s="761"/>
      <c r="M68" s="762"/>
      <c r="N68" s="762"/>
      <c r="O68" s="763"/>
    </row>
    <row r="69" spans="6:15" s="747" customFormat="1" ht="12">
      <c r="F69" s="761"/>
      <c r="M69" s="762"/>
      <c r="N69" s="762"/>
      <c r="O69" s="763"/>
    </row>
    <row r="70" spans="6:15" s="747" customFormat="1" ht="12">
      <c r="F70" s="761"/>
      <c r="M70" s="762"/>
      <c r="N70" s="762"/>
      <c r="O70" s="763"/>
    </row>
    <row r="71" spans="6:15" s="747" customFormat="1" ht="12">
      <c r="F71" s="761"/>
      <c r="M71" s="762"/>
      <c r="N71" s="762"/>
      <c r="O71" s="763"/>
    </row>
    <row r="72" spans="6:15" s="747" customFormat="1" ht="12">
      <c r="F72" s="761"/>
      <c r="M72" s="762"/>
      <c r="N72" s="762"/>
      <c r="O72" s="763"/>
    </row>
    <row r="73" spans="6:15" s="747" customFormat="1" ht="12">
      <c r="F73" s="761"/>
      <c r="M73" s="762"/>
      <c r="N73" s="762"/>
      <c r="O73" s="763"/>
    </row>
    <row r="74" spans="6:15" s="747" customFormat="1" ht="12">
      <c r="F74" s="761"/>
      <c r="M74" s="762"/>
      <c r="N74" s="762"/>
      <c r="O74" s="763"/>
    </row>
    <row r="75" spans="6:15" s="747" customFormat="1" ht="12">
      <c r="F75" s="761"/>
      <c r="M75" s="762"/>
      <c r="N75" s="762"/>
      <c r="O75" s="763"/>
    </row>
    <row r="76" spans="6:15" s="747" customFormat="1" ht="12">
      <c r="F76" s="761"/>
      <c r="M76" s="762"/>
      <c r="N76" s="762"/>
      <c r="O76" s="763"/>
    </row>
    <row r="77" spans="6:15" s="747" customFormat="1" ht="12">
      <c r="F77" s="761"/>
      <c r="M77" s="762"/>
      <c r="N77" s="762"/>
      <c r="O77" s="763"/>
    </row>
    <row r="78" spans="6:15" s="747" customFormat="1" ht="12">
      <c r="F78" s="761"/>
      <c r="M78" s="762"/>
      <c r="N78" s="762"/>
      <c r="O78" s="763"/>
    </row>
    <row r="79" spans="6:15" s="747" customFormat="1" ht="12">
      <c r="F79" s="761"/>
      <c r="M79" s="762"/>
      <c r="N79" s="762"/>
      <c r="O79" s="763"/>
    </row>
    <row r="80" spans="6:15" s="747" customFormat="1" ht="12">
      <c r="F80" s="761"/>
      <c r="M80" s="762"/>
      <c r="N80" s="762"/>
      <c r="O80" s="763"/>
    </row>
    <row r="81" spans="6:15" s="747" customFormat="1" ht="12">
      <c r="F81" s="761"/>
      <c r="M81" s="762"/>
      <c r="N81" s="762"/>
      <c r="O81" s="763"/>
    </row>
    <row r="82" spans="6:15" s="747" customFormat="1" ht="12">
      <c r="F82" s="761"/>
      <c r="M82" s="762"/>
      <c r="N82" s="762"/>
      <c r="O82" s="763"/>
    </row>
    <row r="83" spans="6:15" s="747" customFormat="1" ht="12">
      <c r="F83" s="761"/>
      <c r="M83" s="762"/>
      <c r="N83" s="762"/>
      <c r="O83" s="763"/>
    </row>
    <row r="84" spans="6:15" s="747" customFormat="1" ht="12">
      <c r="F84" s="761"/>
      <c r="M84" s="762"/>
      <c r="N84" s="762"/>
      <c r="O84" s="763"/>
    </row>
    <row r="85" spans="6:15" s="747" customFormat="1" ht="12">
      <c r="F85" s="761"/>
      <c r="M85" s="762"/>
      <c r="N85" s="762"/>
      <c r="O85" s="763"/>
    </row>
    <row r="86" spans="6:15" s="747" customFormat="1" ht="12">
      <c r="F86" s="761"/>
      <c r="M86" s="762"/>
      <c r="N86" s="762"/>
      <c r="O86" s="763"/>
    </row>
    <row r="87" spans="6:15" s="747" customFormat="1" ht="12">
      <c r="F87" s="761"/>
      <c r="M87" s="762"/>
      <c r="N87" s="762"/>
      <c r="O87" s="763"/>
    </row>
    <row r="88" spans="6:15" s="747" customFormat="1" ht="12">
      <c r="F88" s="761"/>
      <c r="M88" s="762"/>
      <c r="N88" s="762"/>
      <c r="O88" s="763"/>
    </row>
    <row r="89" spans="6:15" s="747" customFormat="1" ht="12">
      <c r="F89" s="761"/>
      <c r="M89" s="762"/>
      <c r="N89" s="762"/>
      <c r="O89" s="763"/>
    </row>
    <row r="90" spans="6:15" s="747" customFormat="1" ht="12">
      <c r="F90" s="761"/>
      <c r="M90" s="762"/>
      <c r="N90" s="762"/>
      <c r="O90" s="763"/>
    </row>
    <row r="91" spans="6:15" s="747" customFormat="1" ht="12">
      <c r="F91" s="761"/>
      <c r="M91" s="762"/>
      <c r="N91" s="762"/>
      <c r="O91" s="763"/>
    </row>
    <row r="92" spans="6:15" s="747" customFormat="1" ht="12">
      <c r="F92" s="761"/>
      <c r="M92" s="762"/>
      <c r="N92" s="762"/>
      <c r="O92" s="763"/>
    </row>
    <row r="93" spans="6:15" s="747" customFormat="1" ht="12">
      <c r="F93" s="761"/>
      <c r="M93" s="762"/>
      <c r="N93" s="762"/>
      <c r="O93" s="763"/>
    </row>
    <row r="94" spans="6:15" s="747" customFormat="1" ht="12">
      <c r="F94" s="761"/>
      <c r="M94" s="762"/>
      <c r="N94" s="762"/>
      <c r="O94" s="763"/>
    </row>
    <row r="95" spans="6:15" s="747" customFormat="1" ht="12">
      <c r="F95" s="761"/>
      <c r="M95" s="762"/>
      <c r="N95" s="762"/>
      <c r="O95" s="763"/>
    </row>
    <row r="96" spans="6:15" s="747" customFormat="1" ht="12">
      <c r="F96" s="761"/>
      <c r="M96" s="762"/>
      <c r="N96" s="762"/>
      <c r="O96" s="763"/>
    </row>
    <row r="97" spans="6:15" s="747" customFormat="1" ht="12">
      <c r="F97" s="761"/>
      <c r="M97" s="762"/>
      <c r="N97" s="762"/>
      <c r="O97" s="763"/>
    </row>
    <row r="98" spans="6:15" s="747" customFormat="1" ht="12">
      <c r="F98" s="761"/>
      <c r="M98" s="762"/>
      <c r="N98" s="762"/>
      <c r="O98" s="763"/>
    </row>
    <row r="99" spans="6:15" s="747" customFormat="1" ht="12">
      <c r="F99" s="761"/>
      <c r="M99" s="762"/>
      <c r="N99" s="762"/>
      <c r="O99" s="763"/>
    </row>
    <row r="100" spans="6:15" s="747" customFormat="1" ht="12">
      <c r="F100" s="761"/>
      <c r="M100" s="762"/>
      <c r="N100" s="762"/>
      <c r="O100" s="763"/>
    </row>
    <row r="101" spans="6:15" s="747" customFormat="1" ht="12">
      <c r="F101" s="761"/>
      <c r="M101" s="762"/>
      <c r="N101" s="762"/>
      <c r="O101" s="763"/>
    </row>
    <row r="102" spans="6:15" s="747" customFormat="1" ht="12">
      <c r="F102" s="761"/>
      <c r="M102" s="762"/>
      <c r="N102" s="762"/>
      <c r="O102" s="763"/>
    </row>
    <row r="103" spans="6:15" s="747" customFormat="1" ht="12">
      <c r="F103" s="761"/>
      <c r="M103" s="762"/>
      <c r="N103" s="762"/>
      <c r="O103" s="763"/>
    </row>
    <row r="104" spans="6:15" s="747" customFormat="1" ht="12">
      <c r="F104" s="761"/>
      <c r="M104" s="762"/>
      <c r="N104" s="762"/>
      <c r="O104" s="763"/>
    </row>
    <row r="105" spans="6:15" s="747" customFormat="1" ht="12">
      <c r="F105" s="761"/>
      <c r="M105" s="762"/>
      <c r="N105" s="762"/>
      <c r="O105" s="763"/>
    </row>
    <row r="106" spans="6:15" s="747" customFormat="1" ht="12">
      <c r="F106" s="761"/>
      <c r="M106" s="762"/>
      <c r="N106" s="762"/>
      <c r="O106" s="763"/>
    </row>
    <row r="107" spans="6:15" s="747" customFormat="1" ht="12">
      <c r="F107" s="761"/>
      <c r="M107" s="762"/>
      <c r="N107" s="762"/>
      <c r="O107" s="763"/>
    </row>
    <row r="108" spans="6:15" s="747" customFormat="1" ht="12">
      <c r="F108" s="761"/>
      <c r="M108" s="762"/>
      <c r="N108" s="762"/>
      <c r="O108" s="763"/>
    </row>
    <row r="109" spans="6:15" s="747" customFormat="1" ht="12">
      <c r="F109" s="761"/>
      <c r="M109" s="762"/>
      <c r="N109" s="762"/>
      <c r="O109" s="763"/>
    </row>
    <row r="110" spans="6:15" s="747" customFormat="1" ht="12">
      <c r="F110" s="761"/>
      <c r="M110" s="762"/>
      <c r="N110" s="762"/>
      <c r="O110" s="763"/>
    </row>
    <row r="111" spans="6:15" s="747" customFormat="1" ht="12">
      <c r="F111" s="761"/>
      <c r="M111" s="762"/>
      <c r="N111" s="762"/>
      <c r="O111" s="763"/>
    </row>
    <row r="112" spans="6:15" s="747" customFormat="1" ht="12">
      <c r="F112" s="761"/>
      <c r="M112" s="762"/>
      <c r="N112" s="762"/>
      <c r="O112" s="763"/>
    </row>
    <row r="113" spans="6:15" s="747" customFormat="1" ht="12">
      <c r="F113" s="761"/>
      <c r="M113" s="762"/>
      <c r="N113" s="762"/>
      <c r="O113" s="763"/>
    </row>
    <row r="114" spans="6:15" s="747" customFormat="1" ht="12">
      <c r="F114" s="761"/>
      <c r="M114" s="762"/>
      <c r="N114" s="762"/>
      <c r="O114" s="763"/>
    </row>
    <row r="115" spans="6:15" s="747" customFormat="1" ht="12">
      <c r="F115" s="761"/>
      <c r="M115" s="762"/>
      <c r="N115" s="762"/>
      <c r="O115" s="763"/>
    </row>
    <row r="116" spans="6:15" s="747" customFormat="1" ht="12">
      <c r="F116" s="761"/>
      <c r="M116" s="762"/>
      <c r="N116" s="762"/>
      <c r="O116" s="763"/>
    </row>
    <row r="117" spans="6:15" s="747" customFormat="1" ht="12">
      <c r="F117" s="761"/>
      <c r="M117" s="762"/>
      <c r="N117" s="762"/>
      <c r="O117" s="763"/>
    </row>
    <row r="118" spans="6:15" s="747" customFormat="1" ht="12">
      <c r="F118" s="761"/>
      <c r="M118" s="762"/>
      <c r="N118" s="762"/>
      <c r="O118" s="763"/>
    </row>
    <row r="119" spans="6:15" s="747" customFormat="1" ht="12">
      <c r="F119" s="761"/>
      <c r="M119" s="762"/>
      <c r="N119" s="762"/>
      <c r="O119" s="763"/>
    </row>
    <row r="120" spans="6:15" s="747" customFormat="1" ht="12">
      <c r="F120" s="761"/>
      <c r="M120" s="762"/>
      <c r="N120" s="762"/>
      <c r="O120" s="763"/>
    </row>
    <row r="121" spans="6:15" s="747" customFormat="1" ht="12">
      <c r="F121" s="761"/>
      <c r="M121" s="762"/>
      <c r="N121" s="762"/>
      <c r="O121" s="763"/>
    </row>
    <row r="122" spans="6:15" s="747" customFormat="1" ht="12">
      <c r="F122" s="761"/>
      <c r="M122" s="762"/>
      <c r="N122" s="762"/>
      <c r="O122" s="763"/>
    </row>
    <row r="123" spans="6:15" s="747" customFormat="1" ht="12">
      <c r="F123" s="761"/>
      <c r="M123" s="762"/>
      <c r="N123" s="762"/>
      <c r="O123" s="763"/>
    </row>
    <row r="124" spans="6:15" s="747" customFormat="1" ht="12">
      <c r="F124" s="761"/>
      <c r="M124" s="762"/>
      <c r="N124" s="762"/>
      <c r="O124" s="763"/>
    </row>
    <row r="125" spans="6:15" s="747" customFormat="1" ht="12">
      <c r="F125" s="761"/>
      <c r="M125" s="762"/>
      <c r="N125" s="762"/>
      <c r="O125" s="763"/>
    </row>
    <row r="126" spans="6:15" s="747" customFormat="1" ht="12">
      <c r="F126" s="761"/>
      <c r="M126" s="762"/>
      <c r="N126" s="762"/>
      <c r="O126" s="763"/>
    </row>
    <row r="127" spans="6:15" s="747" customFormat="1" ht="12">
      <c r="F127" s="761"/>
      <c r="M127" s="762"/>
      <c r="N127" s="762"/>
      <c r="O127" s="763"/>
    </row>
    <row r="128" spans="6:15" s="747" customFormat="1" ht="12">
      <c r="F128" s="761"/>
      <c r="M128" s="762"/>
      <c r="N128" s="762"/>
      <c r="O128" s="763"/>
    </row>
    <row r="129" spans="6:15" s="747" customFormat="1" ht="12">
      <c r="F129" s="761"/>
      <c r="M129" s="762"/>
      <c r="N129" s="762"/>
      <c r="O129" s="763"/>
    </row>
    <row r="130" spans="6:15" s="747" customFormat="1" ht="12">
      <c r="F130" s="761"/>
      <c r="M130" s="762"/>
      <c r="N130" s="762"/>
      <c r="O130" s="763"/>
    </row>
    <row r="131" spans="6:15" s="747" customFormat="1" ht="12">
      <c r="F131" s="761"/>
      <c r="M131" s="762"/>
      <c r="N131" s="762"/>
      <c r="O131" s="763"/>
    </row>
    <row r="132" spans="6:15" s="747" customFormat="1" ht="12">
      <c r="F132" s="761"/>
      <c r="M132" s="762"/>
      <c r="N132" s="762"/>
      <c r="O132" s="763"/>
    </row>
    <row r="133" spans="6:15" s="747" customFormat="1" ht="12">
      <c r="F133" s="761"/>
      <c r="M133" s="762"/>
      <c r="N133" s="762"/>
      <c r="O133" s="763"/>
    </row>
    <row r="134" spans="6:15" s="747" customFormat="1" ht="12">
      <c r="F134" s="761"/>
      <c r="M134" s="762"/>
      <c r="N134" s="762"/>
      <c r="O134" s="763"/>
    </row>
    <row r="135" spans="6:15" s="747" customFormat="1" ht="12">
      <c r="F135" s="761"/>
      <c r="M135" s="762"/>
      <c r="N135" s="762"/>
      <c r="O135" s="763"/>
    </row>
    <row r="136" spans="6:15" s="747" customFormat="1" ht="12">
      <c r="F136" s="761"/>
      <c r="M136" s="762"/>
      <c r="N136" s="762"/>
      <c r="O136" s="763"/>
    </row>
    <row r="137" spans="6:15" s="747" customFormat="1" ht="12">
      <c r="F137" s="761"/>
      <c r="M137" s="762"/>
      <c r="N137" s="762"/>
      <c r="O137" s="763"/>
    </row>
    <row r="138" spans="6:15" s="747" customFormat="1" ht="12">
      <c r="F138" s="761"/>
      <c r="M138" s="762"/>
      <c r="N138" s="762"/>
      <c r="O138" s="763"/>
    </row>
    <row r="139" spans="6:15" s="747" customFormat="1" ht="12">
      <c r="F139" s="761"/>
      <c r="M139" s="762"/>
      <c r="N139" s="762"/>
      <c r="O139" s="763"/>
    </row>
    <row r="140" spans="6:15" s="747" customFormat="1" ht="12">
      <c r="F140" s="761"/>
      <c r="M140" s="762"/>
      <c r="N140" s="762"/>
      <c r="O140" s="763"/>
    </row>
    <row r="141" spans="6:15" s="747" customFormat="1" ht="12">
      <c r="F141" s="761"/>
      <c r="M141" s="762"/>
      <c r="N141" s="762"/>
      <c r="O141" s="763"/>
    </row>
    <row r="142" spans="6:15" s="747" customFormat="1" ht="12">
      <c r="F142" s="761"/>
      <c r="M142" s="762"/>
      <c r="N142" s="762"/>
      <c r="O142" s="763"/>
    </row>
    <row r="143" spans="6:15" s="747" customFormat="1" ht="12">
      <c r="F143" s="761"/>
      <c r="M143" s="762"/>
      <c r="N143" s="762"/>
      <c r="O143" s="763"/>
    </row>
    <row r="144" spans="6:15" s="747" customFormat="1" ht="12">
      <c r="F144" s="761"/>
      <c r="M144" s="762"/>
      <c r="N144" s="762"/>
      <c r="O144" s="763"/>
    </row>
    <row r="145" spans="6:15" s="747" customFormat="1" ht="12">
      <c r="F145" s="761"/>
      <c r="M145" s="762"/>
      <c r="N145" s="762"/>
      <c r="O145" s="763"/>
    </row>
    <row r="146" spans="6:15" s="747" customFormat="1" ht="12">
      <c r="F146" s="761"/>
      <c r="M146" s="762"/>
      <c r="N146" s="762"/>
      <c r="O146" s="763"/>
    </row>
    <row r="147" spans="6:15" s="747" customFormat="1" ht="12">
      <c r="F147" s="761"/>
      <c r="M147" s="762"/>
      <c r="N147" s="762"/>
      <c r="O147" s="763"/>
    </row>
    <row r="148" spans="6:15" s="231" customFormat="1">
      <c r="F148" s="413"/>
      <c r="M148" s="377"/>
      <c r="N148" s="377"/>
      <c r="O148" s="378"/>
    </row>
    <row r="149" spans="6:15" s="231" customFormat="1">
      <c r="F149" s="413"/>
      <c r="M149" s="377"/>
      <c r="N149" s="377"/>
      <c r="O149" s="378"/>
    </row>
    <row r="150" spans="6:15" s="231" customFormat="1">
      <c r="F150" s="413"/>
      <c r="M150" s="377"/>
      <c r="N150" s="377"/>
      <c r="O150" s="378"/>
    </row>
    <row r="151" spans="6:15" s="231" customFormat="1">
      <c r="F151" s="413"/>
      <c r="M151" s="377"/>
      <c r="N151" s="377"/>
      <c r="O151" s="378"/>
    </row>
    <row r="152" spans="6:15" s="231" customFormat="1">
      <c r="F152" s="413"/>
      <c r="M152" s="377"/>
      <c r="N152" s="377"/>
      <c r="O152" s="378"/>
    </row>
    <row r="153" spans="6:15" s="231" customFormat="1">
      <c r="F153" s="413"/>
      <c r="M153" s="377"/>
      <c r="N153" s="377"/>
      <c r="O153" s="378"/>
    </row>
    <row r="154" spans="6:15" s="231" customFormat="1">
      <c r="F154" s="413"/>
      <c r="M154" s="377"/>
      <c r="N154" s="377"/>
      <c r="O154" s="378"/>
    </row>
    <row r="155" spans="6:15" s="231" customFormat="1">
      <c r="F155" s="413"/>
      <c r="M155" s="377"/>
      <c r="N155" s="377"/>
      <c r="O155" s="378"/>
    </row>
    <row r="156" spans="6:15" s="231" customFormat="1">
      <c r="F156" s="413"/>
      <c r="M156" s="377"/>
      <c r="N156" s="377"/>
      <c r="O156" s="378"/>
    </row>
    <row r="157" spans="6:15" s="231" customFormat="1">
      <c r="F157" s="413"/>
      <c r="M157" s="377"/>
      <c r="N157" s="377"/>
      <c r="O157" s="378"/>
    </row>
    <row r="158" spans="6:15" s="231" customFormat="1">
      <c r="F158" s="413"/>
      <c r="M158" s="377"/>
      <c r="N158" s="377"/>
      <c r="O158" s="378"/>
    </row>
    <row r="159" spans="6:15" s="231" customFormat="1">
      <c r="F159" s="413"/>
      <c r="M159" s="377"/>
      <c r="N159" s="377"/>
      <c r="O159" s="378"/>
    </row>
    <row r="160" spans="6:15" s="231" customFormat="1">
      <c r="F160" s="413"/>
      <c r="M160" s="377"/>
      <c r="N160" s="377"/>
      <c r="O160" s="378"/>
    </row>
    <row r="161" spans="6:15" s="231" customFormat="1">
      <c r="F161" s="413"/>
      <c r="M161" s="377"/>
      <c r="N161" s="377"/>
      <c r="O161" s="378"/>
    </row>
    <row r="162" spans="6:15" s="231" customFormat="1">
      <c r="F162" s="413"/>
      <c r="M162" s="377"/>
      <c r="N162" s="377"/>
      <c r="O162" s="378"/>
    </row>
    <row r="163" spans="6:15" s="231" customFormat="1">
      <c r="F163" s="413"/>
      <c r="M163" s="377"/>
      <c r="N163" s="377"/>
      <c r="O163" s="378"/>
    </row>
    <row r="164" spans="6:15" s="231" customFormat="1">
      <c r="F164" s="413"/>
      <c r="M164" s="377"/>
      <c r="N164" s="377"/>
      <c r="O164" s="378"/>
    </row>
    <row r="165" spans="6:15" s="231" customFormat="1">
      <c r="F165" s="413"/>
      <c r="M165" s="377"/>
      <c r="N165" s="377"/>
      <c r="O165" s="378"/>
    </row>
    <row r="166" spans="6:15" s="231" customFormat="1">
      <c r="F166" s="413"/>
      <c r="M166" s="377"/>
      <c r="N166" s="377"/>
      <c r="O166" s="378"/>
    </row>
    <row r="167" spans="6:15" s="231" customFormat="1">
      <c r="F167" s="413"/>
      <c r="M167" s="377"/>
      <c r="N167" s="377"/>
      <c r="O167" s="378"/>
    </row>
    <row r="168" spans="6:15" s="231" customFormat="1">
      <c r="F168" s="413"/>
      <c r="M168" s="377"/>
      <c r="N168" s="377"/>
      <c r="O168" s="378"/>
    </row>
    <row r="169" spans="6:15" s="231" customFormat="1">
      <c r="F169" s="413"/>
      <c r="M169" s="377"/>
      <c r="N169" s="377"/>
      <c r="O169" s="378"/>
    </row>
    <row r="170" spans="6:15" s="231" customFormat="1">
      <c r="F170" s="413"/>
      <c r="M170" s="377"/>
      <c r="N170" s="377"/>
      <c r="O170" s="378"/>
    </row>
    <row r="171" spans="6:15" s="231" customFormat="1">
      <c r="F171" s="413"/>
      <c r="M171" s="377"/>
      <c r="N171" s="377"/>
      <c r="O171" s="378"/>
    </row>
    <row r="172" spans="6:15" s="231" customFormat="1">
      <c r="F172" s="413"/>
      <c r="M172" s="377"/>
      <c r="N172" s="377"/>
      <c r="O172" s="378"/>
    </row>
    <row r="173" spans="6:15" s="231" customFormat="1">
      <c r="F173" s="413"/>
      <c r="M173" s="377"/>
      <c r="N173" s="377"/>
      <c r="O173" s="378"/>
    </row>
    <row r="174" spans="6:15" s="231" customFormat="1">
      <c r="F174" s="413"/>
      <c r="M174" s="377"/>
      <c r="N174" s="377"/>
      <c r="O174" s="378"/>
    </row>
    <row r="175" spans="6:15" s="231" customFormat="1">
      <c r="F175" s="413"/>
      <c r="M175" s="377"/>
      <c r="N175" s="377"/>
      <c r="O175" s="378"/>
    </row>
    <row r="176" spans="6:15" s="231" customFormat="1">
      <c r="F176" s="413"/>
      <c r="M176" s="377"/>
      <c r="N176" s="377"/>
      <c r="O176" s="378"/>
    </row>
    <row r="177" spans="6:15" s="231" customFormat="1">
      <c r="F177" s="413"/>
      <c r="M177" s="377"/>
      <c r="N177" s="377"/>
      <c r="O177" s="378"/>
    </row>
    <row r="178" spans="6:15" s="231" customFormat="1">
      <c r="F178" s="413"/>
      <c r="M178" s="377"/>
      <c r="N178" s="377"/>
      <c r="O178" s="378"/>
    </row>
    <row r="179" spans="6:15" s="231" customFormat="1">
      <c r="F179" s="413"/>
      <c r="M179" s="377"/>
      <c r="N179" s="377"/>
      <c r="O179" s="378"/>
    </row>
    <row r="180" spans="6:15" s="231" customFormat="1">
      <c r="F180" s="413"/>
      <c r="M180" s="377"/>
      <c r="N180" s="377"/>
      <c r="O180" s="378"/>
    </row>
    <row r="181" spans="6:15" s="231" customFormat="1">
      <c r="F181" s="413"/>
      <c r="M181" s="377"/>
      <c r="N181" s="377"/>
      <c r="O181" s="378"/>
    </row>
    <row r="182" spans="6:15" s="231" customFormat="1">
      <c r="F182" s="413"/>
      <c r="M182" s="377"/>
      <c r="N182" s="377"/>
      <c r="O182" s="378"/>
    </row>
    <row r="183" spans="6:15" s="231" customFormat="1">
      <c r="F183" s="413"/>
      <c r="M183" s="377"/>
      <c r="N183" s="377"/>
      <c r="O183" s="378"/>
    </row>
    <row r="184" spans="6:15" s="231" customFormat="1">
      <c r="F184" s="413"/>
      <c r="M184" s="377"/>
      <c r="N184" s="377"/>
      <c r="O184" s="378"/>
    </row>
    <row r="185" spans="6:15" s="231" customFormat="1">
      <c r="F185" s="413"/>
      <c r="M185" s="377"/>
      <c r="N185" s="377"/>
      <c r="O185" s="378"/>
    </row>
    <row r="186" spans="6:15" s="231" customFormat="1">
      <c r="F186" s="413"/>
      <c r="M186" s="377"/>
      <c r="N186" s="377"/>
      <c r="O186" s="378"/>
    </row>
    <row r="187" spans="6:15" s="231" customFormat="1">
      <c r="F187" s="413"/>
      <c r="M187" s="377"/>
      <c r="N187" s="377"/>
      <c r="O187" s="378"/>
    </row>
    <row r="188" spans="6:15" s="231" customFormat="1">
      <c r="F188" s="413"/>
      <c r="M188" s="377"/>
      <c r="N188" s="377"/>
      <c r="O188" s="378"/>
    </row>
    <row r="189" spans="6:15" s="231" customFormat="1">
      <c r="F189" s="413"/>
      <c r="M189" s="377"/>
      <c r="N189" s="377"/>
      <c r="O189" s="378"/>
    </row>
    <row r="190" spans="6:15" s="231" customFormat="1">
      <c r="F190" s="413"/>
      <c r="M190" s="377"/>
      <c r="N190" s="377"/>
      <c r="O190" s="378"/>
    </row>
    <row r="191" spans="6:15" s="231" customFormat="1">
      <c r="F191" s="413"/>
      <c r="M191" s="377"/>
      <c r="N191" s="377"/>
      <c r="O191" s="378"/>
    </row>
    <row r="192" spans="6:15" s="231" customFormat="1">
      <c r="F192" s="413"/>
      <c r="M192" s="377"/>
      <c r="N192" s="377"/>
      <c r="O192" s="378"/>
    </row>
    <row r="193" spans="6:15" s="231" customFormat="1">
      <c r="F193" s="413"/>
      <c r="M193" s="377"/>
      <c r="N193" s="377"/>
      <c r="O193" s="378"/>
    </row>
    <row r="194" spans="6:15" s="231" customFormat="1">
      <c r="F194" s="413"/>
      <c r="M194" s="377"/>
      <c r="N194" s="377"/>
      <c r="O194" s="378"/>
    </row>
    <row r="195" spans="6:15" s="231" customFormat="1">
      <c r="F195" s="413"/>
      <c r="M195" s="377"/>
      <c r="N195" s="377"/>
      <c r="O195" s="378"/>
    </row>
    <row r="196" spans="6:15" s="231" customFormat="1">
      <c r="F196" s="413"/>
      <c r="M196" s="377"/>
      <c r="N196" s="377"/>
      <c r="O196" s="378"/>
    </row>
    <row r="197" spans="6:15" s="231" customFormat="1">
      <c r="F197" s="413"/>
      <c r="M197" s="377"/>
      <c r="N197" s="377"/>
      <c r="O197" s="378"/>
    </row>
    <row r="198" spans="6:15" s="231" customFormat="1">
      <c r="F198" s="413"/>
      <c r="M198" s="377"/>
      <c r="N198" s="377"/>
      <c r="O198" s="378"/>
    </row>
    <row r="199" spans="6:15" s="231" customFormat="1">
      <c r="F199" s="413"/>
      <c r="M199" s="377"/>
      <c r="N199" s="377"/>
      <c r="O199" s="378"/>
    </row>
    <row r="200" spans="6:15" s="231" customFormat="1">
      <c r="F200" s="413"/>
      <c r="M200" s="377"/>
      <c r="N200" s="377"/>
      <c r="O200" s="378"/>
    </row>
    <row r="201" spans="6:15" s="231" customFormat="1">
      <c r="F201" s="413"/>
      <c r="M201" s="377"/>
      <c r="N201" s="377"/>
      <c r="O201" s="378"/>
    </row>
    <row r="202" spans="6:15" s="231" customFormat="1">
      <c r="F202" s="413"/>
      <c r="M202" s="377"/>
      <c r="N202" s="377"/>
      <c r="O202" s="378"/>
    </row>
    <row r="203" spans="6:15" s="231" customFormat="1">
      <c r="F203" s="413"/>
      <c r="M203" s="377"/>
      <c r="N203" s="377"/>
      <c r="O203" s="378"/>
    </row>
    <row r="204" spans="6:15" s="231" customFormat="1">
      <c r="F204" s="413"/>
      <c r="M204" s="377"/>
      <c r="N204" s="377"/>
      <c r="O204" s="378"/>
    </row>
    <row r="205" spans="6:15" s="231" customFormat="1">
      <c r="F205" s="413"/>
      <c r="M205" s="377"/>
      <c r="N205" s="377"/>
      <c r="O205" s="378"/>
    </row>
    <row r="206" spans="6:15" s="231" customFormat="1">
      <c r="F206" s="413"/>
      <c r="M206" s="377"/>
      <c r="N206" s="377"/>
      <c r="O206" s="378"/>
    </row>
    <row r="207" spans="6:15" s="231" customFormat="1">
      <c r="F207" s="413"/>
      <c r="M207" s="377"/>
      <c r="N207" s="377"/>
      <c r="O207" s="378"/>
    </row>
    <row r="208" spans="6:15" s="231" customFormat="1">
      <c r="F208" s="413"/>
      <c r="M208" s="377"/>
      <c r="N208" s="377"/>
      <c r="O208" s="378"/>
    </row>
    <row r="209" spans="6:15" s="231" customFormat="1">
      <c r="F209" s="413"/>
      <c r="M209" s="377"/>
      <c r="N209" s="377"/>
      <c r="O209" s="378"/>
    </row>
    <row r="210" spans="6:15" s="231" customFormat="1">
      <c r="F210" s="413"/>
      <c r="M210" s="377"/>
      <c r="N210" s="377"/>
      <c r="O210" s="378"/>
    </row>
    <row r="211" spans="6:15" s="231" customFormat="1">
      <c r="F211" s="413"/>
      <c r="M211" s="377"/>
      <c r="N211" s="377"/>
      <c r="O211" s="378"/>
    </row>
    <row r="212" spans="6:15" s="231" customFormat="1">
      <c r="F212" s="413"/>
      <c r="M212" s="377"/>
      <c r="N212" s="377"/>
      <c r="O212" s="378"/>
    </row>
    <row r="213" spans="6:15" s="231" customFormat="1">
      <c r="F213" s="413"/>
      <c r="M213" s="377"/>
      <c r="N213" s="377"/>
      <c r="O213" s="378"/>
    </row>
    <row r="214" spans="6:15" s="231" customFormat="1">
      <c r="F214" s="413"/>
      <c r="M214" s="377"/>
      <c r="N214" s="377"/>
      <c r="O214" s="378"/>
    </row>
    <row r="215" spans="6:15" s="231" customFormat="1">
      <c r="F215" s="413"/>
      <c r="M215" s="377"/>
      <c r="N215" s="377"/>
      <c r="O215" s="378"/>
    </row>
    <row r="216" spans="6:15" s="231" customFormat="1">
      <c r="F216" s="413"/>
      <c r="M216" s="377"/>
      <c r="N216" s="377"/>
      <c r="O216" s="378"/>
    </row>
    <row r="217" spans="6:15" s="231" customFormat="1">
      <c r="F217" s="413"/>
      <c r="M217" s="377"/>
      <c r="N217" s="377"/>
      <c r="O217" s="378"/>
    </row>
    <row r="218" spans="6:15" s="231" customFormat="1">
      <c r="F218" s="413"/>
      <c r="M218" s="377"/>
      <c r="N218" s="377"/>
      <c r="O218" s="378"/>
    </row>
    <row r="219" spans="6:15" s="231" customFormat="1">
      <c r="F219" s="413"/>
      <c r="M219" s="377"/>
      <c r="N219" s="377"/>
      <c r="O219" s="378"/>
    </row>
    <row r="220" spans="6:15" s="231" customFormat="1">
      <c r="F220" s="413"/>
      <c r="M220" s="377"/>
      <c r="N220" s="377"/>
      <c r="O220" s="378"/>
    </row>
    <row r="221" spans="6:15" s="231" customFormat="1">
      <c r="F221" s="413"/>
      <c r="M221" s="377"/>
      <c r="N221" s="377"/>
      <c r="O221" s="378"/>
    </row>
    <row r="222" spans="6:15" s="231" customFormat="1">
      <c r="F222" s="413"/>
      <c r="M222" s="377"/>
      <c r="N222" s="377"/>
      <c r="O222" s="378"/>
    </row>
    <row r="223" spans="6:15" s="231" customFormat="1">
      <c r="F223" s="413"/>
      <c r="M223" s="377"/>
      <c r="N223" s="377"/>
      <c r="O223" s="378"/>
    </row>
    <row r="224" spans="6:15" s="231" customFormat="1">
      <c r="F224" s="413"/>
      <c r="M224" s="377"/>
      <c r="N224" s="377"/>
      <c r="O224" s="378"/>
    </row>
    <row r="225" spans="6:15" s="231" customFormat="1">
      <c r="F225" s="413"/>
      <c r="M225" s="377"/>
      <c r="N225" s="377"/>
      <c r="O225" s="378"/>
    </row>
    <row r="226" spans="6:15" s="231" customFormat="1">
      <c r="F226" s="413"/>
      <c r="M226" s="377"/>
      <c r="N226" s="377"/>
      <c r="O226" s="378"/>
    </row>
    <row r="227" spans="6:15" s="231" customFormat="1">
      <c r="F227" s="413"/>
      <c r="M227" s="377"/>
      <c r="N227" s="377"/>
      <c r="O227" s="378"/>
    </row>
    <row r="228" spans="6:15" s="231" customFormat="1">
      <c r="F228" s="413"/>
      <c r="M228" s="377"/>
      <c r="N228" s="377"/>
      <c r="O228" s="378"/>
    </row>
    <row r="229" spans="6:15" s="231" customFormat="1">
      <c r="F229" s="413"/>
      <c r="M229" s="377"/>
      <c r="N229" s="377"/>
      <c r="O229" s="378"/>
    </row>
    <row r="230" spans="6:15" s="231" customFormat="1">
      <c r="F230" s="413"/>
      <c r="M230" s="377"/>
      <c r="N230" s="377"/>
      <c r="O230" s="378"/>
    </row>
    <row r="231" spans="6:15" s="231" customFormat="1">
      <c r="F231" s="413"/>
      <c r="M231" s="377"/>
      <c r="N231" s="377"/>
      <c r="O231" s="378"/>
    </row>
    <row r="232" spans="6:15" s="231" customFormat="1">
      <c r="F232" s="413"/>
      <c r="M232" s="377"/>
      <c r="N232" s="377"/>
      <c r="O232" s="378"/>
    </row>
    <row r="233" spans="6:15" s="231" customFormat="1">
      <c r="F233" s="413"/>
      <c r="M233" s="377"/>
      <c r="N233" s="377"/>
      <c r="O233" s="378"/>
    </row>
    <row r="234" spans="6:15" s="231" customFormat="1">
      <c r="F234" s="413"/>
      <c r="M234" s="377"/>
      <c r="N234" s="377"/>
      <c r="O234" s="378"/>
    </row>
    <row r="235" spans="6:15" s="231" customFormat="1">
      <c r="F235" s="413"/>
      <c r="M235" s="377"/>
      <c r="N235" s="377"/>
      <c r="O235" s="378"/>
    </row>
    <row r="236" spans="6:15" s="231" customFormat="1">
      <c r="F236" s="413"/>
      <c r="M236" s="377"/>
      <c r="N236" s="377"/>
      <c r="O236" s="378"/>
    </row>
    <row r="237" spans="6:15" s="231" customFormat="1">
      <c r="F237" s="413"/>
      <c r="M237" s="377"/>
      <c r="N237" s="377"/>
      <c r="O237" s="378"/>
    </row>
    <row r="238" spans="6:15" s="231" customFormat="1">
      <c r="F238" s="413"/>
      <c r="M238" s="377"/>
      <c r="N238" s="377"/>
      <c r="O238" s="378"/>
    </row>
    <row r="239" spans="6:15" s="231" customFormat="1">
      <c r="F239" s="413"/>
      <c r="M239" s="377"/>
      <c r="N239" s="377"/>
      <c r="O239" s="378"/>
    </row>
    <row r="240" spans="6:15" s="231" customFormat="1">
      <c r="F240" s="413"/>
      <c r="M240" s="377"/>
      <c r="N240" s="377"/>
      <c r="O240" s="378"/>
    </row>
    <row r="241" spans="6:15" s="231" customFormat="1">
      <c r="F241" s="413"/>
      <c r="M241" s="377"/>
      <c r="N241" s="377"/>
      <c r="O241" s="378"/>
    </row>
    <row r="242" spans="6:15" s="231" customFormat="1">
      <c r="F242" s="413"/>
      <c r="M242" s="377"/>
      <c r="N242" s="377"/>
      <c r="O242" s="378"/>
    </row>
    <row r="243" spans="6:15" s="231" customFormat="1">
      <c r="F243" s="413"/>
      <c r="M243" s="377"/>
      <c r="N243" s="377"/>
      <c r="O243" s="378"/>
    </row>
    <row r="244" spans="6:15" s="231" customFormat="1">
      <c r="F244" s="413"/>
      <c r="M244" s="377"/>
      <c r="N244" s="377"/>
      <c r="O244" s="378"/>
    </row>
    <row r="245" spans="6:15" s="231" customFormat="1">
      <c r="F245" s="413"/>
      <c r="M245" s="377"/>
      <c r="N245" s="377"/>
      <c r="O245" s="378"/>
    </row>
    <row r="246" spans="6:15" s="231" customFormat="1">
      <c r="F246" s="413"/>
      <c r="M246" s="377"/>
      <c r="N246" s="377"/>
      <c r="O246" s="378"/>
    </row>
    <row r="247" spans="6:15" s="231" customFormat="1">
      <c r="F247" s="413"/>
      <c r="M247" s="377"/>
      <c r="N247" s="377"/>
      <c r="O247" s="378"/>
    </row>
    <row r="248" spans="6:15" s="231" customFormat="1">
      <c r="F248" s="413"/>
      <c r="M248" s="377"/>
      <c r="N248" s="377"/>
      <c r="O248" s="378"/>
    </row>
    <row r="249" spans="6:15" s="231" customFormat="1">
      <c r="F249" s="413"/>
      <c r="M249" s="377"/>
      <c r="N249" s="377"/>
      <c r="O249" s="378"/>
    </row>
    <row r="250" spans="6:15" s="231" customFormat="1">
      <c r="F250" s="413"/>
      <c r="M250" s="377"/>
      <c r="N250" s="377"/>
      <c r="O250" s="378"/>
    </row>
    <row r="251" spans="6:15" s="231" customFormat="1">
      <c r="F251" s="413"/>
      <c r="M251" s="377"/>
      <c r="N251" s="377"/>
      <c r="O251" s="378"/>
    </row>
    <row r="252" spans="6:15" s="231" customFormat="1">
      <c r="F252" s="413"/>
      <c r="M252" s="377"/>
      <c r="N252" s="377"/>
      <c r="O252" s="378"/>
    </row>
    <row r="253" spans="6:15" s="231" customFormat="1">
      <c r="F253" s="413"/>
      <c r="M253" s="377"/>
      <c r="N253" s="377"/>
      <c r="O253" s="378"/>
    </row>
    <row r="254" spans="6:15" s="231" customFormat="1">
      <c r="F254" s="413"/>
      <c r="M254" s="377"/>
      <c r="N254" s="377"/>
      <c r="O254" s="378"/>
    </row>
    <row r="255" spans="6:15" s="231" customFormat="1">
      <c r="F255" s="413"/>
      <c r="M255" s="377"/>
      <c r="N255" s="377"/>
      <c r="O255" s="378"/>
    </row>
    <row r="256" spans="6:15" s="231" customFormat="1">
      <c r="F256" s="413"/>
      <c r="M256" s="377"/>
      <c r="N256" s="377"/>
      <c r="O256" s="378"/>
    </row>
    <row r="257" spans="6:15" s="231" customFormat="1">
      <c r="F257" s="413"/>
      <c r="M257" s="377"/>
      <c r="N257" s="377"/>
      <c r="O257" s="378"/>
    </row>
    <row r="258" spans="6:15" s="231" customFormat="1">
      <c r="F258" s="413"/>
      <c r="M258" s="377"/>
      <c r="N258" s="377"/>
      <c r="O258" s="378"/>
    </row>
    <row r="259" spans="6:15" s="231" customFormat="1">
      <c r="F259" s="413"/>
      <c r="M259" s="377"/>
      <c r="N259" s="377"/>
      <c r="O259" s="378"/>
    </row>
    <row r="260" spans="6:15" s="231" customFormat="1">
      <c r="F260" s="413"/>
      <c r="M260" s="377"/>
      <c r="N260" s="377"/>
      <c r="O260" s="378"/>
    </row>
    <row r="261" spans="6:15" s="231" customFormat="1">
      <c r="F261" s="413"/>
      <c r="M261" s="377"/>
      <c r="N261" s="377"/>
      <c r="O261" s="378"/>
    </row>
    <row r="262" spans="6:15" s="231" customFormat="1">
      <c r="F262" s="413"/>
      <c r="M262" s="377"/>
      <c r="N262" s="377"/>
      <c r="O262" s="378"/>
    </row>
    <row r="263" spans="6:15" s="231" customFormat="1">
      <c r="F263" s="413"/>
      <c r="M263" s="377"/>
      <c r="N263" s="377"/>
      <c r="O263" s="378"/>
    </row>
    <row r="264" spans="6:15" s="231" customFormat="1">
      <c r="F264" s="413"/>
      <c r="M264" s="377"/>
      <c r="N264" s="377"/>
      <c r="O264" s="378"/>
    </row>
    <row r="265" spans="6:15" s="231" customFormat="1">
      <c r="F265" s="413"/>
      <c r="M265" s="377"/>
      <c r="N265" s="377"/>
      <c r="O265" s="378"/>
    </row>
    <row r="266" spans="6:15" s="231" customFormat="1">
      <c r="F266" s="413"/>
      <c r="M266" s="377"/>
      <c r="N266" s="377"/>
      <c r="O266" s="378"/>
    </row>
    <row r="267" spans="6:15" s="231" customFormat="1">
      <c r="F267" s="413"/>
      <c r="M267" s="377"/>
      <c r="N267" s="377"/>
      <c r="O267" s="378"/>
    </row>
    <row r="268" spans="6:15" s="231" customFormat="1">
      <c r="F268" s="413"/>
      <c r="M268" s="377"/>
      <c r="N268" s="377"/>
      <c r="O268" s="378"/>
    </row>
    <row r="269" spans="6:15" s="231" customFormat="1">
      <c r="F269" s="413"/>
      <c r="M269" s="377"/>
      <c r="N269" s="377"/>
      <c r="O269" s="378"/>
    </row>
    <row r="270" spans="6:15" s="231" customFormat="1">
      <c r="F270" s="413"/>
      <c r="M270" s="377"/>
      <c r="N270" s="377"/>
      <c r="O270" s="378"/>
    </row>
    <row r="271" spans="6:15" s="231" customFormat="1">
      <c r="F271" s="413"/>
      <c r="M271" s="377"/>
      <c r="N271" s="377"/>
      <c r="O271" s="378"/>
    </row>
    <row r="272" spans="6:15" s="231" customFormat="1">
      <c r="F272" s="413"/>
      <c r="M272" s="377"/>
      <c r="N272" s="377"/>
      <c r="O272" s="378"/>
    </row>
    <row r="273" spans="6:15" s="231" customFormat="1">
      <c r="F273" s="413"/>
      <c r="M273" s="377"/>
      <c r="N273" s="377"/>
      <c r="O273" s="378"/>
    </row>
    <row r="274" spans="6:15" s="231" customFormat="1">
      <c r="F274" s="413"/>
      <c r="M274" s="377"/>
      <c r="N274" s="377"/>
      <c r="O274" s="378"/>
    </row>
    <row r="275" spans="6:15" s="231" customFormat="1">
      <c r="F275" s="413"/>
      <c r="M275" s="377"/>
      <c r="N275" s="377"/>
      <c r="O275" s="378"/>
    </row>
    <row r="276" spans="6:15" s="231" customFormat="1">
      <c r="F276" s="413"/>
      <c r="M276" s="377"/>
      <c r="N276" s="377"/>
      <c r="O276" s="378"/>
    </row>
    <row r="277" spans="6:15" s="231" customFormat="1">
      <c r="F277" s="413"/>
      <c r="M277" s="377"/>
      <c r="N277" s="377"/>
      <c r="O277" s="378"/>
    </row>
    <row r="278" spans="6:15" s="231" customFormat="1">
      <c r="F278" s="413"/>
      <c r="M278" s="377"/>
      <c r="N278" s="377"/>
      <c r="O278" s="378"/>
    </row>
    <row r="279" spans="6:15" s="231" customFormat="1">
      <c r="F279" s="413"/>
      <c r="M279" s="377"/>
      <c r="N279" s="377"/>
      <c r="O279" s="378"/>
    </row>
    <row r="280" spans="6:15" s="231" customFormat="1">
      <c r="F280" s="413"/>
      <c r="M280" s="377"/>
      <c r="N280" s="377"/>
      <c r="O280" s="378"/>
    </row>
    <row r="281" spans="6:15" s="231" customFormat="1">
      <c r="F281" s="413"/>
      <c r="M281" s="377"/>
      <c r="N281" s="377"/>
      <c r="O281" s="378"/>
    </row>
    <row r="282" spans="6:15" s="231" customFormat="1">
      <c r="F282" s="413"/>
      <c r="M282" s="377"/>
      <c r="N282" s="377"/>
      <c r="O282" s="378"/>
    </row>
    <row r="283" spans="6:15" s="231" customFormat="1">
      <c r="F283" s="413"/>
      <c r="M283" s="377"/>
      <c r="N283" s="377"/>
      <c r="O283" s="378"/>
    </row>
    <row r="284" spans="6:15" s="231" customFormat="1">
      <c r="F284" s="413"/>
      <c r="M284" s="377"/>
      <c r="N284" s="377"/>
      <c r="O284" s="378"/>
    </row>
    <row r="285" spans="6:15" s="231" customFormat="1">
      <c r="F285" s="413"/>
      <c r="M285" s="377"/>
      <c r="N285" s="377"/>
      <c r="O285" s="378"/>
    </row>
    <row r="286" spans="6:15" s="231" customFormat="1">
      <c r="F286" s="413"/>
      <c r="M286" s="377"/>
      <c r="N286" s="377"/>
      <c r="O286" s="378"/>
    </row>
    <row r="287" spans="6:15" s="231" customFormat="1">
      <c r="F287" s="413"/>
      <c r="M287" s="377"/>
      <c r="N287" s="377"/>
      <c r="O287" s="378"/>
    </row>
    <row r="288" spans="6:15" s="231" customFormat="1">
      <c r="F288" s="413"/>
      <c r="M288" s="377"/>
      <c r="N288" s="377"/>
      <c r="O288" s="378"/>
    </row>
    <row r="289" spans="6:15" s="231" customFormat="1">
      <c r="F289" s="413"/>
      <c r="M289" s="377"/>
      <c r="N289" s="377"/>
      <c r="O289" s="378"/>
    </row>
    <row r="290" spans="6:15" s="231" customFormat="1">
      <c r="F290" s="413"/>
      <c r="M290" s="377"/>
      <c r="N290" s="377"/>
      <c r="O290" s="378"/>
    </row>
    <row r="291" spans="6:15" s="231" customFormat="1">
      <c r="F291" s="413"/>
      <c r="M291" s="377"/>
      <c r="N291" s="377"/>
      <c r="O291" s="378"/>
    </row>
    <row r="292" spans="6:15" s="231" customFormat="1">
      <c r="F292" s="413"/>
      <c r="M292" s="377"/>
      <c r="N292" s="377"/>
      <c r="O292" s="378"/>
    </row>
    <row r="293" spans="6:15" s="231" customFormat="1">
      <c r="F293" s="413"/>
      <c r="M293" s="377"/>
      <c r="N293" s="377"/>
      <c r="O293" s="378"/>
    </row>
    <row r="294" spans="6:15" s="231" customFormat="1">
      <c r="F294" s="413"/>
      <c r="M294" s="377"/>
      <c r="N294" s="377"/>
      <c r="O294" s="378"/>
    </row>
    <row r="295" spans="6:15" s="231" customFormat="1">
      <c r="F295" s="413"/>
      <c r="M295" s="377"/>
      <c r="N295" s="377"/>
      <c r="O295" s="378"/>
    </row>
    <row r="296" spans="6:15" s="231" customFormat="1">
      <c r="F296" s="413"/>
      <c r="M296" s="377"/>
      <c r="N296" s="377"/>
      <c r="O296" s="378"/>
    </row>
    <row r="297" spans="6:15" s="231" customFormat="1">
      <c r="F297" s="413"/>
      <c r="M297" s="377"/>
      <c r="N297" s="377"/>
      <c r="O297" s="378"/>
    </row>
    <row r="298" spans="6:15" s="231" customFormat="1">
      <c r="F298" s="413"/>
      <c r="M298" s="377"/>
      <c r="N298" s="377"/>
      <c r="O298" s="378"/>
    </row>
    <row r="299" spans="6:15" s="231" customFormat="1">
      <c r="F299" s="413"/>
      <c r="M299" s="377"/>
      <c r="N299" s="377"/>
      <c r="O299" s="378"/>
    </row>
    <row r="300" spans="6:15" s="231" customFormat="1">
      <c r="F300" s="413"/>
      <c r="M300" s="377"/>
      <c r="N300" s="377"/>
      <c r="O300" s="378"/>
    </row>
    <row r="301" spans="6:15" s="231" customFormat="1">
      <c r="F301" s="413"/>
      <c r="M301" s="377"/>
      <c r="N301" s="377"/>
      <c r="O301" s="378"/>
    </row>
    <row r="302" spans="6:15" s="231" customFormat="1">
      <c r="F302" s="413"/>
      <c r="M302" s="377"/>
      <c r="N302" s="377"/>
      <c r="O302" s="378"/>
    </row>
    <row r="303" spans="6:15" s="231" customFormat="1">
      <c r="F303" s="413"/>
      <c r="M303" s="377"/>
      <c r="N303" s="377"/>
      <c r="O303" s="378"/>
    </row>
    <row r="304" spans="6:15" s="231" customFormat="1">
      <c r="F304" s="413"/>
      <c r="M304" s="377"/>
      <c r="N304" s="377"/>
      <c r="O304" s="378"/>
    </row>
    <row r="305" spans="6:15" s="231" customFormat="1">
      <c r="F305" s="413"/>
      <c r="M305" s="377"/>
      <c r="N305" s="377"/>
      <c r="O305" s="378"/>
    </row>
    <row r="306" spans="6:15" s="231" customFormat="1">
      <c r="F306" s="413"/>
      <c r="M306" s="377"/>
      <c r="N306" s="377"/>
      <c r="O306" s="378"/>
    </row>
    <row r="307" spans="6:15" s="231" customFormat="1">
      <c r="F307" s="413"/>
      <c r="M307" s="377"/>
      <c r="N307" s="377"/>
      <c r="O307" s="378"/>
    </row>
    <row r="308" spans="6:15" s="231" customFormat="1">
      <c r="F308" s="413"/>
      <c r="M308" s="377"/>
      <c r="N308" s="377"/>
      <c r="O308" s="378"/>
    </row>
    <row r="309" spans="6:15" s="231" customFormat="1">
      <c r="F309" s="413"/>
      <c r="M309" s="377"/>
      <c r="N309" s="377"/>
      <c r="O309" s="378"/>
    </row>
    <row r="310" spans="6:15" s="231" customFormat="1">
      <c r="F310" s="413"/>
      <c r="M310" s="377"/>
      <c r="N310" s="377"/>
      <c r="O310" s="378"/>
    </row>
    <row r="311" spans="6:15" s="231" customFormat="1">
      <c r="F311" s="413"/>
      <c r="M311" s="377"/>
      <c r="N311" s="377"/>
      <c r="O311" s="378"/>
    </row>
    <row r="312" spans="6:15" s="231" customFormat="1">
      <c r="F312" s="413"/>
      <c r="M312" s="377"/>
      <c r="N312" s="377"/>
      <c r="O312" s="378"/>
    </row>
    <row r="313" spans="6:15" s="231" customFormat="1">
      <c r="F313" s="413"/>
      <c r="M313" s="377"/>
      <c r="N313" s="377"/>
      <c r="O313" s="378"/>
    </row>
    <row r="314" spans="6:15" s="231" customFormat="1">
      <c r="F314" s="413"/>
      <c r="M314" s="377"/>
      <c r="N314" s="377"/>
      <c r="O314" s="378"/>
    </row>
    <row r="315" spans="6:15" s="231" customFormat="1">
      <c r="F315" s="413"/>
      <c r="M315" s="377"/>
      <c r="N315" s="377"/>
      <c r="O315" s="378"/>
    </row>
    <row r="316" spans="6:15" s="231" customFormat="1">
      <c r="F316" s="413"/>
      <c r="M316" s="377"/>
      <c r="N316" s="377"/>
      <c r="O316" s="378"/>
    </row>
    <row r="317" spans="6:15" s="231" customFormat="1">
      <c r="F317" s="413"/>
      <c r="M317" s="377"/>
      <c r="N317" s="377"/>
      <c r="O317" s="378"/>
    </row>
    <row r="318" spans="6:15" s="231" customFormat="1">
      <c r="F318" s="413"/>
      <c r="M318" s="377"/>
      <c r="N318" s="377"/>
      <c r="O318" s="378"/>
    </row>
    <row r="319" spans="6:15" s="231" customFormat="1">
      <c r="F319" s="413"/>
      <c r="M319" s="377"/>
      <c r="N319" s="377"/>
      <c r="O319" s="378"/>
    </row>
    <row r="320" spans="6:15" s="231" customFormat="1">
      <c r="F320" s="413"/>
      <c r="M320" s="377"/>
      <c r="N320" s="377"/>
      <c r="O320" s="378"/>
    </row>
    <row r="321" spans="6:15" s="231" customFormat="1">
      <c r="F321" s="413"/>
      <c r="M321" s="377"/>
      <c r="N321" s="377"/>
      <c r="O321" s="378"/>
    </row>
    <row r="322" spans="6:15" s="231" customFormat="1">
      <c r="F322" s="413"/>
      <c r="M322" s="377"/>
      <c r="N322" s="377"/>
      <c r="O322" s="378"/>
    </row>
    <row r="323" spans="6:15" s="231" customFormat="1">
      <c r="F323" s="413"/>
      <c r="M323" s="377"/>
      <c r="N323" s="377"/>
      <c r="O323" s="378"/>
    </row>
    <row r="324" spans="6:15" s="231" customFormat="1">
      <c r="F324" s="413"/>
      <c r="M324" s="377"/>
      <c r="N324" s="377"/>
      <c r="O324" s="378"/>
    </row>
    <row r="325" spans="6:15" s="231" customFormat="1">
      <c r="F325" s="413"/>
      <c r="M325" s="377"/>
      <c r="N325" s="377"/>
      <c r="O325" s="378"/>
    </row>
    <row r="326" spans="6:15" s="231" customFormat="1">
      <c r="F326" s="413"/>
      <c r="M326" s="377"/>
      <c r="N326" s="377"/>
      <c r="O326" s="378"/>
    </row>
    <row r="327" spans="6:15" s="231" customFormat="1">
      <c r="F327" s="413"/>
      <c r="M327" s="377"/>
      <c r="N327" s="377"/>
      <c r="O327" s="378"/>
    </row>
    <row r="328" spans="6:15" s="231" customFormat="1">
      <c r="F328" s="413"/>
      <c r="M328" s="377"/>
      <c r="N328" s="377"/>
      <c r="O328" s="378"/>
    </row>
    <row r="329" spans="6:15" s="231" customFormat="1">
      <c r="F329" s="413"/>
      <c r="M329" s="377"/>
      <c r="N329" s="377"/>
      <c r="O329" s="378"/>
    </row>
    <row r="330" spans="6:15" s="231" customFormat="1">
      <c r="F330" s="413"/>
      <c r="M330" s="377"/>
      <c r="N330" s="377"/>
      <c r="O330" s="378"/>
    </row>
    <row r="331" spans="6:15" s="231" customFormat="1">
      <c r="F331" s="413"/>
      <c r="M331" s="377"/>
      <c r="N331" s="377"/>
      <c r="O331" s="378"/>
    </row>
    <row r="332" spans="6:15" s="231" customFormat="1">
      <c r="F332" s="413"/>
      <c r="M332" s="377"/>
      <c r="N332" s="377"/>
      <c r="O332" s="378"/>
    </row>
    <row r="333" spans="6:15" s="231" customFormat="1">
      <c r="F333" s="413"/>
      <c r="M333" s="377"/>
      <c r="N333" s="377"/>
      <c r="O333" s="378"/>
    </row>
    <row r="334" spans="6:15" s="231" customFormat="1">
      <c r="F334" s="413"/>
      <c r="M334" s="377"/>
      <c r="N334" s="377"/>
      <c r="O334" s="378"/>
    </row>
    <row r="335" spans="6:15" s="231" customFormat="1">
      <c r="F335" s="413"/>
      <c r="M335" s="377"/>
      <c r="N335" s="377"/>
      <c r="O335" s="378"/>
    </row>
    <row r="336" spans="6:15" s="231" customFormat="1">
      <c r="F336" s="413"/>
      <c r="M336" s="377"/>
      <c r="N336" s="377"/>
      <c r="O336" s="378"/>
    </row>
    <row r="337" spans="6:15" s="231" customFormat="1">
      <c r="F337" s="413"/>
      <c r="M337" s="377"/>
      <c r="N337" s="377"/>
      <c r="O337" s="378"/>
    </row>
    <row r="338" spans="6:15" s="231" customFormat="1">
      <c r="F338" s="413"/>
      <c r="M338" s="377"/>
      <c r="N338" s="377"/>
      <c r="O338" s="378"/>
    </row>
    <row r="339" spans="6:15" s="231" customFormat="1">
      <c r="F339" s="413"/>
      <c r="M339" s="377"/>
      <c r="N339" s="377"/>
      <c r="O339" s="378"/>
    </row>
    <row r="340" spans="6:15" s="231" customFormat="1">
      <c r="F340" s="413"/>
      <c r="M340" s="377"/>
      <c r="N340" s="377"/>
      <c r="O340" s="378"/>
    </row>
    <row r="341" spans="6:15" s="231" customFormat="1">
      <c r="F341" s="413"/>
      <c r="M341" s="377"/>
      <c r="N341" s="377"/>
      <c r="O341" s="378"/>
    </row>
    <row r="342" spans="6:15" s="231" customFormat="1">
      <c r="F342" s="413"/>
      <c r="M342" s="377"/>
      <c r="N342" s="377"/>
      <c r="O342" s="378"/>
    </row>
    <row r="343" spans="6:15" s="231" customFormat="1">
      <c r="F343" s="413"/>
      <c r="M343" s="377"/>
      <c r="N343" s="377"/>
      <c r="O343" s="378"/>
    </row>
    <row r="344" spans="6:15" s="231" customFormat="1">
      <c r="F344" s="413"/>
      <c r="M344" s="377"/>
      <c r="N344" s="377"/>
      <c r="O344" s="378"/>
    </row>
    <row r="345" spans="6:15" s="231" customFormat="1">
      <c r="F345" s="413"/>
      <c r="M345" s="377"/>
      <c r="N345" s="377"/>
      <c r="O345" s="378"/>
    </row>
    <row r="346" spans="6:15" s="231" customFormat="1">
      <c r="F346" s="413"/>
      <c r="M346" s="377"/>
      <c r="N346" s="377"/>
      <c r="O346" s="378"/>
    </row>
    <row r="347" spans="6:15" s="231" customFormat="1">
      <c r="F347" s="413"/>
      <c r="M347" s="377"/>
      <c r="N347" s="377"/>
      <c r="O347" s="378"/>
    </row>
    <row r="348" spans="6:15" s="231" customFormat="1">
      <c r="F348" s="413"/>
      <c r="M348" s="377"/>
      <c r="N348" s="377"/>
      <c r="O348" s="378"/>
    </row>
    <row r="349" spans="6:15" s="231" customFormat="1">
      <c r="F349" s="413"/>
      <c r="M349" s="377"/>
      <c r="N349" s="377"/>
      <c r="O349" s="378"/>
    </row>
    <row r="350" spans="6:15" s="231" customFormat="1">
      <c r="F350" s="413"/>
      <c r="M350" s="377"/>
      <c r="N350" s="377"/>
      <c r="O350" s="378"/>
    </row>
    <row r="351" spans="6:15" s="231" customFormat="1">
      <c r="F351" s="413"/>
      <c r="M351" s="377"/>
      <c r="N351" s="377"/>
      <c r="O351" s="378"/>
    </row>
    <row r="352" spans="6:15" s="231" customFormat="1">
      <c r="F352" s="413"/>
      <c r="M352" s="377"/>
      <c r="N352" s="377"/>
      <c r="O352" s="378"/>
    </row>
    <row r="353" spans="6:15" s="231" customFormat="1">
      <c r="F353" s="413"/>
      <c r="M353" s="377"/>
      <c r="N353" s="377"/>
      <c r="O353" s="378"/>
    </row>
    <row r="354" spans="6:15" s="231" customFormat="1">
      <c r="F354" s="413"/>
      <c r="M354" s="377"/>
      <c r="N354" s="377"/>
      <c r="O354" s="378"/>
    </row>
    <row r="355" spans="6:15" s="231" customFormat="1">
      <c r="F355" s="413"/>
      <c r="M355" s="377"/>
      <c r="N355" s="377"/>
      <c r="O355" s="378"/>
    </row>
    <row r="356" spans="6:15" s="231" customFormat="1">
      <c r="F356" s="413"/>
      <c r="M356" s="377"/>
      <c r="N356" s="377"/>
      <c r="O356" s="378"/>
    </row>
    <row r="357" spans="6:15" s="231" customFormat="1">
      <c r="F357" s="413"/>
      <c r="M357" s="377"/>
      <c r="N357" s="377"/>
      <c r="O357" s="378"/>
    </row>
    <row r="358" spans="6:15" s="231" customFormat="1">
      <c r="F358" s="413"/>
      <c r="M358" s="377"/>
      <c r="N358" s="377"/>
      <c r="O358" s="378"/>
    </row>
    <row r="359" spans="6:15" s="231" customFormat="1">
      <c r="F359" s="413"/>
      <c r="M359" s="377"/>
      <c r="N359" s="377"/>
      <c r="O359" s="378"/>
    </row>
    <row r="360" spans="6:15" s="231" customFormat="1">
      <c r="F360" s="413"/>
      <c r="M360" s="377"/>
      <c r="N360" s="377"/>
      <c r="O360" s="378"/>
    </row>
    <row r="361" spans="6:15" s="231" customFormat="1">
      <c r="F361" s="413"/>
      <c r="M361" s="377"/>
      <c r="N361" s="377"/>
      <c r="O361" s="378"/>
    </row>
    <row r="362" spans="6:15" s="231" customFormat="1">
      <c r="F362" s="413"/>
      <c r="M362" s="377"/>
      <c r="N362" s="377"/>
      <c r="O362" s="378"/>
    </row>
    <row r="363" spans="6:15" s="231" customFormat="1">
      <c r="F363" s="413"/>
      <c r="M363" s="377"/>
      <c r="N363" s="377"/>
      <c r="O363" s="378"/>
    </row>
    <row r="364" spans="6:15" s="231" customFormat="1">
      <c r="F364" s="413"/>
      <c r="M364" s="377"/>
      <c r="N364" s="377"/>
      <c r="O364" s="378"/>
    </row>
    <row r="365" spans="6:15" s="231" customFormat="1">
      <c r="F365" s="413"/>
      <c r="M365" s="377"/>
      <c r="N365" s="377"/>
      <c r="O365" s="378"/>
    </row>
    <row r="366" spans="6:15" s="231" customFormat="1">
      <c r="F366" s="413"/>
      <c r="M366" s="377"/>
      <c r="N366" s="377"/>
      <c r="O366" s="378"/>
    </row>
    <row r="367" spans="6:15" s="231" customFormat="1">
      <c r="F367" s="413"/>
      <c r="M367" s="377"/>
      <c r="N367" s="377"/>
      <c r="O367" s="378"/>
    </row>
    <row r="368" spans="6:15" s="231" customFormat="1">
      <c r="F368" s="413"/>
      <c r="M368" s="377"/>
      <c r="N368" s="377"/>
      <c r="O368" s="378"/>
    </row>
    <row r="369" spans="6:15" s="231" customFormat="1">
      <c r="F369" s="413"/>
      <c r="M369" s="377"/>
      <c r="N369" s="377"/>
      <c r="O369" s="378"/>
    </row>
    <row r="370" spans="6:15" s="231" customFormat="1">
      <c r="F370" s="413"/>
      <c r="M370" s="377"/>
      <c r="N370" s="377"/>
      <c r="O370" s="378"/>
    </row>
    <row r="371" spans="6:15" s="231" customFormat="1">
      <c r="F371" s="413"/>
      <c r="M371" s="377"/>
      <c r="N371" s="377"/>
      <c r="O371" s="378"/>
    </row>
    <row r="372" spans="6:15" s="231" customFormat="1">
      <c r="F372" s="413"/>
      <c r="M372" s="377"/>
      <c r="N372" s="377"/>
      <c r="O372" s="378"/>
    </row>
    <row r="373" spans="6:15" s="231" customFormat="1">
      <c r="F373" s="413"/>
      <c r="M373" s="377"/>
      <c r="N373" s="377"/>
      <c r="O373" s="378"/>
    </row>
    <row r="374" spans="6:15" s="231" customFormat="1">
      <c r="F374" s="413"/>
      <c r="M374" s="377"/>
      <c r="N374" s="377"/>
      <c r="O374" s="378"/>
    </row>
    <row r="375" spans="6:15" s="231" customFormat="1">
      <c r="F375" s="413"/>
      <c r="M375" s="377"/>
      <c r="N375" s="377"/>
      <c r="O375" s="378"/>
    </row>
    <row r="376" spans="6:15" s="231" customFormat="1">
      <c r="F376" s="413"/>
      <c r="M376" s="377"/>
      <c r="N376" s="377"/>
      <c r="O376" s="378"/>
    </row>
    <row r="377" spans="6:15" s="231" customFormat="1">
      <c r="F377" s="413"/>
      <c r="M377" s="377"/>
      <c r="N377" s="377"/>
      <c r="O377" s="378"/>
    </row>
    <row r="378" spans="6:15" s="231" customFormat="1">
      <c r="F378" s="413"/>
      <c r="M378" s="377"/>
      <c r="N378" s="377"/>
      <c r="O378" s="378"/>
    </row>
    <row r="379" spans="6:15" s="231" customFormat="1">
      <c r="F379" s="413"/>
      <c r="M379" s="377"/>
      <c r="N379" s="377"/>
      <c r="O379" s="378"/>
    </row>
    <row r="380" spans="6:15" s="231" customFormat="1">
      <c r="F380" s="413"/>
      <c r="M380" s="377"/>
      <c r="N380" s="377"/>
      <c r="O380" s="378"/>
    </row>
    <row r="381" spans="6:15" s="231" customFormat="1">
      <c r="F381" s="413"/>
      <c r="M381" s="377"/>
      <c r="N381" s="377"/>
      <c r="O381" s="378"/>
    </row>
    <row r="382" spans="6:15" s="231" customFormat="1">
      <c r="F382" s="413"/>
      <c r="M382" s="377"/>
      <c r="N382" s="377"/>
      <c r="O382" s="378"/>
    </row>
    <row r="383" spans="6:15" s="231" customFormat="1">
      <c r="F383" s="413"/>
      <c r="M383" s="377"/>
      <c r="N383" s="377"/>
      <c r="O383" s="378"/>
    </row>
    <row r="384" spans="6:15" s="231" customFormat="1">
      <c r="F384" s="413"/>
      <c r="M384" s="377"/>
      <c r="N384" s="377"/>
      <c r="O384" s="378"/>
    </row>
    <row r="385" spans="6:15" s="231" customFormat="1">
      <c r="F385" s="413"/>
      <c r="M385" s="377"/>
      <c r="N385" s="377"/>
      <c r="O385" s="378"/>
    </row>
    <row r="386" spans="6:15" s="231" customFormat="1">
      <c r="F386" s="413"/>
      <c r="M386" s="377"/>
      <c r="N386" s="377"/>
      <c r="O386" s="378"/>
    </row>
    <row r="387" spans="6:15" s="231" customFormat="1">
      <c r="F387" s="413"/>
      <c r="M387" s="377"/>
      <c r="N387" s="377"/>
      <c r="O387" s="378"/>
    </row>
    <row r="388" spans="6:15" s="231" customFormat="1">
      <c r="F388" s="413"/>
      <c r="M388" s="377"/>
      <c r="N388" s="377"/>
      <c r="O388" s="378"/>
    </row>
    <row r="389" spans="6:15" s="231" customFormat="1">
      <c r="F389" s="413"/>
      <c r="M389" s="377"/>
      <c r="N389" s="377"/>
      <c r="O389" s="378"/>
    </row>
    <row r="390" spans="6:15" s="231" customFormat="1">
      <c r="F390" s="413"/>
      <c r="M390" s="377"/>
      <c r="N390" s="377"/>
      <c r="O390" s="378"/>
    </row>
    <row r="391" spans="6:15" s="231" customFormat="1">
      <c r="F391" s="413"/>
      <c r="M391" s="377"/>
      <c r="N391" s="377"/>
      <c r="O391" s="378"/>
    </row>
    <row r="392" spans="6:15" s="231" customFormat="1">
      <c r="F392" s="413"/>
      <c r="M392" s="377"/>
      <c r="N392" s="377"/>
      <c r="O392" s="378"/>
    </row>
    <row r="393" spans="6:15" s="231" customFormat="1">
      <c r="F393" s="413"/>
      <c r="M393" s="377"/>
      <c r="N393" s="377"/>
      <c r="O393" s="378"/>
    </row>
    <row r="394" spans="6:15" s="231" customFormat="1">
      <c r="F394" s="413"/>
      <c r="M394" s="377"/>
      <c r="N394" s="377"/>
      <c r="O394" s="378"/>
    </row>
    <row r="395" spans="6:15" s="231" customFormat="1">
      <c r="F395" s="413"/>
      <c r="M395" s="377"/>
      <c r="N395" s="377"/>
      <c r="O395" s="378"/>
    </row>
    <row r="396" spans="6:15" s="231" customFormat="1">
      <c r="F396" s="413"/>
      <c r="M396" s="377"/>
      <c r="N396" s="377"/>
      <c r="O396" s="378"/>
    </row>
    <row r="397" spans="6:15" s="231" customFormat="1">
      <c r="F397" s="413"/>
      <c r="M397" s="377"/>
      <c r="N397" s="377"/>
      <c r="O397" s="378"/>
    </row>
    <row r="398" spans="6:15" s="231" customFormat="1">
      <c r="F398" s="413"/>
      <c r="M398" s="377"/>
      <c r="N398" s="377"/>
      <c r="O398" s="378"/>
    </row>
    <row r="399" spans="6:15" s="231" customFormat="1">
      <c r="F399" s="413"/>
      <c r="M399" s="377"/>
      <c r="N399" s="377"/>
      <c r="O399" s="378"/>
    </row>
    <row r="400" spans="6:15" s="231" customFormat="1">
      <c r="F400" s="413"/>
      <c r="M400" s="377"/>
      <c r="N400" s="377"/>
      <c r="O400" s="378"/>
    </row>
    <row r="401" spans="6:15" s="231" customFormat="1">
      <c r="F401" s="413"/>
      <c r="M401" s="377"/>
      <c r="N401" s="377"/>
      <c r="O401" s="378"/>
    </row>
    <row r="402" spans="6:15" s="231" customFormat="1">
      <c r="F402" s="413"/>
      <c r="M402" s="377"/>
      <c r="N402" s="377"/>
      <c r="O402" s="378"/>
    </row>
    <row r="403" spans="6:15" s="231" customFormat="1">
      <c r="F403" s="413"/>
      <c r="M403" s="377"/>
      <c r="N403" s="377"/>
      <c r="O403" s="378"/>
    </row>
    <row r="404" spans="6:15" s="231" customFormat="1">
      <c r="F404" s="413"/>
      <c r="M404" s="377"/>
      <c r="N404" s="377"/>
      <c r="O404" s="378"/>
    </row>
    <row r="405" spans="6:15" s="231" customFormat="1">
      <c r="F405" s="413"/>
      <c r="M405" s="377"/>
      <c r="N405" s="377"/>
      <c r="O405" s="378"/>
    </row>
    <row r="406" spans="6:15" s="231" customFormat="1">
      <c r="F406" s="413"/>
      <c r="M406" s="377"/>
      <c r="N406" s="377"/>
      <c r="O406" s="378"/>
    </row>
    <row r="407" spans="6:15" s="231" customFormat="1">
      <c r="F407" s="413"/>
      <c r="M407" s="377"/>
      <c r="N407" s="377"/>
      <c r="O407" s="378"/>
    </row>
    <row r="408" spans="6:15" s="231" customFormat="1">
      <c r="F408" s="413"/>
      <c r="M408" s="377"/>
      <c r="N408" s="377"/>
      <c r="O408" s="378"/>
    </row>
    <row r="409" spans="6:15" s="231" customFormat="1">
      <c r="F409" s="413"/>
      <c r="M409" s="377"/>
      <c r="N409" s="377"/>
      <c r="O409" s="378"/>
    </row>
    <row r="410" spans="6:15" s="231" customFormat="1">
      <c r="F410" s="413"/>
      <c r="M410" s="377"/>
      <c r="N410" s="377"/>
      <c r="O410" s="378"/>
    </row>
    <row r="411" spans="6:15" s="231" customFormat="1">
      <c r="F411" s="413"/>
      <c r="M411" s="377"/>
      <c r="N411" s="377"/>
      <c r="O411" s="378"/>
    </row>
    <row r="412" spans="6:15" s="231" customFormat="1">
      <c r="F412" s="413"/>
      <c r="M412" s="377"/>
      <c r="N412" s="377"/>
      <c r="O412" s="378"/>
    </row>
    <row r="413" spans="6:15" s="231" customFormat="1">
      <c r="F413" s="413"/>
      <c r="M413" s="377"/>
      <c r="N413" s="377"/>
      <c r="O413" s="378"/>
    </row>
    <row r="414" spans="6:15" s="231" customFormat="1">
      <c r="F414" s="413"/>
      <c r="M414" s="377"/>
      <c r="N414" s="377"/>
      <c r="O414" s="378"/>
    </row>
    <row r="415" spans="6:15" s="231" customFormat="1">
      <c r="F415" s="413"/>
      <c r="M415" s="377"/>
      <c r="N415" s="377"/>
      <c r="O415" s="378"/>
    </row>
    <row r="416" spans="6:15" s="231" customFormat="1">
      <c r="F416" s="413"/>
      <c r="M416" s="377"/>
      <c r="N416" s="377"/>
      <c r="O416" s="378"/>
    </row>
    <row r="417" spans="6:15" s="231" customFormat="1">
      <c r="F417" s="413"/>
      <c r="M417" s="377"/>
      <c r="N417" s="377"/>
      <c r="O417" s="378"/>
    </row>
    <row r="418" spans="6:15" s="231" customFormat="1">
      <c r="F418" s="413"/>
      <c r="M418" s="377"/>
      <c r="N418" s="377"/>
      <c r="O418" s="378"/>
    </row>
    <row r="419" spans="6:15" s="231" customFormat="1">
      <c r="F419" s="413"/>
      <c r="M419" s="377"/>
      <c r="N419" s="377"/>
      <c r="O419" s="378"/>
    </row>
    <row r="420" spans="6:15" s="231" customFormat="1">
      <c r="F420" s="413"/>
      <c r="M420" s="377"/>
      <c r="N420" s="377"/>
      <c r="O420" s="378"/>
    </row>
    <row r="421" spans="6:15" s="231" customFormat="1">
      <c r="F421" s="413"/>
      <c r="M421" s="377"/>
      <c r="N421" s="377"/>
      <c r="O421" s="378"/>
    </row>
    <row r="422" spans="6:15" s="231" customFormat="1">
      <c r="F422" s="413"/>
      <c r="M422" s="377"/>
      <c r="N422" s="377"/>
      <c r="O422" s="378"/>
    </row>
    <row r="423" spans="6:15" s="231" customFormat="1">
      <c r="F423" s="413"/>
      <c r="M423" s="377"/>
      <c r="N423" s="377"/>
      <c r="O423" s="378"/>
    </row>
    <row r="424" spans="6:15" s="231" customFormat="1">
      <c r="F424" s="413"/>
      <c r="M424" s="377"/>
      <c r="N424" s="377"/>
      <c r="O424" s="378"/>
    </row>
    <row r="425" spans="6:15" s="231" customFormat="1">
      <c r="F425" s="413"/>
      <c r="M425" s="377"/>
      <c r="N425" s="377"/>
      <c r="O425" s="378"/>
    </row>
    <row r="426" spans="6:15" s="231" customFormat="1">
      <c r="F426" s="413"/>
      <c r="M426" s="377"/>
      <c r="N426" s="377"/>
      <c r="O426" s="378"/>
    </row>
    <row r="427" spans="6:15" s="231" customFormat="1">
      <c r="F427" s="413"/>
      <c r="M427" s="377"/>
      <c r="N427" s="377"/>
      <c r="O427" s="378"/>
    </row>
    <row r="428" spans="6:15" s="231" customFormat="1">
      <c r="F428" s="413"/>
      <c r="M428" s="377"/>
      <c r="N428" s="377"/>
      <c r="O428" s="378"/>
    </row>
    <row r="429" spans="6:15" s="231" customFormat="1">
      <c r="F429" s="413"/>
      <c r="M429" s="377"/>
      <c r="N429" s="377"/>
      <c r="O429" s="378"/>
    </row>
    <row r="430" spans="6:15" s="231" customFormat="1">
      <c r="F430" s="413"/>
      <c r="M430" s="377"/>
      <c r="N430" s="377"/>
      <c r="O430" s="378"/>
    </row>
    <row r="431" spans="6:15" s="231" customFormat="1">
      <c r="F431" s="413"/>
      <c r="M431" s="377"/>
      <c r="N431" s="377"/>
      <c r="O431" s="378"/>
    </row>
    <row r="432" spans="6:15" s="231" customFormat="1">
      <c r="F432" s="413"/>
      <c r="M432" s="377"/>
      <c r="N432" s="377"/>
      <c r="O432" s="378"/>
    </row>
    <row r="433" spans="6:15" s="231" customFormat="1">
      <c r="F433" s="413"/>
      <c r="M433" s="377"/>
      <c r="N433" s="377"/>
      <c r="O433" s="378"/>
    </row>
    <row r="434" spans="6:15" s="231" customFormat="1">
      <c r="F434" s="413"/>
      <c r="M434" s="377"/>
      <c r="N434" s="377"/>
      <c r="O434" s="378"/>
    </row>
    <row r="435" spans="6:15" s="231" customFormat="1">
      <c r="F435" s="413"/>
      <c r="M435" s="377"/>
      <c r="N435" s="377"/>
      <c r="O435" s="378"/>
    </row>
    <row r="436" spans="6:15" s="231" customFormat="1">
      <c r="F436" s="413"/>
      <c r="M436" s="377"/>
      <c r="N436" s="377"/>
      <c r="O436" s="378"/>
    </row>
    <row r="437" spans="6:15" s="231" customFormat="1">
      <c r="F437" s="413"/>
      <c r="M437" s="377"/>
      <c r="N437" s="377"/>
      <c r="O437" s="378"/>
    </row>
    <row r="438" spans="6:15" s="231" customFormat="1">
      <c r="F438" s="413"/>
      <c r="M438" s="377"/>
      <c r="N438" s="377"/>
      <c r="O438" s="378"/>
    </row>
    <row r="439" spans="6:15" s="231" customFormat="1">
      <c r="F439" s="413"/>
      <c r="M439" s="377"/>
      <c r="N439" s="377"/>
      <c r="O439" s="378"/>
    </row>
    <row r="440" spans="6:15" s="231" customFormat="1">
      <c r="F440" s="413"/>
      <c r="M440" s="377"/>
      <c r="N440" s="377"/>
      <c r="O440" s="378"/>
    </row>
    <row r="441" spans="6:15" s="231" customFormat="1">
      <c r="F441" s="413"/>
      <c r="M441" s="377"/>
      <c r="N441" s="377"/>
      <c r="O441" s="378"/>
    </row>
    <row r="442" spans="6:15" s="231" customFormat="1">
      <c r="F442" s="413"/>
      <c r="M442" s="377"/>
      <c r="N442" s="377"/>
      <c r="O442" s="378"/>
    </row>
    <row r="443" spans="6:15" s="231" customFormat="1">
      <c r="F443" s="413"/>
      <c r="M443" s="377"/>
      <c r="N443" s="377"/>
      <c r="O443" s="378"/>
    </row>
    <row r="444" spans="6:15" s="231" customFormat="1">
      <c r="F444" s="413"/>
      <c r="M444" s="377"/>
      <c r="N444" s="377"/>
      <c r="O444" s="378"/>
    </row>
    <row r="445" spans="6:15" s="231" customFormat="1">
      <c r="F445" s="413"/>
      <c r="M445" s="377"/>
      <c r="N445" s="377"/>
      <c r="O445" s="378"/>
    </row>
    <row r="446" spans="6:15" s="231" customFormat="1">
      <c r="F446" s="413"/>
      <c r="M446" s="377"/>
      <c r="N446" s="377"/>
      <c r="O446" s="378"/>
    </row>
    <row r="447" spans="6:15" s="231" customFormat="1">
      <c r="F447" s="413"/>
      <c r="M447" s="377"/>
      <c r="N447" s="377"/>
      <c r="O447" s="378"/>
    </row>
    <row r="448" spans="6:15" s="231" customFormat="1">
      <c r="F448" s="413"/>
      <c r="M448" s="377"/>
      <c r="N448" s="377"/>
      <c r="O448" s="378"/>
    </row>
    <row r="449" spans="6:15" s="231" customFormat="1">
      <c r="F449" s="413"/>
      <c r="M449" s="377"/>
      <c r="N449" s="377"/>
      <c r="O449" s="378"/>
    </row>
    <row r="450" spans="6:15" s="231" customFormat="1">
      <c r="F450" s="413"/>
      <c r="M450" s="377"/>
      <c r="N450" s="377"/>
      <c r="O450" s="378"/>
    </row>
    <row r="451" spans="6:15" s="231" customFormat="1">
      <c r="F451" s="413"/>
      <c r="M451" s="377"/>
      <c r="N451" s="377"/>
      <c r="O451" s="378"/>
    </row>
    <row r="452" spans="6:15" s="231" customFormat="1">
      <c r="F452" s="413"/>
      <c r="M452" s="377"/>
      <c r="N452" s="377"/>
      <c r="O452" s="378"/>
    </row>
    <row r="453" spans="6:15" s="231" customFormat="1">
      <c r="F453" s="413"/>
      <c r="M453" s="377"/>
      <c r="N453" s="377"/>
      <c r="O453" s="378"/>
    </row>
    <row r="454" spans="6:15" s="231" customFormat="1">
      <c r="F454" s="413"/>
      <c r="M454" s="377"/>
      <c r="N454" s="377"/>
      <c r="O454" s="378"/>
    </row>
    <row r="455" spans="6:15" s="231" customFormat="1">
      <c r="F455" s="413"/>
      <c r="M455" s="377"/>
      <c r="N455" s="377"/>
      <c r="O455" s="378"/>
    </row>
    <row r="456" spans="6:15" s="231" customFormat="1">
      <c r="F456" s="413"/>
      <c r="M456" s="377"/>
      <c r="N456" s="377"/>
      <c r="O456" s="378"/>
    </row>
    <row r="457" spans="6:15" s="231" customFormat="1">
      <c r="F457" s="413"/>
      <c r="M457" s="377"/>
      <c r="N457" s="377"/>
      <c r="O457" s="378"/>
    </row>
    <row r="458" spans="6:15" s="231" customFormat="1">
      <c r="F458" s="413"/>
      <c r="M458" s="377"/>
      <c r="N458" s="377"/>
      <c r="O458" s="378"/>
    </row>
    <row r="459" spans="6:15" s="231" customFormat="1">
      <c r="F459" s="413"/>
      <c r="M459" s="377"/>
      <c r="N459" s="377"/>
      <c r="O459" s="378"/>
    </row>
    <row r="460" spans="6:15" s="231" customFormat="1">
      <c r="F460" s="413"/>
      <c r="M460" s="377"/>
      <c r="N460" s="377"/>
      <c r="O460" s="378"/>
    </row>
    <row r="461" spans="6:15" s="231" customFormat="1">
      <c r="F461" s="413"/>
      <c r="M461" s="377"/>
      <c r="N461" s="377"/>
      <c r="O461" s="378"/>
    </row>
    <row r="462" spans="6:15" s="231" customFormat="1">
      <c r="F462" s="413"/>
      <c r="M462" s="377"/>
      <c r="N462" s="377"/>
      <c r="O462" s="378"/>
    </row>
    <row r="463" spans="6:15" s="231" customFormat="1">
      <c r="F463" s="413"/>
      <c r="M463" s="377"/>
      <c r="N463" s="377"/>
      <c r="O463" s="378"/>
    </row>
    <row r="464" spans="6:15" s="231" customFormat="1">
      <c r="F464" s="413"/>
      <c r="M464" s="377"/>
      <c r="N464" s="377"/>
      <c r="O464" s="378"/>
    </row>
    <row r="465" spans="6:15" s="231" customFormat="1">
      <c r="F465" s="413"/>
      <c r="M465" s="377"/>
      <c r="N465" s="377"/>
      <c r="O465" s="378"/>
    </row>
    <row r="466" spans="6:15" s="231" customFormat="1">
      <c r="F466" s="413"/>
      <c r="M466" s="377"/>
      <c r="N466" s="377"/>
      <c r="O466" s="378"/>
    </row>
    <row r="467" spans="6:15" s="231" customFormat="1">
      <c r="F467" s="413"/>
      <c r="M467" s="377"/>
      <c r="N467" s="377"/>
      <c r="O467" s="378"/>
    </row>
    <row r="468" spans="6:15" s="231" customFormat="1">
      <c r="F468" s="413"/>
      <c r="M468" s="377"/>
      <c r="N468" s="377"/>
      <c r="O468" s="378"/>
    </row>
    <row r="469" spans="6:15" s="231" customFormat="1">
      <c r="F469" s="413"/>
      <c r="M469" s="377"/>
      <c r="N469" s="377"/>
      <c r="O469" s="378"/>
    </row>
    <row r="470" spans="6:15" s="231" customFormat="1">
      <c r="F470" s="413"/>
      <c r="M470" s="377"/>
      <c r="N470" s="377"/>
      <c r="O470" s="378"/>
    </row>
    <row r="471" spans="6:15" s="231" customFormat="1">
      <c r="F471" s="413"/>
      <c r="M471" s="377"/>
      <c r="N471" s="377"/>
      <c r="O471" s="378"/>
    </row>
    <row r="472" spans="6:15" s="231" customFormat="1">
      <c r="F472" s="413"/>
      <c r="M472" s="377"/>
      <c r="N472" s="377"/>
      <c r="O472" s="378"/>
    </row>
    <row r="473" spans="6:15" s="231" customFormat="1">
      <c r="F473" s="413"/>
      <c r="M473" s="377"/>
      <c r="N473" s="377"/>
      <c r="O473" s="378"/>
    </row>
    <row r="474" spans="6:15" s="231" customFormat="1">
      <c r="F474" s="413"/>
      <c r="M474" s="377"/>
      <c r="N474" s="377"/>
      <c r="O474" s="378"/>
    </row>
    <row r="475" spans="6:15" s="231" customFormat="1">
      <c r="F475" s="413"/>
      <c r="M475" s="377"/>
      <c r="N475" s="377"/>
      <c r="O475" s="378"/>
    </row>
    <row r="476" spans="6:15" s="231" customFormat="1">
      <c r="F476" s="413"/>
      <c r="M476" s="377"/>
      <c r="N476" s="377"/>
      <c r="O476" s="378"/>
    </row>
    <row r="477" spans="6:15" s="231" customFormat="1">
      <c r="F477" s="413"/>
      <c r="M477" s="377"/>
      <c r="N477" s="377"/>
      <c r="O477" s="378"/>
    </row>
    <row r="478" spans="6:15" s="231" customFormat="1">
      <c r="F478" s="413"/>
      <c r="M478" s="377"/>
      <c r="N478" s="377"/>
      <c r="O478" s="378"/>
    </row>
    <row r="479" spans="6:15" s="231" customFormat="1">
      <c r="F479" s="413"/>
      <c r="M479" s="377"/>
      <c r="N479" s="377"/>
      <c r="O479" s="378"/>
    </row>
    <row r="480" spans="6:15" s="231" customFormat="1">
      <c r="F480" s="413"/>
      <c r="M480" s="377"/>
      <c r="N480" s="377"/>
      <c r="O480" s="378"/>
    </row>
    <row r="481" spans="6:15" s="231" customFormat="1">
      <c r="F481" s="413"/>
      <c r="M481" s="377"/>
      <c r="N481" s="377"/>
      <c r="O481" s="378"/>
    </row>
    <row r="482" spans="6:15" s="231" customFormat="1">
      <c r="F482" s="413"/>
      <c r="M482" s="377"/>
      <c r="N482" s="377"/>
      <c r="O482" s="378"/>
    </row>
    <row r="483" spans="6:15" s="231" customFormat="1">
      <c r="F483" s="413"/>
      <c r="M483" s="377"/>
      <c r="N483" s="377"/>
      <c r="O483" s="378"/>
    </row>
    <row r="484" spans="6:15" s="231" customFormat="1">
      <c r="F484" s="413"/>
      <c r="M484" s="377"/>
      <c r="N484" s="377"/>
      <c r="O484" s="378"/>
    </row>
    <row r="485" spans="6:15" s="231" customFormat="1">
      <c r="F485" s="413"/>
      <c r="M485" s="377"/>
      <c r="N485" s="377"/>
      <c r="O485" s="378"/>
    </row>
    <row r="486" spans="6:15" s="231" customFormat="1">
      <c r="F486" s="413"/>
      <c r="M486" s="377"/>
      <c r="N486" s="377"/>
      <c r="O486" s="378"/>
    </row>
    <row r="487" spans="6:15" s="231" customFormat="1">
      <c r="F487" s="413"/>
      <c r="M487" s="377"/>
      <c r="N487" s="377"/>
      <c r="O487" s="378"/>
    </row>
    <row r="488" spans="6:15" s="231" customFormat="1">
      <c r="F488" s="413"/>
      <c r="M488" s="377"/>
      <c r="N488" s="377"/>
      <c r="O488" s="378"/>
    </row>
    <row r="489" spans="6:15" s="231" customFormat="1">
      <c r="F489" s="413"/>
      <c r="M489" s="377"/>
      <c r="N489" s="377"/>
      <c r="O489" s="378"/>
    </row>
    <row r="490" spans="6:15" s="231" customFormat="1">
      <c r="F490" s="413"/>
      <c r="M490" s="377"/>
      <c r="N490" s="377"/>
      <c r="O490" s="378"/>
    </row>
    <row r="491" spans="6:15" s="231" customFormat="1">
      <c r="F491" s="413"/>
      <c r="M491" s="377"/>
      <c r="N491" s="377"/>
      <c r="O491" s="378"/>
    </row>
    <row r="492" spans="6:15" s="231" customFormat="1">
      <c r="F492" s="413"/>
      <c r="M492" s="377"/>
      <c r="N492" s="377"/>
      <c r="O492" s="378"/>
    </row>
    <row r="493" spans="6:15" s="231" customFormat="1">
      <c r="F493" s="413"/>
      <c r="M493" s="377"/>
      <c r="N493" s="377"/>
      <c r="O493" s="378"/>
    </row>
    <row r="494" spans="6:15" s="231" customFormat="1">
      <c r="F494" s="413"/>
      <c r="M494" s="377"/>
      <c r="N494" s="377"/>
      <c r="O494" s="378"/>
    </row>
    <row r="495" spans="6:15" s="231" customFormat="1">
      <c r="F495" s="413"/>
      <c r="M495" s="377"/>
      <c r="N495" s="377"/>
      <c r="O495" s="378"/>
    </row>
    <row r="496" spans="6:15" s="231" customFormat="1">
      <c r="F496" s="413"/>
      <c r="M496" s="377"/>
      <c r="N496" s="377"/>
      <c r="O496" s="378"/>
    </row>
    <row r="497" spans="6:15" s="231" customFormat="1">
      <c r="F497" s="413"/>
      <c r="M497" s="377"/>
      <c r="N497" s="377"/>
      <c r="O497" s="378"/>
    </row>
    <row r="498" spans="6:15" s="231" customFormat="1">
      <c r="F498" s="413"/>
      <c r="M498" s="377"/>
      <c r="N498" s="377"/>
      <c r="O498" s="378"/>
    </row>
    <row r="499" spans="6:15" s="231" customFormat="1">
      <c r="F499" s="413"/>
      <c r="M499" s="377"/>
      <c r="N499" s="377"/>
      <c r="O499" s="378"/>
    </row>
    <row r="500" spans="6:15" s="231" customFormat="1">
      <c r="F500" s="413"/>
      <c r="M500" s="377"/>
      <c r="N500" s="377"/>
      <c r="O500" s="378"/>
    </row>
    <row r="501" spans="6:15" s="231" customFormat="1">
      <c r="F501" s="413"/>
      <c r="M501" s="377"/>
      <c r="N501" s="377"/>
      <c r="O501" s="378"/>
    </row>
    <row r="502" spans="6:15" s="231" customFormat="1">
      <c r="F502" s="413"/>
      <c r="M502" s="377"/>
      <c r="N502" s="377"/>
      <c r="O502" s="378"/>
    </row>
    <row r="503" spans="6:15" s="231" customFormat="1">
      <c r="F503" s="413"/>
      <c r="M503" s="377"/>
      <c r="N503" s="377"/>
      <c r="O503" s="378"/>
    </row>
    <row r="504" spans="6:15" s="231" customFormat="1">
      <c r="F504" s="413"/>
      <c r="M504" s="377"/>
      <c r="N504" s="377"/>
      <c r="O504" s="378"/>
    </row>
    <row r="505" spans="6:15" s="231" customFormat="1">
      <c r="F505" s="413"/>
      <c r="M505" s="377"/>
      <c r="N505" s="377"/>
      <c r="O505" s="378"/>
    </row>
    <row r="506" spans="6:15" s="231" customFormat="1">
      <c r="F506" s="413"/>
      <c r="M506" s="377"/>
      <c r="N506" s="377"/>
      <c r="O506" s="378"/>
    </row>
    <row r="507" spans="6:15" s="231" customFormat="1">
      <c r="F507" s="413"/>
      <c r="M507" s="377"/>
      <c r="N507" s="377"/>
      <c r="O507" s="378"/>
    </row>
    <row r="508" spans="6:15" s="231" customFormat="1">
      <c r="F508" s="413"/>
      <c r="M508" s="377"/>
      <c r="N508" s="377"/>
      <c r="O508" s="378"/>
    </row>
    <row r="509" spans="6:15" s="231" customFormat="1">
      <c r="F509" s="413"/>
      <c r="M509" s="377"/>
      <c r="N509" s="377"/>
      <c r="O509" s="378"/>
    </row>
    <row r="510" spans="6:15" s="231" customFormat="1">
      <c r="F510" s="413"/>
      <c r="M510" s="377"/>
      <c r="N510" s="377"/>
      <c r="O510" s="378"/>
    </row>
    <row r="511" spans="6:15" s="231" customFormat="1">
      <c r="F511" s="413"/>
      <c r="M511" s="377"/>
      <c r="N511" s="377"/>
      <c r="O511" s="378"/>
    </row>
    <row r="512" spans="6:15" s="231" customFormat="1">
      <c r="F512" s="413"/>
      <c r="M512" s="377"/>
      <c r="N512" s="377"/>
      <c r="O512" s="378"/>
    </row>
    <row r="513" spans="6:15" s="231" customFormat="1">
      <c r="F513" s="413"/>
      <c r="M513" s="377"/>
      <c r="N513" s="377"/>
      <c r="O513" s="378"/>
    </row>
    <row r="514" spans="6:15" s="231" customFormat="1">
      <c r="F514" s="413"/>
      <c r="M514" s="377"/>
      <c r="N514" s="377"/>
      <c r="O514" s="378"/>
    </row>
    <row r="515" spans="6:15" s="231" customFormat="1">
      <c r="F515" s="413"/>
      <c r="M515" s="377"/>
      <c r="N515" s="377"/>
      <c r="O515" s="378"/>
    </row>
    <row r="516" spans="6:15" s="231" customFormat="1">
      <c r="F516" s="413"/>
      <c r="M516" s="377"/>
      <c r="N516" s="377"/>
      <c r="O516" s="378"/>
    </row>
    <row r="517" spans="6:15" s="231" customFormat="1">
      <c r="F517" s="413"/>
      <c r="M517" s="377"/>
      <c r="N517" s="377"/>
      <c r="O517" s="378"/>
    </row>
    <row r="518" spans="6:15" s="231" customFormat="1">
      <c r="F518" s="413"/>
      <c r="M518" s="377"/>
      <c r="N518" s="377"/>
      <c r="O518" s="378"/>
    </row>
    <row r="519" spans="6:15" s="231" customFormat="1">
      <c r="F519" s="413"/>
      <c r="M519" s="377"/>
      <c r="N519" s="377"/>
      <c r="O519" s="378"/>
    </row>
    <row r="520" spans="6:15" s="231" customFormat="1">
      <c r="F520" s="413"/>
      <c r="M520" s="377"/>
      <c r="N520" s="377"/>
      <c r="O520" s="378"/>
    </row>
    <row r="521" spans="6:15" s="231" customFormat="1">
      <c r="F521" s="413"/>
      <c r="M521" s="377"/>
      <c r="N521" s="377"/>
      <c r="O521" s="378"/>
    </row>
    <row r="522" spans="6:15" s="231" customFormat="1">
      <c r="F522" s="413"/>
      <c r="M522" s="377"/>
      <c r="N522" s="377"/>
      <c r="O522" s="378"/>
    </row>
    <row r="523" spans="6:15" s="231" customFormat="1">
      <c r="F523" s="413"/>
      <c r="M523" s="377"/>
      <c r="N523" s="377"/>
      <c r="O523" s="378"/>
    </row>
    <row r="524" spans="6:15" s="231" customFormat="1">
      <c r="F524" s="413"/>
      <c r="M524" s="377"/>
      <c r="N524" s="377"/>
      <c r="O524" s="378"/>
    </row>
    <row r="525" spans="6:15" s="231" customFormat="1">
      <c r="F525" s="413"/>
      <c r="M525" s="377"/>
      <c r="N525" s="377"/>
      <c r="O525" s="378"/>
    </row>
    <row r="526" spans="6:15" s="231" customFormat="1">
      <c r="F526" s="413"/>
      <c r="M526" s="377"/>
      <c r="N526" s="377"/>
      <c r="O526" s="378"/>
    </row>
    <row r="527" spans="6:15" s="231" customFormat="1">
      <c r="F527" s="413"/>
      <c r="M527" s="377"/>
      <c r="N527" s="377"/>
      <c r="O527" s="378"/>
    </row>
    <row r="528" spans="6:15" s="231" customFormat="1">
      <c r="F528" s="413"/>
      <c r="M528" s="377"/>
      <c r="N528" s="377"/>
      <c r="O528" s="378"/>
    </row>
    <row r="529" spans="6:15" s="231" customFormat="1">
      <c r="F529" s="413"/>
      <c r="M529" s="377"/>
      <c r="N529" s="377"/>
      <c r="O529" s="378"/>
    </row>
    <row r="530" spans="6:15" s="231" customFormat="1">
      <c r="F530" s="413"/>
      <c r="M530" s="377"/>
      <c r="N530" s="377"/>
      <c r="O530" s="378"/>
    </row>
    <row r="531" spans="6:15" s="231" customFormat="1">
      <c r="F531" s="413"/>
      <c r="M531" s="377"/>
      <c r="N531" s="377"/>
      <c r="O531" s="378"/>
    </row>
    <row r="532" spans="6:15" s="231" customFormat="1">
      <c r="F532" s="413"/>
      <c r="M532" s="377"/>
      <c r="N532" s="377"/>
      <c r="O532" s="378"/>
    </row>
    <row r="533" spans="6:15" s="231" customFormat="1">
      <c r="F533" s="413"/>
      <c r="M533" s="377"/>
      <c r="N533" s="377"/>
      <c r="O533" s="378"/>
    </row>
    <row r="534" spans="6:15" s="231" customFormat="1">
      <c r="F534" s="413"/>
      <c r="M534" s="377"/>
      <c r="N534" s="377"/>
      <c r="O534" s="378"/>
    </row>
    <row r="535" spans="6:15" s="231" customFormat="1">
      <c r="F535" s="413"/>
      <c r="M535" s="377"/>
      <c r="N535" s="377"/>
      <c r="O535" s="378"/>
    </row>
    <row r="536" spans="6:15" s="231" customFormat="1">
      <c r="F536" s="413"/>
      <c r="M536" s="377"/>
      <c r="N536" s="377"/>
      <c r="O536" s="378"/>
    </row>
    <row r="537" spans="6:15" s="231" customFormat="1">
      <c r="F537" s="413"/>
      <c r="M537" s="377"/>
      <c r="N537" s="377"/>
      <c r="O537" s="378"/>
    </row>
    <row r="538" spans="6:15" s="231" customFormat="1">
      <c r="F538" s="413"/>
      <c r="M538" s="377"/>
      <c r="N538" s="377"/>
      <c r="O538" s="378"/>
    </row>
    <row r="539" spans="6:15" s="231" customFormat="1">
      <c r="F539" s="413"/>
      <c r="M539" s="377"/>
      <c r="N539" s="377"/>
      <c r="O539" s="378"/>
    </row>
    <row r="540" spans="6:15" s="231" customFormat="1">
      <c r="F540" s="413"/>
      <c r="M540" s="377"/>
      <c r="N540" s="377"/>
      <c r="O540" s="378"/>
    </row>
    <row r="541" spans="6:15" s="231" customFormat="1">
      <c r="F541" s="413"/>
      <c r="M541" s="377"/>
      <c r="N541" s="377"/>
      <c r="O541" s="378"/>
    </row>
    <row r="542" spans="6:15" s="231" customFormat="1">
      <c r="F542" s="413"/>
      <c r="M542" s="377"/>
      <c r="N542" s="377"/>
      <c r="O542" s="378"/>
    </row>
    <row r="543" spans="6:15" s="231" customFormat="1">
      <c r="F543" s="413"/>
      <c r="M543" s="377"/>
      <c r="N543" s="377"/>
      <c r="O543" s="378"/>
    </row>
    <row r="544" spans="6:15" s="231" customFormat="1">
      <c r="F544" s="413"/>
      <c r="M544" s="377"/>
      <c r="N544" s="377"/>
      <c r="O544" s="378"/>
    </row>
    <row r="545" spans="6:15" s="231" customFormat="1">
      <c r="F545" s="413"/>
      <c r="M545" s="377"/>
      <c r="N545" s="377"/>
      <c r="O545" s="378"/>
    </row>
    <row r="546" spans="6:15" s="231" customFormat="1">
      <c r="F546" s="413"/>
      <c r="M546" s="377"/>
      <c r="N546" s="377"/>
      <c r="O546" s="378"/>
    </row>
    <row r="547" spans="6:15" s="231" customFormat="1">
      <c r="F547" s="413"/>
      <c r="M547" s="377"/>
      <c r="N547" s="377"/>
      <c r="O547" s="378"/>
    </row>
    <row r="548" spans="6:15" s="231" customFormat="1">
      <c r="F548" s="413"/>
      <c r="M548" s="377"/>
      <c r="N548" s="377"/>
      <c r="O548" s="378"/>
    </row>
    <row r="549" spans="6:15" s="231" customFormat="1">
      <c r="F549" s="413"/>
      <c r="M549" s="377"/>
      <c r="N549" s="377"/>
      <c r="O549" s="378"/>
    </row>
    <row r="550" spans="6:15" s="231" customFormat="1">
      <c r="F550" s="413"/>
      <c r="M550" s="377"/>
      <c r="N550" s="377"/>
      <c r="O550" s="378"/>
    </row>
    <row r="551" spans="6:15" s="231" customFormat="1">
      <c r="F551" s="413"/>
      <c r="M551" s="377"/>
      <c r="N551" s="377"/>
      <c r="O551" s="378"/>
    </row>
    <row r="552" spans="6:15" s="231" customFormat="1">
      <c r="F552" s="413"/>
      <c r="M552" s="377"/>
      <c r="N552" s="377"/>
      <c r="O552" s="378"/>
    </row>
    <row r="553" spans="6:15" s="231" customFormat="1">
      <c r="F553" s="413"/>
      <c r="M553" s="377"/>
      <c r="N553" s="377"/>
      <c r="O553" s="378"/>
    </row>
    <row r="554" spans="6:15" s="231" customFormat="1">
      <c r="F554" s="413"/>
      <c r="M554" s="377"/>
      <c r="N554" s="377"/>
      <c r="O554" s="378"/>
    </row>
    <row r="555" spans="6:15" s="231" customFormat="1">
      <c r="F555" s="413"/>
      <c r="M555" s="377"/>
      <c r="N555" s="377"/>
      <c r="O555" s="378"/>
    </row>
    <row r="556" spans="6:15" s="231" customFormat="1">
      <c r="F556" s="413"/>
      <c r="M556" s="377"/>
      <c r="N556" s="377"/>
      <c r="O556" s="378"/>
    </row>
    <row r="557" spans="6:15" s="231" customFormat="1">
      <c r="F557" s="413"/>
      <c r="M557" s="377"/>
      <c r="N557" s="377"/>
      <c r="O557" s="378"/>
    </row>
    <row r="558" spans="6:15" s="231" customFormat="1">
      <c r="F558" s="413"/>
      <c r="M558" s="377"/>
      <c r="N558" s="377"/>
      <c r="O558" s="378"/>
    </row>
    <row r="559" spans="6:15" s="231" customFormat="1">
      <c r="F559" s="413"/>
      <c r="M559" s="377"/>
      <c r="N559" s="377"/>
      <c r="O559" s="378"/>
    </row>
    <row r="560" spans="6:15" s="231" customFormat="1">
      <c r="F560" s="413"/>
      <c r="M560" s="377"/>
      <c r="N560" s="377"/>
      <c r="O560" s="378"/>
    </row>
    <row r="561" spans="6:15" s="231" customFormat="1">
      <c r="F561" s="413"/>
      <c r="M561" s="377"/>
      <c r="N561" s="377"/>
      <c r="O561" s="378"/>
    </row>
    <row r="562" spans="6:15" s="231" customFormat="1">
      <c r="F562" s="413"/>
      <c r="M562" s="377"/>
      <c r="N562" s="377"/>
      <c r="O562" s="378"/>
    </row>
    <row r="563" spans="6:15" s="231" customFormat="1">
      <c r="F563" s="413"/>
      <c r="M563" s="377"/>
      <c r="N563" s="377"/>
      <c r="O563" s="378"/>
    </row>
    <row r="564" spans="6:15" s="231" customFormat="1">
      <c r="F564" s="413"/>
      <c r="M564" s="377"/>
      <c r="N564" s="377"/>
      <c r="O564" s="378"/>
    </row>
    <row r="565" spans="6:15" s="231" customFormat="1">
      <c r="F565" s="413"/>
      <c r="M565" s="377"/>
      <c r="N565" s="377"/>
      <c r="O565" s="378"/>
    </row>
    <row r="566" spans="6:15" s="231" customFormat="1">
      <c r="F566" s="413"/>
      <c r="M566" s="377"/>
      <c r="N566" s="377"/>
      <c r="O566" s="378"/>
    </row>
    <row r="567" spans="6:15" s="231" customFormat="1">
      <c r="F567" s="413"/>
      <c r="M567" s="377"/>
      <c r="N567" s="377"/>
      <c r="O567" s="378"/>
    </row>
    <row r="568" spans="6:15" s="231" customFormat="1">
      <c r="F568" s="413"/>
      <c r="M568" s="377"/>
      <c r="N568" s="377"/>
      <c r="O568" s="378"/>
    </row>
    <row r="569" spans="6:15" s="231" customFormat="1">
      <c r="F569" s="413"/>
      <c r="M569" s="377"/>
      <c r="N569" s="377"/>
      <c r="O569" s="378"/>
    </row>
    <row r="570" spans="6:15" s="231" customFormat="1">
      <c r="F570" s="413"/>
      <c r="M570" s="377"/>
      <c r="N570" s="377"/>
      <c r="O570" s="378"/>
    </row>
    <row r="571" spans="6:15" s="231" customFormat="1">
      <c r="F571" s="413"/>
      <c r="M571" s="377"/>
      <c r="N571" s="377"/>
      <c r="O571" s="378"/>
    </row>
    <row r="572" spans="6:15" s="231" customFormat="1">
      <c r="F572" s="413"/>
      <c r="M572" s="377"/>
      <c r="N572" s="377"/>
      <c r="O572" s="378"/>
    </row>
    <row r="573" spans="6:15" s="231" customFormat="1">
      <c r="F573" s="413"/>
      <c r="M573" s="377"/>
      <c r="N573" s="377"/>
      <c r="O573" s="378"/>
    </row>
    <row r="574" spans="6:15" s="231" customFormat="1">
      <c r="F574" s="413"/>
      <c r="M574" s="377"/>
      <c r="N574" s="377"/>
      <c r="O574" s="378"/>
    </row>
    <row r="575" spans="6:15" s="231" customFormat="1">
      <c r="F575" s="413"/>
      <c r="M575" s="377"/>
      <c r="N575" s="377"/>
      <c r="O575" s="378"/>
    </row>
    <row r="576" spans="6:15" s="231" customFormat="1">
      <c r="F576" s="413"/>
      <c r="M576" s="377"/>
      <c r="N576" s="377"/>
      <c r="O576" s="378"/>
    </row>
    <row r="577" spans="6:15" s="231" customFormat="1">
      <c r="F577" s="413"/>
      <c r="M577" s="377"/>
      <c r="N577" s="377"/>
      <c r="O577" s="378"/>
    </row>
    <row r="578" spans="6:15" s="231" customFormat="1">
      <c r="F578" s="413"/>
      <c r="M578" s="377"/>
      <c r="N578" s="377"/>
      <c r="O578" s="378"/>
    </row>
    <row r="579" spans="6:15" s="231" customFormat="1">
      <c r="F579" s="413"/>
      <c r="M579" s="377"/>
      <c r="N579" s="377"/>
      <c r="O579" s="378"/>
    </row>
    <row r="580" spans="6:15" s="231" customFormat="1">
      <c r="F580" s="413"/>
      <c r="M580" s="377"/>
      <c r="N580" s="377"/>
      <c r="O580" s="378"/>
    </row>
    <row r="581" spans="6:15" s="231" customFormat="1">
      <c r="F581" s="413"/>
      <c r="M581" s="377"/>
      <c r="N581" s="377"/>
      <c r="O581" s="378"/>
    </row>
    <row r="582" spans="6:15" s="231" customFormat="1">
      <c r="F582" s="413"/>
      <c r="M582" s="377"/>
      <c r="N582" s="377"/>
      <c r="O582" s="378"/>
    </row>
    <row r="583" spans="6:15" s="231" customFormat="1">
      <c r="F583" s="413"/>
      <c r="M583" s="377"/>
      <c r="N583" s="377"/>
      <c r="O583" s="378"/>
    </row>
    <row r="584" spans="6:15" s="231" customFormat="1">
      <c r="F584" s="413"/>
      <c r="M584" s="377"/>
      <c r="N584" s="377"/>
      <c r="O584" s="378"/>
    </row>
    <row r="585" spans="6:15" s="231" customFormat="1">
      <c r="F585" s="413"/>
      <c r="M585" s="377"/>
      <c r="N585" s="377"/>
      <c r="O585" s="378"/>
    </row>
    <row r="586" spans="6:15" s="231" customFormat="1">
      <c r="F586" s="413"/>
      <c r="M586" s="377"/>
      <c r="N586" s="377"/>
      <c r="O586" s="378"/>
    </row>
    <row r="587" spans="6:15" s="231" customFormat="1">
      <c r="F587" s="413"/>
      <c r="M587" s="377"/>
      <c r="N587" s="377"/>
      <c r="O587" s="378"/>
    </row>
    <row r="588" spans="6:15" s="231" customFormat="1">
      <c r="F588" s="413"/>
      <c r="M588" s="377"/>
      <c r="N588" s="377"/>
      <c r="O588" s="378"/>
    </row>
    <row r="589" spans="6:15" s="231" customFormat="1">
      <c r="F589" s="413"/>
      <c r="M589" s="377"/>
      <c r="N589" s="377"/>
      <c r="O589" s="378"/>
    </row>
    <row r="590" spans="6:15" s="231" customFormat="1">
      <c r="F590" s="413"/>
      <c r="M590" s="377"/>
      <c r="N590" s="377"/>
      <c r="O590" s="378"/>
    </row>
    <row r="591" spans="6:15" s="231" customFormat="1">
      <c r="F591" s="413"/>
      <c r="M591" s="377"/>
      <c r="N591" s="377"/>
      <c r="O591" s="378"/>
    </row>
    <row r="592" spans="6:15" s="231" customFormat="1">
      <c r="F592" s="413"/>
      <c r="M592" s="377"/>
      <c r="N592" s="377"/>
      <c r="O592" s="378"/>
    </row>
    <row r="593" spans="6:15" s="231" customFormat="1">
      <c r="F593" s="413"/>
      <c r="M593" s="377"/>
      <c r="N593" s="377"/>
      <c r="O593" s="378"/>
    </row>
    <row r="594" spans="6:15" s="231" customFormat="1">
      <c r="F594" s="413"/>
      <c r="M594" s="377"/>
      <c r="N594" s="377"/>
      <c r="O594" s="378"/>
    </row>
    <row r="595" spans="6:15" s="231" customFormat="1">
      <c r="F595" s="413"/>
      <c r="M595" s="377"/>
      <c r="N595" s="377"/>
      <c r="O595" s="378"/>
    </row>
    <row r="596" spans="6:15" s="231" customFormat="1">
      <c r="F596" s="413"/>
      <c r="M596" s="377"/>
      <c r="N596" s="377"/>
      <c r="O596" s="378"/>
    </row>
    <row r="597" spans="6:15" s="231" customFormat="1">
      <c r="F597" s="413"/>
      <c r="M597" s="377"/>
      <c r="N597" s="377"/>
      <c r="O597" s="378"/>
    </row>
    <row r="598" spans="6:15" s="231" customFormat="1">
      <c r="F598" s="413"/>
      <c r="M598" s="377"/>
      <c r="N598" s="377"/>
      <c r="O598" s="378"/>
    </row>
    <row r="599" spans="6:15" s="231" customFormat="1">
      <c r="F599" s="413"/>
      <c r="M599" s="377"/>
      <c r="N599" s="377"/>
      <c r="O599" s="378"/>
    </row>
    <row r="600" spans="6:15" s="231" customFormat="1">
      <c r="F600" s="413"/>
      <c r="M600" s="377"/>
      <c r="N600" s="377"/>
      <c r="O600" s="378"/>
    </row>
    <row r="601" spans="6:15" s="231" customFormat="1">
      <c r="F601" s="413"/>
      <c r="M601" s="377"/>
      <c r="N601" s="377"/>
      <c r="O601" s="378"/>
    </row>
    <row r="602" spans="6:15" s="231" customFormat="1">
      <c r="F602" s="413"/>
      <c r="M602" s="377"/>
      <c r="N602" s="377"/>
      <c r="O602" s="378"/>
    </row>
    <row r="603" spans="6:15" s="231" customFormat="1">
      <c r="F603" s="413"/>
      <c r="M603" s="377"/>
      <c r="N603" s="377"/>
      <c r="O603" s="378"/>
    </row>
    <row r="604" spans="6:15" s="231" customFormat="1">
      <c r="F604" s="413"/>
      <c r="M604" s="377"/>
      <c r="N604" s="377"/>
      <c r="O604" s="378"/>
    </row>
    <row r="605" spans="6:15" s="231" customFormat="1">
      <c r="F605" s="413"/>
      <c r="M605" s="377"/>
      <c r="N605" s="377"/>
      <c r="O605" s="378"/>
    </row>
    <row r="606" spans="6:15" s="231" customFormat="1">
      <c r="F606" s="413"/>
      <c r="M606" s="377"/>
      <c r="N606" s="377"/>
      <c r="O606" s="378"/>
    </row>
    <row r="607" spans="6:15" s="231" customFormat="1">
      <c r="F607" s="413"/>
      <c r="M607" s="377"/>
      <c r="N607" s="377"/>
      <c r="O607" s="378"/>
    </row>
    <row r="608" spans="6:15" s="231" customFormat="1">
      <c r="F608" s="413"/>
      <c r="M608" s="377"/>
      <c r="N608" s="377"/>
      <c r="O608" s="378"/>
    </row>
    <row r="609" spans="6:15" s="231" customFormat="1">
      <c r="F609" s="413"/>
      <c r="M609" s="377"/>
      <c r="N609" s="377"/>
      <c r="O609" s="378"/>
    </row>
    <row r="610" spans="6:15" s="231" customFormat="1">
      <c r="F610" s="413"/>
      <c r="M610" s="377"/>
      <c r="N610" s="377"/>
      <c r="O610" s="378"/>
    </row>
    <row r="611" spans="6:15" s="231" customFormat="1">
      <c r="F611" s="413"/>
      <c r="M611" s="377"/>
      <c r="N611" s="377"/>
      <c r="O611" s="378"/>
    </row>
    <row r="612" spans="6:15" s="231" customFormat="1">
      <c r="F612" s="413"/>
      <c r="M612" s="377"/>
      <c r="N612" s="377"/>
      <c r="O612" s="378"/>
    </row>
    <row r="613" spans="6:15" s="231" customFormat="1">
      <c r="F613" s="413"/>
      <c r="M613" s="377"/>
      <c r="N613" s="377"/>
      <c r="O613" s="378"/>
    </row>
    <row r="614" spans="6:15" s="231" customFormat="1">
      <c r="F614" s="413"/>
      <c r="M614" s="377"/>
      <c r="N614" s="377"/>
      <c r="O614" s="378"/>
    </row>
    <row r="615" spans="6:15" s="231" customFormat="1">
      <c r="F615" s="413"/>
      <c r="M615" s="377"/>
      <c r="N615" s="377"/>
      <c r="O615" s="378"/>
    </row>
    <row r="616" spans="6:15" s="231" customFormat="1">
      <c r="F616" s="413"/>
      <c r="M616" s="377"/>
      <c r="N616" s="377"/>
      <c r="O616" s="378"/>
    </row>
    <row r="617" spans="6:15" s="231" customFormat="1">
      <c r="F617" s="413"/>
      <c r="M617" s="377"/>
      <c r="N617" s="377"/>
      <c r="O617" s="378"/>
    </row>
    <row r="618" spans="6:15" s="231" customFormat="1">
      <c r="F618" s="413"/>
      <c r="M618" s="377"/>
      <c r="N618" s="377"/>
      <c r="O618" s="378"/>
    </row>
    <row r="619" spans="6:15" s="231" customFormat="1">
      <c r="F619" s="413"/>
      <c r="M619" s="377"/>
      <c r="N619" s="377"/>
      <c r="O619" s="378"/>
    </row>
    <row r="620" spans="6:15" s="231" customFormat="1">
      <c r="F620" s="413"/>
      <c r="M620" s="377"/>
      <c r="N620" s="377"/>
      <c r="O620" s="378"/>
    </row>
    <row r="621" spans="6:15" s="231" customFormat="1">
      <c r="F621" s="413"/>
      <c r="M621" s="377"/>
      <c r="N621" s="377"/>
      <c r="O621" s="378"/>
    </row>
    <row r="622" spans="6:15" s="231" customFormat="1">
      <c r="F622" s="413"/>
      <c r="M622" s="377"/>
      <c r="N622" s="377"/>
      <c r="O622" s="378"/>
    </row>
    <row r="623" spans="6:15" s="231" customFormat="1">
      <c r="F623" s="413"/>
      <c r="M623" s="377"/>
      <c r="N623" s="377"/>
      <c r="O623" s="378"/>
    </row>
    <row r="624" spans="6:15" s="231" customFormat="1">
      <c r="F624" s="413"/>
      <c r="M624" s="377"/>
      <c r="N624" s="377"/>
      <c r="O624" s="378"/>
    </row>
    <row r="625" spans="6:15" s="231" customFormat="1">
      <c r="F625" s="413"/>
      <c r="M625" s="377"/>
      <c r="N625" s="377"/>
      <c r="O625" s="378"/>
    </row>
    <row r="626" spans="6:15" s="231" customFormat="1">
      <c r="F626" s="413"/>
      <c r="M626" s="377"/>
      <c r="N626" s="377"/>
      <c r="O626" s="378"/>
    </row>
    <row r="627" spans="6:15" s="231" customFormat="1">
      <c r="F627" s="413"/>
      <c r="M627" s="377"/>
      <c r="N627" s="377"/>
      <c r="O627" s="378"/>
    </row>
    <row r="628" spans="6:15" s="231" customFormat="1">
      <c r="F628" s="413"/>
      <c r="M628" s="377"/>
      <c r="N628" s="377"/>
      <c r="O628" s="378"/>
    </row>
    <row r="629" spans="6:15" s="231" customFormat="1">
      <c r="F629" s="413"/>
      <c r="M629" s="377"/>
      <c r="N629" s="377"/>
      <c r="O629" s="378"/>
    </row>
    <row r="630" spans="6:15" s="231" customFormat="1">
      <c r="F630" s="413"/>
      <c r="M630" s="377"/>
      <c r="N630" s="377"/>
      <c r="O630" s="378"/>
    </row>
    <row r="631" spans="6:15" s="231" customFormat="1">
      <c r="F631" s="413"/>
      <c r="M631" s="377"/>
      <c r="N631" s="377"/>
      <c r="O631" s="378"/>
    </row>
    <row r="632" spans="6:15" s="231" customFormat="1">
      <c r="F632" s="413"/>
      <c r="M632" s="377"/>
      <c r="N632" s="377"/>
      <c r="O632" s="378"/>
    </row>
    <row r="633" spans="6:15" s="231" customFormat="1">
      <c r="F633" s="413"/>
      <c r="M633" s="377"/>
      <c r="N633" s="377"/>
      <c r="O633" s="378"/>
    </row>
    <row r="634" spans="6:15" s="231" customFormat="1">
      <c r="F634" s="413"/>
      <c r="M634" s="377"/>
      <c r="N634" s="377"/>
      <c r="O634" s="378"/>
    </row>
    <row r="635" spans="6:15" s="231" customFormat="1">
      <c r="F635" s="413"/>
      <c r="M635" s="377"/>
      <c r="N635" s="377"/>
      <c r="O635" s="378"/>
    </row>
    <row r="636" spans="6:15" s="231" customFormat="1">
      <c r="F636" s="413"/>
      <c r="M636" s="377"/>
      <c r="N636" s="377"/>
      <c r="O636" s="378"/>
    </row>
    <row r="637" spans="6:15" s="231" customFormat="1">
      <c r="F637" s="413"/>
      <c r="M637" s="377"/>
      <c r="N637" s="377"/>
      <c r="O637" s="378"/>
    </row>
    <row r="638" spans="6:15" s="231" customFormat="1">
      <c r="F638" s="413"/>
      <c r="M638" s="377"/>
      <c r="N638" s="377"/>
      <c r="O638" s="378"/>
    </row>
    <row r="639" spans="6:15" s="231" customFormat="1">
      <c r="F639" s="413"/>
      <c r="M639" s="377"/>
      <c r="N639" s="377"/>
      <c r="O639" s="378"/>
    </row>
    <row r="640" spans="6:15" s="231" customFormat="1">
      <c r="F640" s="413"/>
      <c r="M640" s="377"/>
      <c r="N640" s="377"/>
      <c r="O640" s="378"/>
    </row>
    <row r="641" spans="6:15" s="231" customFormat="1">
      <c r="F641" s="413"/>
      <c r="M641" s="377"/>
      <c r="N641" s="377"/>
      <c r="O641" s="378"/>
    </row>
    <row r="642" spans="6:15" s="231" customFormat="1">
      <c r="F642" s="413"/>
      <c r="M642" s="377"/>
      <c r="N642" s="377"/>
      <c r="O642" s="378"/>
    </row>
    <row r="643" spans="6:15" s="231" customFormat="1">
      <c r="F643" s="413"/>
      <c r="M643" s="377"/>
      <c r="N643" s="377"/>
      <c r="O643" s="378"/>
    </row>
    <row r="644" spans="6:15" s="231" customFormat="1">
      <c r="F644" s="413"/>
      <c r="M644" s="377"/>
      <c r="N644" s="377"/>
      <c r="O644" s="378"/>
    </row>
    <row r="645" spans="6:15" s="231" customFormat="1">
      <c r="F645" s="413"/>
      <c r="M645" s="377"/>
      <c r="N645" s="377"/>
      <c r="O645" s="378"/>
    </row>
    <row r="646" spans="6:15" s="231" customFormat="1">
      <c r="F646" s="413"/>
      <c r="M646" s="377"/>
      <c r="N646" s="377"/>
      <c r="O646" s="378"/>
    </row>
    <row r="647" spans="6:15" s="231" customFormat="1">
      <c r="F647" s="413"/>
      <c r="M647" s="377"/>
      <c r="N647" s="377"/>
      <c r="O647" s="378"/>
    </row>
    <row r="648" spans="6:15" s="231" customFormat="1">
      <c r="F648" s="413"/>
      <c r="M648" s="377"/>
      <c r="N648" s="377"/>
      <c r="O648" s="378"/>
    </row>
    <row r="649" spans="6:15" s="231" customFormat="1">
      <c r="F649" s="413"/>
      <c r="M649" s="377"/>
      <c r="N649" s="377"/>
      <c r="O649" s="378"/>
    </row>
    <row r="650" spans="6:15" s="231" customFormat="1">
      <c r="F650" s="413"/>
      <c r="M650" s="377"/>
      <c r="N650" s="377"/>
      <c r="O650" s="378"/>
    </row>
    <row r="651" spans="6:15" s="231" customFormat="1">
      <c r="F651" s="413"/>
      <c r="M651" s="377"/>
      <c r="N651" s="377"/>
      <c r="O651" s="378"/>
    </row>
    <row r="652" spans="6:15" s="231" customFormat="1">
      <c r="F652" s="413"/>
      <c r="M652" s="377"/>
      <c r="N652" s="377"/>
      <c r="O652" s="378"/>
    </row>
    <row r="653" spans="6:15" s="231" customFormat="1">
      <c r="F653" s="413"/>
      <c r="M653" s="377"/>
      <c r="N653" s="377"/>
      <c r="O653" s="378"/>
    </row>
    <row r="654" spans="6:15" s="231" customFormat="1">
      <c r="F654" s="413"/>
      <c r="M654" s="377"/>
      <c r="N654" s="377"/>
      <c r="O654" s="378"/>
    </row>
    <row r="655" spans="6:15" s="231" customFormat="1">
      <c r="F655" s="413"/>
      <c r="M655" s="377"/>
      <c r="N655" s="377"/>
      <c r="O655" s="378"/>
    </row>
    <row r="656" spans="6:15" s="231" customFormat="1">
      <c r="F656" s="413"/>
      <c r="M656" s="377"/>
      <c r="N656" s="377"/>
      <c r="O656" s="378"/>
    </row>
    <row r="657" spans="6:15" s="231" customFormat="1">
      <c r="F657" s="413"/>
      <c r="M657" s="377"/>
      <c r="N657" s="377"/>
      <c r="O657" s="378"/>
    </row>
    <row r="658" spans="6:15" s="231" customFormat="1">
      <c r="F658" s="413"/>
      <c r="M658" s="377"/>
      <c r="N658" s="377"/>
      <c r="O658" s="378"/>
    </row>
    <row r="659" spans="6:15" s="231" customFormat="1">
      <c r="F659" s="413"/>
      <c r="M659" s="377"/>
      <c r="N659" s="377"/>
      <c r="O659" s="378"/>
    </row>
    <row r="660" spans="6:15" s="231" customFormat="1">
      <c r="F660" s="413"/>
      <c r="M660" s="377"/>
      <c r="N660" s="377"/>
      <c r="O660" s="378"/>
    </row>
    <row r="661" spans="6:15" s="231" customFormat="1">
      <c r="F661" s="413"/>
      <c r="M661" s="377"/>
      <c r="N661" s="377"/>
      <c r="O661" s="378"/>
    </row>
    <row r="662" spans="6:15" s="231" customFormat="1">
      <c r="F662" s="413"/>
      <c r="M662" s="377"/>
      <c r="N662" s="377"/>
      <c r="O662" s="378"/>
    </row>
    <row r="663" spans="6:15" s="231" customFormat="1">
      <c r="F663" s="413"/>
      <c r="M663" s="377"/>
      <c r="N663" s="377"/>
      <c r="O663" s="378"/>
    </row>
    <row r="664" spans="6:15" s="231" customFormat="1">
      <c r="F664" s="413"/>
      <c r="M664" s="377"/>
      <c r="N664" s="377"/>
      <c r="O664" s="378"/>
    </row>
    <row r="665" spans="6:15" s="231" customFormat="1">
      <c r="F665" s="413"/>
      <c r="M665" s="377"/>
      <c r="N665" s="377"/>
      <c r="O665" s="378"/>
    </row>
    <row r="666" spans="6:15" s="231" customFormat="1">
      <c r="F666" s="413"/>
      <c r="M666" s="377"/>
      <c r="N666" s="377"/>
      <c r="O666" s="378"/>
    </row>
    <row r="667" spans="6:15" s="231" customFormat="1">
      <c r="F667" s="413"/>
      <c r="M667" s="377"/>
      <c r="N667" s="377"/>
      <c r="O667" s="378"/>
    </row>
    <row r="668" spans="6:15" s="231" customFormat="1">
      <c r="F668" s="413"/>
      <c r="M668" s="377"/>
      <c r="N668" s="377"/>
      <c r="O668" s="378"/>
    </row>
    <row r="669" spans="6:15" s="231" customFormat="1">
      <c r="F669" s="413"/>
      <c r="M669" s="377"/>
      <c r="N669" s="377"/>
      <c r="O669" s="378"/>
    </row>
    <row r="670" spans="6:15" s="231" customFormat="1">
      <c r="F670" s="413"/>
      <c r="M670" s="377"/>
      <c r="N670" s="377"/>
      <c r="O670" s="378"/>
    </row>
    <row r="671" spans="6:15" s="231" customFormat="1">
      <c r="F671" s="413"/>
      <c r="M671" s="377"/>
      <c r="N671" s="377"/>
      <c r="O671" s="378"/>
    </row>
    <row r="672" spans="6:15" s="231" customFormat="1">
      <c r="F672" s="413"/>
      <c r="M672" s="377"/>
      <c r="N672" s="377"/>
      <c r="O672" s="378"/>
    </row>
    <row r="673" spans="6:15" s="231" customFormat="1">
      <c r="F673" s="413"/>
      <c r="M673" s="377"/>
      <c r="N673" s="377"/>
      <c r="O673" s="378"/>
    </row>
    <row r="674" spans="6:15" s="231" customFormat="1">
      <c r="F674" s="413"/>
      <c r="M674" s="377"/>
      <c r="N674" s="377"/>
      <c r="O674" s="378"/>
    </row>
    <row r="675" spans="6:15" s="231" customFormat="1">
      <c r="F675" s="413"/>
      <c r="M675" s="377"/>
      <c r="N675" s="377"/>
      <c r="O675" s="378"/>
    </row>
    <row r="676" spans="6:15" s="231" customFormat="1">
      <c r="F676" s="413"/>
      <c r="M676" s="377"/>
      <c r="N676" s="377"/>
      <c r="O676" s="378"/>
    </row>
    <row r="677" spans="6:15" s="231" customFormat="1">
      <c r="F677" s="413"/>
      <c r="M677" s="377"/>
      <c r="N677" s="377"/>
      <c r="O677" s="378"/>
    </row>
    <row r="678" spans="6:15" s="231" customFormat="1">
      <c r="F678" s="413"/>
      <c r="M678" s="377"/>
      <c r="N678" s="377"/>
      <c r="O678" s="378"/>
    </row>
    <row r="679" spans="6:15" s="231" customFormat="1">
      <c r="F679" s="413"/>
      <c r="M679" s="377"/>
      <c r="N679" s="377"/>
      <c r="O679" s="378"/>
    </row>
    <row r="680" spans="6:15" s="231" customFormat="1">
      <c r="F680" s="413"/>
      <c r="M680" s="377"/>
      <c r="N680" s="377"/>
      <c r="O680" s="378"/>
    </row>
    <row r="681" spans="6:15" s="231" customFormat="1">
      <c r="F681" s="413"/>
      <c r="M681" s="377"/>
      <c r="N681" s="377"/>
      <c r="O681" s="378"/>
    </row>
    <row r="682" spans="6:15" s="231" customFormat="1">
      <c r="F682" s="413"/>
      <c r="M682" s="377"/>
      <c r="N682" s="377"/>
      <c r="O682" s="378"/>
    </row>
    <row r="683" spans="6:15" s="231" customFormat="1">
      <c r="F683" s="413"/>
      <c r="M683" s="377"/>
      <c r="N683" s="377"/>
      <c r="O683" s="378"/>
    </row>
    <row r="684" spans="6:15" s="231" customFormat="1">
      <c r="F684" s="413"/>
      <c r="M684" s="377"/>
      <c r="N684" s="377"/>
      <c r="O684" s="378"/>
    </row>
    <row r="685" spans="6:15" s="231" customFormat="1">
      <c r="F685" s="413"/>
      <c r="M685" s="377"/>
      <c r="N685" s="377"/>
      <c r="O685" s="378"/>
    </row>
    <row r="686" spans="6:15" s="231" customFormat="1">
      <c r="F686" s="413"/>
      <c r="M686" s="377"/>
      <c r="N686" s="377"/>
      <c r="O686" s="378"/>
    </row>
    <row r="687" spans="6:15" s="231" customFormat="1">
      <c r="F687" s="413"/>
      <c r="M687" s="377"/>
      <c r="N687" s="377"/>
      <c r="O687" s="378"/>
    </row>
    <row r="688" spans="6:15" s="231" customFormat="1">
      <c r="F688" s="413"/>
      <c r="M688" s="377"/>
      <c r="N688" s="377"/>
      <c r="O688" s="378"/>
    </row>
    <row r="689" spans="6:15" s="231" customFormat="1">
      <c r="F689" s="413"/>
      <c r="M689" s="377"/>
      <c r="N689" s="377"/>
      <c r="O689" s="378"/>
    </row>
    <row r="690" spans="6:15" s="231" customFormat="1">
      <c r="F690" s="413"/>
      <c r="M690" s="377"/>
      <c r="N690" s="377"/>
      <c r="O690" s="378"/>
    </row>
    <row r="691" spans="6:15" s="231" customFormat="1">
      <c r="F691" s="413"/>
      <c r="M691" s="377"/>
      <c r="N691" s="377"/>
      <c r="O691" s="378"/>
    </row>
    <row r="692" spans="6:15" s="231" customFormat="1">
      <c r="F692" s="413"/>
      <c r="M692" s="377"/>
      <c r="N692" s="377"/>
      <c r="O692" s="378"/>
    </row>
    <row r="693" spans="6:15" s="231" customFormat="1">
      <c r="F693" s="413"/>
      <c r="M693" s="377"/>
      <c r="N693" s="377"/>
      <c r="O693" s="378"/>
    </row>
    <row r="694" spans="6:15" s="231" customFormat="1">
      <c r="F694" s="413"/>
      <c r="M694" s="377"/>
      <c r="N694" s="377"/>
      <c r="O694" s="378"/>
    </row>
    <row r="695" spans="6:15" s="231" customFormat="1">
      <c r="F695" s="413"/>
      <c r="M695" s="377"/>
      <c r="N695" s="377"/>
      <c r="O695" s="378"/>
    </row>
    <row r="696" spans="6:15" s="231" customFormat="1">
      <c r="F696" s="413"/>
      <c r="M696" s="377"/>
      <c r="N696" s="377"/>
      <c r="O696" s="378"/>
    </row>
    <row r="697" spans="6:15" s="231" customFormat="1">
      <c r="F697" s="413"/>
      <c r="M697" s="377"/>
      <c r="N697" s="377"/>
      <c r="O697" s="378"/>
    </row>
    <row r="698" spans="6:15" s="231" customFormat="1">
      <c r="F698" s="413"/>
      <c r="M698" s="377"/>
      <c r="N698" s="377"/>
      <c r="O698" s="378"/>
    </row>
    <row r="699" spans="6:15" s="231" customFormat="1">
      <c r="F699" s="413"/>
      <c r="M699" s="377"/>
      <c r="N699" s="377"/>
      <c r="O699" s="378"/>
    </row>
    <row r="700" spans="6:15" s="231" customFormat="1">
      <c r="F700" s="413"/>
      <c r="M700" s="377"/>
      <c r="N700" s="377"/>
      <c r="O700" s="378"/>
    </row>
    <row r="701" spans="6:15" s="231" customFormat="1">
      <c r="F701" s="413"/>
      <c r="M701" s="377"/>
      <c r="N701" s="377"/>
      <c r="O701" s="378"/>
    </row>
    <row r="702" spans="6:15" s="231" customFormat="1">
      <c r="F702" s="413"/>
      <c r="M702" s="377"/>
      <c r="N702" s="377"/>
      <c r="O702" s="378"/>
    </row>
    <row r="703" spans="6:15" s="231" customFormat="1">
      <c r="F703" s="413"/>
      <c r="M703" s="377"/>
      <c r="N703" s="377"/>
      <c r="O703" s="378"/>
    </row>
    <row r="704" spans="6:15" s="231" customFormat="1">
      <c r="F704" s="413"/>
      <c r="M704" s="377"/>
      <c r="N704" s="377"/>
      <c r="O704" s="378"/>
    </row>
    <row r="705" spans="6:15" s="231" customFormat="1">
      <c r="F705" s="413"/>
      <c r="M705" s="377"/>
      <c r="N705" s="377"/>
      <c r="O705" s="378"/>
    </row>
    <row r="706" spans="6:15" s="231" customFormat="1">
      <c r="F706" s="413"/>
      <c r="M706" s="377"/>
      <c r="N706" s="377"/>
      <c r="O706" s="378"/>
    </row>
    <row r="707" spans="6:15" s="231" customFormat="1">
      <c r="F707" s="413"/>
      <c r="M707" s="377"/>
      <c r="N707" s="377"/>
      <c r="O707" s="378"/>
    </row>
    <row r="708" spans="6:15" s="231" customFormat="1">
      <c r="F708" s="413"/>
      <c r="M708" s="377"/>
      <c r="N708" s="377"/>
      <c r="O708" s="378"/>
    </row>
    <row r="709" spans="6:15" s="231" customFormat="1">
      <c r="F709" s="413"/>
      <c r="M709" s="377"/>
      <c r="N709" s="377"/>
      <c r="O709" s="378"/>
    </row>
    <row r="710" spans="6:15" s="231" customFormat="1">
      <c r="F710" s="413"/>
      <c r="M710" s="377"/>
      <c r="N710" s="377"/>
      <c r="O710" s="378"/>
    </row>
    <row r="711" spans="6:15" s="231" customFormat="1">
      <c r="F711" s="413"/>
      <c r="M711" s="377"/>
      <c r="N711" s="377"/>
      <c r="O711" s="378"/>
    </row>
    <row r="712" spans="6:15" s="231" customFormat="1">
      <c r="F712" s="413"/>
      <c r="M712" s="377"/>
      <c r="N712" s="377"/>
      <c r="O712" s="378"/>
    </row>
    <row r="713" spans="6:15" s="231" customFormat="1">
      <c r="F713" s="413"/>
      <c r="M713" s="377"/>
      <c r="N713" s="377"/>
      <c r="O713" s="378"/>
    </row>
    <row r="714" spans="6:15" s="231" customFormat="1">
      <c r="F714" s="413"/>
      <c r="M714" s="377"/>
      <c r="N714" s="377"/>
      <c r="O714" s="378"/>
    </row>
    <row r="715" spans="6:15" s="231" customFormat="1">
      <c r="F715" s="413"/>
      <c r="M715" s="377"/>
      <c r="N715" s="377"/>
      <c r="O715" s="378"/>
    </row>
    <row r="716" spans="6:15" s="231" customFormat="1">
      <c r="F716" s="413"/>
      <c r="M716" s="377"/>
      <c r="N716" s="377"/>
      <c r="O716" s="378"/>
    </row>
    <row r="717" spans="6:15" s="231" customFormat="1">
      <c r="F717" s="413"/>
      <c r="M717" s="377"/>
      <c r="N717" s="377"/>
      <c r="O717" s="378"/>
    </row>
    <row r="718" spans="6:15" s="231" customFormat="1">
      <c r="F718" s="413"/>
      <c r="M718" s="377"/>
      <c r="N718" s="377"/>
      <c r="O718" s="378"/>
    </row>
    <row r="719" spans="6:15" s="231" customFormat="1">
      <c r="F719" s="413"/>
      <c r="M719" s="377"/>
      <c r="N719" s="377"/>
      <c r="O719" s="378"/>
    </row>
    <row r="720" spans="6:15" s="231" customFormat="1">
      <c r="F720" s="413"/>
      <c r="M720" s="377"/>
      <c r="N720" s="377"/>
      <c r="O720" s="378"/>
    </row>
    <row r="721" spans="6:15" s="231" customFormat="1">
      <c r="F721" s="413"/>
      <c r="M721" s="377"/>
      <c r="N721" s="377"/>
      <c r="O721" s="378"/>
    </row>
    <row r="722" spans="6:15" s="231" customFormat="1">
      <c r="F722" s="413"/>
      <c r="M722" s="377"/>
      <c r="N722" s="377"/>
      <c r="O722" s="378"/>
    </row>
    <row r="723" spans="6:15" s="231" customFormat="1">
      <c r="F723" s="413"/>
      <c r="M723" s="377"/>
      <c r="N723" s="377"/>
      <c r="O723" s="378"/>
    </row>
    <row r="724" spans="6:15" s="231" customFormat="1">
      <c r="F724" s="413"/>
      <c r="M724" s="377"/>
      <c r="N724" s="377"/>
      <c r="O724" s="378"/>
    </row>
    <row r="725" spans="6:15" s="231" customFormat="1">
      <c r="F725" s="413"/>
      <c r="M725" s="377"/>
      <c r="N725" s="377"/>
      <c r="O725" s="378"/>
    </row>
    <row r="726" spans="6:15" s="231" customFormat="1">
      <c r="F726" s="413"/>
      <c r="M726" s="377"/>
      <c r="N726" s="377"/>
      <c r="O726" s="378"/>
    </row>
    <row r="727" spans="6:15" s="231" customFormat="1">
      <c r="F727" s="413"/>
      <c r="M727" s="377"/>
      <c r="N727" s="377"/>
      <c r="O727" s="378"/>
    </row>
    <row r="728" spans="6:15" s="231" customFormat="1">
      <c r="F728" s="413"/>
      <c r="M728" s="377"/>
      <c r="N728" s="377"/>
      <c r="O728" s="378"/>
    </row>
    <row r="729" spans="6:15" s="231" customFormat="1">
      <c r="F729" s="413"/>
      <c r="M729" s="377"/>
      <c r="N729" s="377"/>
      <c r="O729" s="378"/>
    </row>
    <row r="730" spans="6:15" s="231" customFormat="1">
      <c r="F730" s="413"/>
      <c r="M730" s="377"/>
      <c r="N730" s="377"/>
      <c r="O730" s="378"/>
    </row>
    <row r="731" spans="6:15" s="231" customFormat="1">
      <c r="F731" s="413"/>
      <c r="M731" s="377"/>
      <c r="N731" s="377"/>
      <c r="O731" s="378"/>
    </row>
    <row r="732" spans="6:15" s="231" customFormat="1">
      <c r="F732" s="413"/>
      <c r="M732" s="377"/>
      <c r="N732" s="377"/>
      <c r="O732" s="378"/>
    </row>
    <row r="733" spans="6:15" s="231" customFormat="1">
      <c r="F733" s="413"/>
      <c r="M733" s="377"/>
      <c r="N733" s="377"/>
      <c r="O733" s="378"/>
    </row>
    <row r="734" spans="6:15" s="231" customFormat="1">
      <c r="F734" s="413"/>
      <c r="M734" s="377"/>
      <c r="N734" s="377"/>
      <c r="O734" s="378"/>
    </row>
    <row r="735" spans="6:15" s="231" customFormat="1">
      <c r="F735" s="413"/>
      <c r="M735" s="377"/>
      <c r="N735" s="377"/>
      <c r="O735" s="378"/>
    </row>
    <row r="736" spans="6:15" s="231" customFormat="1">
      <c r="F736" s="413"/>
      <c r="M736" s="377"/>
      <c r="N736" s="377"/>
      <c r="O736" s="378"/>
    </row>
    <row r="737" spans="6:15" s="231" customFormat="1">
      <c r="F737" s="413"/>
      <c r="M737" s="377"/>
      <c r="N737" s="377"/>
      <c r="O737" s="378"/>
    </row>
    <row r="738" spans="6:15" s="231" customFormat="1">
      <c r="F738" s="413"/>
      <c r="M738" s="377"/>
      <c r="N738" s="377"/>
      <c r="O738" s="378"/>
    </row>
    <row r="739" spans="6:15" s="231" customFormat="1">
      <c r="F739" s="413"/>
      <c r="M739" s="377"/>
      <c r="N739" s="377"/>
      <c r="O739" s="378"/>
    </row>
    <row r="740" spans="6:15" s="231" customFormat="1">
      <c r="F740" s="413"/>
      <c r="M740" s="377"/>
      <c r="N740" s="377"/>
      <c r="O740" s="378"/>
    </row>
    <row r="741" spans="6:15" s="231" customFormat="1">
      <c r="F741" s="413"/>
      <c r="M741" s="377"/>
      <c r="N741" s="377"/>
      <c r="O741" s="378"/>
    </row>
    <row r="742" spans="6:15" s="231" customFormat="1">
      <c r="F742" s="413"/>
      <c r="M742" s="377"/>
      <c r="N742" s="377"/>
      <c r="O742" s="378"/>
    </row>
    <row r="743" spans="6:15" s="231" customFormat="1">
      <c r="F743" s="413"/>
      <c r="M743" s="377"/>
      <c r="N743" s="377"/>
      <c r="O743" s="378"/>
    </row>
    <row r="744" spans="6:15" s="231" customFormat="1">
      <c r="F744" s="413"/>
      <c r="M744" s="377"/>
      <c r="N744" s="377"/>
      <c r="O744" s="378"/>
    </row>
    <row r="745" spans="6:15" s="231" customFormat="1">
      <c r="F745" s="413"/>
      <c r="M745" s="377"/>
      <c r="N745" s="377"/>
      <c r="O745" s="378"/>
    </row>
    <row r="746" spans="6:15" s="231" customFormat="1">
      <c r="F746" s="413"/>
      <c r="M746" s="377"/>
      <c r="N746" s="377"/>
      <c r="O746" s="378"/>
    </row>
    <row r="747" spans="6:15" s="231" customFormat="1">
      <c r="F747" s="413"/>
      <c r="M747" s="377"/>
      <c r="N747" s="377"/>
      <c r="O747" s="378"/>
    </row>
    <row r="748" spans="6:15" s="231" customFormat="1">
      <c r="F748" s="413"/>
      <c r="M748" s="377"/>
      <c r="N748" s="377"/>
      <c r="O748" s="378"/>
    </row>
    <row r="749" spans="6:15" s="231" customFormat="1">
      <c r="F749" s="413"/>
      <c r="M749" s="377"/>
      <c r="N749" s="377"/>
      <c r="O749" s="378"/>
    </row>
    <row r="750" spans="6:15" s="231" customFormat="1">
      <c r="F750" s="413"/>
      <c r="M750" s="377"/>
      <c r="N750" s="377"/>
      <c r="O750" s="378"/>
    </row>
    <row r="751" spans="6:15" s="231" customFormat="1">
      <c r="F751" s="413"/>
      <c r="M751" s="377"/>
      <c r="N751" s="377"/>
      <c r="O751" s="378"/>
    </row>
    <row r="752" spans="6:15" s="231" customFormat="1">
      <c r="F752" s="413"/>
      <c r="M752" s="377"/>
      <c r="N752" s="377"/>
      <c r="O752" s="378"/>
    </row>
    <row r="753" spans="6:15" s="231" customFormat="1">
      <c r="F753" s="413"/>
      <c r="M753" s="377"/>
      <c r="N753" s="377"/>
      <c r="O753" s="378"/>
    </row>
    <row r="754" spans="6:15" s="231" customFormat="1">
      <c r="F754" s="413"/>
      <c r="M754" s="377"/>
      <c r="N754" s="377"/>
      <c r="O754" s="378"/>
    </row>
    <row r="755" spans="6:15" s="231" customFormat="1">
      <c r="F755" s="413"/>
      <c r="M755" s="377"/>
      <c r="N755" s="377"/>
      <c r="O755" s="378"/>
    </row>
    <row r="756" spans="6:15" s="231" customFormat="1">
      <c r="F756" s="413"/>
      <c r="M756" s="377"/>
      <c r="N756" s="377"/>
      <c r="O756" s="378"/>
    </row>
    <row r="757" spans="6:15" s="231" customFormat="1">
      <c r="F757" s="413"/>
      <c r="M757" s="377"/>
      <c r="N757" s="377"/>
      <c r="O757" s="378"/>
    </row>
    <row r="758" spans="6:15" s="231" customFormat="1">
      <c r="F758" s="413"/>
      <c r="M758" s="377"/>
      <c r="N758" s="377"/>
      <c r="O758" s="378"/>
    </row>
    <row r="759" spans="6:15" s="231" customFormat="1">
      <c r="F759" s="413"/>
      <c r="M759" s="377"/>
      <c r="N759" s="377"/>
      <c r="O759" s="378"/>
    </row>
    <row r="760" spans="6:15" s="231" customFormat="1">
      <c r="F760" s="413"/>
      <c r="M760" s="377"/>
      <c r="N760" s="377"/>
      <c r="O760" s="378"/>
    </row>
    <row r="761" spans="6:15" s="231" customFormat="1">
      <c r="F761" s="413"/>
      <c r="M761" s="377"/>
      <c r="N761" s="377"/>
      <c r="O761" s="378"/>
    </row>
    <row r="762" spans="6:15" s="231" customFormat="1">
      <c r="F762" s="413"/>
      <c r="M762" s="377"/>
      <c r="N762" s="377"/>
      <c r="O762" s="378"/>
    </row>
    <row r="763" spans="6:15" s="231" customFormat="1">
      <c r="F763" s="413"/>
      <c r="M763" s="377"/>
      <c r="N763" s="377"/>
      <c r="O763" s="378"/>
    </row>
    <row r="764" spans="6:15" s="231" customFormat="1">
      <c r="F764" s="413"/>
      <c r="M764" s="377"/>
      <c r="N764" s="377"/>
      <c r="O764" s="378"/>
    </row>
    <row r="765" spans="6:15" s="231" customFormat="1">
      <c r="F765" s="413"/>
      <c r="M765" s="377"/>
      <c r="N765" s="377"/>
      <c r="O765" s="378"/>
    </row>
    <row r="766" spans="6:15" s="231" customFormat="1">
      <c r="F766" s="413"/>
      <c r="M766" s="377"/>
      <c r="N766" s="377"/>
      <c r="O766" s="378"/>
    </row>
    <row r="767" spans="6:15" s="231" customFormat="1">
      <c r="F767" s="413"/>
      <c r="M767" s="377"/>
      <c r="N767" s="377"/>
      <c r="O767" s="378"/>
    </row>
    <row r="768" spans="6:15" s="231" customFormat="1">
      <c r="F768" s="413"/>
      <c r="M768" s="377"/>
      <c r="N768" s="377"/>
      <c r="O768" s="378"/>
    </row>
    <row r="769" spans="6:15" s="231" customFormat="1">
      <c r="F769" s="413"/>
      <c r="M769" s="377"/>
      <c r="N769" s="377"/>
      <c r="O769" s="378"/>
    </row>
    <row r="770" spans="6:15" s="231" customFormat="1">
      <c r="F770" s="413"/>
      <c r="M770" s="377"/>
      <c r="N770" s="377"/>
      <c r="O770" s="378"/>
    </row>
    <row r="771" spans="6:15" s="231" customFormat="1">
      <c r="F771" s="413"/>
      <c r="M771" s="377"/>
      <c r="N771" s="377"/>
      <c r="O771" s="378"/>
    </row>
    <row r="772" spans="6:15" s="231" customFormat="1">
      <c r="F772" s="413"/>
      <c r="M772" s="377"/>
      <c r="N772" s="377"/>
      <c r="O772" s="378"/>
    </row>
    <row r="773" spans="6:15" s="231" customFormat="1">
      <c r="F773" s="413"/>
      <c r="M773" s="377"/>
      <c r="N773" s="377"/>
      <c r="O773" s="378"/>
    </row>
    <row r="774" spans="6:15" s="231" customFormat="1">
      <c r="F774" s="413"/>
      <c r="M774" s="377"/>
      <c r="N774" s="377"/>
      <c r="O774" s="378"/>
    </row>
    <row r="775" spans="6:15" s="231" customFormat="1">
      <c r="F775" s="413"/>
      <c r="M775" s="377"/>
      <c r="N775" s="377"/>
      <c r="O775" s="378"/>
    </row>
    <row r="776" spans="6:15" s="231" customFormat="1">
      <c r="F776" s="413"/>
      <c r="M776" s="377"/>
      <c r="N776" s="377"/>
      <c r="O776" s="378"/>
    </row>
    <row r="777" spans="6:15" s="231" customFormat="1">
      <c r="F777" s="413"/>
      <c r="M777" s="377"/>
      <c r="N777" s="377"/>
      <c r="O777" s="378"/>
    </row>
    <row r="778" spans="6:15" s="231" customFormat="1">
      <c r="F778" s="413"/>
      <c r="M778" s="377"/>
      <c r="N778" s="377"/>
      <c r="O778" s="378"/>
    </row>
    <row r="779" spans="6:15" s="231" customFormat="1">
      <c r="F779" s="413"/>
      <c r="M779" s="377"/>
      <c r="N779" s="377"/>
      <c r="O779" s="378"/>
    </row>
    <row r="780" spans="6:15" s="231" customFormat="1">
      <c r="F780" s="413"/>
      <c r="M780" s="377"/>
      <c r="N780" s="377"/>
      <c r="O780" s="378"/>
    </row>
    <row r="781" spans="6:15" s="231" customFormat="1">
      <c r="F781" s="413"/>
      <c r="M781" s="377"/>
      <c r="N781" s="377"/>
      <c r="O781" s="378"/>
    </row>
    <row r="782" spans="6:15" s="231" customFormat="1">
      <c r="F782" s="413"/>
      <c r="M782" s="377"/>
      <c r="N782" s="377"/>
      <c r="O782" s="378"/>
    </row>
    <row r="783" spans="6:15" s="231" customFormat="1">
      <c r="F783" s="413"/>
      <c r="M783" s="377"/>
      <c r="N783" s="377"/>
      <c r="O783" s="378"/>
    </row>
    <row r="784" spans="6:15" s="231" customFormat="1">
      <c r="F784" s="413"/>
      <c r="M784" s="377"/>
      <c r="N784" s="377"/>
      <c r="O784" s="378"/>
    </row>
    <row r="785" spans="6:15" s="231" customFormat="1">
      <c r="F785" s="413"/>
      <c r="M785" s="377"/>
      <c r="N785" s="377"/>
      <c r="O785" s="378"/>
    </row>
    <row r="786" spans="6:15" s="231" customFormat="1">
      <c r="F786" s="413"/>
      <c r="M786" s="377"/>
      <c r="N786" s="377"/>
      <c r="O786" s="378"/>
    </row>
    <row r="787" spans="6:15" s="231" customFormat="1">
      <c r="F787" s="413"/>
      <c r="M787" s="377"/>
      <c r="N787" s="377"/>
      <c r="O787" s="378"/>
    </row>
    <row r="788" spans="6:15" s="231" customFormat="1">
      <c r="F788" s="413"/>
      <c r="M788" s="377"/>
      <c r="N788" s="377"/>
      <c r="O788" s="378"/>
    </row>
    <row r="789" spans="6:15" s="231" customFormat="1">
      <c r="F789" s="413"/>
      <c r="M789" s="377"/>
      <c r="N789" s="377"/>
      <c r="O789" s="378"/>
    </row>
    <row r="790" spans="6:15" s="231" customFormat="1">
      <c r="F790" s="413"/>
      <c r="M790" s="377"/>
      <c r="N790" s="377"/>
      <c r="O790" s="378"/>
    </row>
    <row r="791" spans="6:15" s="231" customFormat="1">
      <c r="F791" s="413"/>
      <c r="M791" s="377"/>
      <c r="N791" s="377"/>
      <c r="O791" s="378"/>
    </row>
    <row r="792" spans="6:15" s="231" customFormat="1">
      <c r="F792" s="413"/>
      <c r="M792" s="377"/>
      <c r="N792" s="377"/>
      <c r="O792" s="378"/>
    </row>
    <row r="793" spans="6:15" s="231" customFormat="1">
      <c r="F793" s="413"/>
      <c r="M793" s="377"/>
      <c r="N793" s="377"/>
      <c r="O793" s="378"/>
    </row>
    <row r="794" spans="6:15" s="231" customFormat="1">
      <c r="F794" s="413"/>
      <c r="M794" s="377"/>
      <c r="N794" s="377"/>
      <c r="O794" s="378"/>
    </row>
    <row r="795" spans="6:15" s="231" customFormat="1">
      <c r="F795" s="413"/>
      <c r="M795" s="377"/>
      <c r="N795" s="377"/>
      <c r="O795" s="378"/>
    </row>
    <row r="796" spans="6:15" s="231" customFormat="1">
      <c r="F796" s="413"/>
      <c r="M796" s="377"/>
      <c r="N796" s="377"/>
      <c r="O796" s="378"/>
    </row>
    <row r="797" spans="6:15" s="231" customFormat="1">
      <c r="F797" s="413"/>
      <c r="M797" s="377"/>
      <c r="N797" s="377"/>
      <c r="O797" s="378"/>
    </row>
    <row r="798" spans="6:15" s="231" customFormat="1">
      <c r="F798" s="413"/>
      <c r="M798" s="377"/>
      <c r="N798" s="377"/>
      <c r="O798" s="378"/>
    </row>
    <row r="799" spans="6:15" s="231" customFormat="1">
      <c r="F799" s="413"/>
      <c r="M799" s="377"/>
      <c r="N799" s="377"/>
      <c r="O799" s="378"/>
    </row>
    <row r="800" spans="6:15" s="231" customFormat="1">
      <c r="F800" s="413"/>
      <c r="M800" s="377"/>
      <c r="N800" s="377"/>
      <c r="O800" s="378"/>
    </row>
    <row r="801" spans="6:15" s="231" customFormat="1">
      <c r="F801" s="413"/>
      <c r="M801" s="377"/>
      <c r="N801" s="377"/>
      <c r="O801" s="378"/>
    </row>
    <row r="802" spans="6:15" s="231" customFormat="1">
      <c r="F802" s="413"/>
      <c r="M802" s="377"/>
      <c r="N802" s="377"/>
      <c r="O802" s="378"/>
    </row>
    <row r="803" spans="6:15" s="231" customFormat="1">
      <c r="F803" s="413"/>
      <c r="M803" s="377"/>
      <c r="N803" s="377"/>
      <c r="O803" s="378"/>
    </row>
    <row r="804" spans="6:15" s="231" customFormat="1">
      <c r="F804" s="413"/>
      <c r="M804" s="377"/>
      <c r="N804" s="377"/>
      <c r="O804" s="378"/>
    </row>
    <row r="805" spans="6:15" s="231" customFormat="1">
      <c r="F805" s="413"/>
      <c r="M805" s="377"/>
      <c r="N805" s="377"/>
      <c r="O805" s="378"/>
    </row>
    <row r="806" spans="6:15" s="231" customFormat="1">
      <c r="F806" s="413"/>
      <c r="M806" s="377"/>
      <c r="N806" s="377"/>
      <c r="O806" s="378"/>
    </row>
    <row r="807" spans="6:15" s="231" customFormat="1">
      <c r="F807" s="413"/>
      <c r="M807" s="377"/>
      <c r="N807" s="377"/>
      <c r="O807" s="378"/>
    </row>
    <row r="808" spans="6:15" s="231" customFormat="1">
      <c r="F808" s="413"/>
      <c r="M808" s="377"/>
      <c r="N808" s="377"/>
      <c r="O808" s="378"/>
    </row>
    <row r="809" spans="6:15" s="231" customFormat="1">
      <c r="F809" s="413"/>
      <c r="M809" s="377"/>
      <c r="N809" s="377"/>
      <c r="O809" s="378"/>
    </row>
    <row r="810" spans="6:15" s="231" customFormat="1">
      <c r="F810" s="413"/>
      <c r="M810" s="377"/>
      <c r="N810" s="377"/>
      <c r="O810" s="378"/>
    </row>
    <row r="811" spans="6:15" s="231" customFormat="1">
      <c r="F811" s="413"/>
      <c r="M811" s="377"/>
      <c r="N811" s="377"/>
      <c r="O811" s="378"/>
    </row>
    <row r="812" spans="6:15" s="231" customFormat="1">
      <c r="F812" s="413"/>
      <c r="M812" s="377"/>
      <c r="N812" s="377"/>
      <c r="O812" s="378"/>
    </row>
    <row r="813" spans="6:15" s="231" customFormat="1">
      <c r="F813" s="413"/>
      <c r="M813" s="377"/>
      <c r="N813" s="377"/>
      <c r="O813" s="378"/>
    </row>
    <row r="814" spans="6:15" s="231" customFormat="1">
      <c r="F814" s="413"/>
      <c r="M814" s="377"/>
      <c r="N814" s="377"/>
      <c r="O814" s="378"/>
    </row>
    <row r="815" spans="6:15" s="231" customFormat="1">
      <c r="F815" s="413"/>
      <c r="M815" s="377"/>
      <c r="N815" s="377"/>
      <c r="O815" s="378"/>
    </row>
    <row r="816" spans="6:15" s="231" customFormat="1">
      <c r="F816" s="413"/>
      <c r="M816" s="377"/>
      <c r="N816" s="377"/>
      <c r="O816" s="378"/>
    </row>
    <row r="817" spans="6:15" s="231" customFormat="1">
      <c r="F817" s="413"/>
      <c r="M817" s="377"/>
      <c r="N817" s="377"/>
      <c r="O817" s="378"/>
    </row>
    <row r="818" spans="6:15" s="231" customFormat="1">
      <c r="F818" s="413"/>
      <c r="M818" s="377"/>
      <c r="N818" s="377"/>
      <c r="O818" s="378"/>
    </row>
    <row r="819" spans="6:15" s="231" customFormat="1">
      <c r="F819" s="413"/>
      <c r="M819" s="377"/>
      <c r="N819" s="377"/>
      <c r="O819" s="378"/>
    </row>
    <row r="820" spans="6:15" s="231" customFormat="1">
      <c r="F820" s="413"/>
      <c r="M820" s="377"/>
      <c r="N820" s="377"/>
      <c r="O820" s="378"/>
    </row>
    <row r="821" spans="6:15" s="231" customFormat="1">
      <c r="F821" s="413"/>
      <c r="M821" s="377"/>
      <c r="N821" s="377"/>
      <c r="O821" s="378"/>
    </row>
    <row r="822" spans="6:15" s="231" customFormat="1">
      <c r="F822" s="413"/>
      <c r="M822" s="377"/>
      <c r="N822" s="377"/>
      <c r="O822" s="378"/>
    </row>
    <row r="823" spans="6:15" s="231" customFormat="1">
      <c r="F823" s="413"/>
      <c r="M823" s="377"/>
      <c r="N823" s="377"/>
      <c r="O823" s="378"/>
    </row>
    <row r="824" spans="6:15" s="231" customFormat="1">
      <c r="F824" s="413"/>
      <c r="M824" s="377"/>
      <c r="N824" s="377"/>
      <c r="O824" s="378"/>
    </row>
    <row r="825" spans="6:15" s="231" customFormat="1">
      <c r="F825" s="413"/>
      <c r="M825" s="377"/>
      <c r="N825" s="377"/>
      <c r="O825" s="378"/>
    </row>
    <row r="826" spans="6:15" s="231" customFormat="1">
      <c r="F826" s="413"/>
      <c r="M826" s="377"/>
      <c r="N826" s="377"/>
      <c r="O826" s="378"/>
    </row>
    <row r="827" spans="6:15" s="231" customFormat="1">
      <c r="F827" s="413"/>
      <c r="M827" s="377"/>
      <c r="N827" s="377"/>
      <c r="O827" s="378"/>
    </row>
    <row r="828" spans="6:15" s="231" customFormat="1">
      <c r="F828" s="413"/>
      <c r="M828" s="377"/>
      <c r="N828" s="377"/>
      <c r="O828" s="378"/>
    </row>
    <row r="829" spans="6:15" s="231" customFormat="1">
      <c r="F829" s="413"/>
      <c r="M829" s="377"/>
      <c r="N829" s="377"/>
      <c r="O829" s="378"/>
    </row>
    <row r="830" spans="6:15" s="231" customFormat="1">
      <c r="F830" s="413"/>
      <c r="M830" s="377"/>
      <c r="N830" s="377"/>
      <c r="O830" s="378"/>
    </row>
    <row r="831" spans="6:15" s="231" customFormat="1">
      <c r="F831" s="413"/>
      <c r="M831" s="377"/>
      <c r="N831" s="377"/>
      <c r="O831" s="378"/>
    </row>
    <row r="832" spans="6:15" s="231" customFormat="1">
      <c r="F832" s="413"/>
      <c r="M832" s="377"/>
      <c r="N832" s="377"/>
      <c r="O832" s="378"/>
    </row>
    <row r="833" spans="6:15" s="231" customFormat="1">
      <c r="F833" s="413"/>
      <c r="M833" s="377"/>
      <c r="N833" s="377"/>
      <c r="O833" s="378"/>
    </row>
    <row r="834" spans="6:15" s="231" customFormat="1">
      <c r="F834" s="413"/>
      <c r="M834" s="377"/>
      <c r="N834" s="377"/>
      <c r="O834" s="378"/>
    </row>
    <row r="835" spans="6:15" s="231" customFormat="1">
      <c r="F835" s="413"/>
      <c r="M835" s="377"/>
      <c r="N835" s="377"/>
      <c r="O835" s="378"/>
    </row>
    <row r="836" spans="6:15" s="231" customFormat="1">
      <c r="F836" s="413"/>
      <c r="M836" s="377"/>
      <c r="N836" s="377"/>
      <c r="O836" s="378"/>
    </row>
    <row r="837" spans="6:15" s="231" customFormat="1">
      <c r="F837" s="413"/>
      <c r="M837" s="377"/>
      <c r="N837" s="377"/>
      <c r="O837" s="378"/>
    </row>
    <row r="838" spans="6:15" s="231" customFormat="1">
      <c r="F838" s="413"/>
      <c r="M838" s="377"/>
      <c r="N838" s="377"/>
      <c r="O838" s="378"/>
    </row>
    <row r="839" spans="6:15" s="231" customFormat="1">
      <c r="F839" s="413"/>
      <c r="M839" s="377"/>
      <c r="N839" s="377"/>
      <c r="O839" s="378"/>
    </row>
    <row r="840" spans="6:15" s="231" customFormat="1">
      <c r="F840" s="413"/>
      <c r="M840" s="377"/>
      <c r="N840" s="377"/>
      <c r="O840" s="378"/>
    </row>
    <row r="841" spans="6:15" s="231" customFormat="1">
      <c r="F841" s="413"/>
      <c r="M841" s="377"/>
      <c r="N841" s="377"/>
      <c r="O841" s="378"/>
    </row>
    <row r="842" spans="6:15" s="231" customFormat="1">
      <c r="F842" s="413"/>
      <c r="M842" s="377"/>
      <c r="N842" s="377"/>
      <c r="O842" s="378"/>
    </row>
    <row r="843" spans="6:15" s="231" customFormat="1">
      <c r="F843" s="413"/>
      <c r="M843" s="377"/>
      <c r="N843" s="377"/>
      <c r="O843" s="378"/>
    </row>
    <row r="844" spans="6:15" s="231" customFormat="1">
      <c r="F844" s="413"/>
      <c r="M844" s="377"/>
      <c r="N844" s="377"/>
      <c r="O844" s="378"/>
    </row>
    <row r="845" spans="6:15" s="231" customFormat="1">
      <c r="F845" s="413"/>
      <c r="M845" s="377"/>
      <c r="N845" s="377"/>
      <c r="O845" s="378"/>
    </row>
    <row r="846" spans="6:15" s="231" customFormat="1">
      <c r="F846" s="413"/>
      <c r="M846" s="377"/>
      <c r="N846" s="377"/>
      <c r="O846" s="378"/>
    </row>
    <row r="847" spans="6:15" s="231" customFormat="1">
      <c r="F847" s="413"/>
      <c r="M847" s="377"/>
      <c r="N847" s="377"/>
      <c r="O847" s="378"/>
    </row>
    <row r="848" spans="6:15" s="231" customFormat="1">
      <c r="F848" s="413"/>
      <c r="M848" s="377"/>
      <c r="N848" s="377"/>
      <c r="O848" s="378"/>
    </row>
    <row r="849" spans="6:15" s="231" customFormat="1">
      <c r="F849" s="413"/>
      <c r="M849" s="377"/>
      <c r="N849" s="377"/>
      <c r="O849" s="378"/>
    </row>
    <row r="850" spans="6:15" s="231" customFormat="1">
      <c r="F850" s="413"/>
      <c r="M850" s="377"/>
      <c r="N850" s="377"/>
      <c r="O850" s="378"/>
    </row>
    <row r="851" spans="6:15" s="231" customFormat="1">
      <c r="F851" s="413"/>
      <c r="M851" s="377"/>
      <c r="N851" s="377"/>
      <c r="O851" s="378"/>
    </row>
    <row r="852" spans="6:15" s="231" customFormat="1">
      <c r="F852" s="413"/>
      <c r="M852" s="377"/>
      <c r="N852" s="377"/>
      <c r="O852" s="378"/>
    </row>
    <row r="853" spans="6:15" s="231" customFormat="1">
      <c r="F853" s="413"/>
      <c r="M853" s="377"/>
      <c r="N853" s="377"/>
      <c r="O853" s="378"/>
    </row>
    <row r="854" spans="6:15" s="231" customFormat="1">
      <c r="F854" s="413"/>
      <c r="M854" s="377"/>
      <c r="N854" s="377"/>
      <c r="O854" s="378"/>
    </row>
    <row r="855" spans="6:15" s="231" customFormat="1">
      <c r="F855" s="413"/>
      <c r="M855" s="377"/>
      <c r="N855" s="377"/>
      <c r="O855" s="378"/>
    </row>
    <row r="856" spans="6:15" s="231" customFormat="1">
      <c r="F856" s="413"/>
      <c r="M856" s="377"/>
      <c r="N856" s="377"/>
      <c r="O856" s="378"/>
    </row>
    <row r="857" spans="6:15" s="231" customFormat="1">
      <c r="F857" s="413"/>
      <c r="M857" s="377"/>
      <c r="N857" s="377"/>
      <c r="O857" s="378"/>
    </row>
    <row r="858" spans="6:15" s="231" customFormat="1">
      <c r="F858" s="413"/>
      <c r="M858" s="377"/>
      <c r="N858" s="377"/>
      <c r="O858" s="378"/>
    </row>
    <row r="859" spans="6:15" s="231" customFormat="1">
      <c r="F859" s="413"/>
      <c r="M859" s="377"/>
      <c r="N859" s="377"/>
      <c r="O859" s="378"/>
    </row>
    <row r="860" spans="6:15" s="231" customFormat="1">
      <c r="F860" s="413"/>
      <c r="M860" s="377"/>
      <c r="N860" s="377"/>
      <c r="O860" s="378"/>
    </row>
    <row r="861" spans="6:15" s="231" customFormat="1">
      <c r="F861" s="413"/>
      <c r="M861" s="377"/>
      <c r="N861" s="377"/>
      <c r="O861" s="378"/>
    </row>
    <row r="862" spans="6:15" s="231" customFormat="1">
      <c r="F862" s="413"/>
      <c r="M862" s="377"/>
      <c r="N862" s="377"/>
      <c r="O862" s="378"/>
    </row>
    <row r="863" spans="6:15" s="231" customFormat="1">
      <c r="F863" s="413"/>
      <c r="M863" s="377"/>
      <c r="N863" s="377"/>
      <c r="O863" s="378"/>
    </row>
    <row r="864" spans="6:15" s="231" customFormat="1">
      <c r="F864" s="413"/>
      <c r="M864" s="377"/>
      <c r="N864" s="377"/>
      <c r="O864" s="378"/>
    </row>
    <row r="865" spans="6:15" s="231" customFormat="1">
      <c r="F865" s="413"/>
      <c r="M865" s="377"/>
      <c r="N865" s="377"/>
      <c r="O865" s="378"/>
    </row>
    <row r="866" spans="6:15" s="231" customFormat="1">
      <c r="F866" s="413"/>
      <c r="M866" s="377"/>
      <c r="N866" s="377"/>
      <c r="O866" s="378"/>
    </row>
    <row r="867" spans="6:15" s="231" customFormat="1">
      <c r="F867" s="413"/>
      <c r="M867" s="377"/>
      <c r="N867" s="377"/>
      <c r="O867" s="378"/>
    </row>
    <row r="868" spans="6:15" s="231" customFormat="1">
      <c r="F868" s="413"/>
      <c r="M868" s="377"/>
      <c r="N868" s="377"/>
      <c r="O868" s="378"/>
    </row>
    <row r="869" spans="6:15" s="231" customFormat="1">
      <c r="F869" s="413"/>
      <c r="M869" s="377"/>
      <c r="N869" s="377"/>
      <c r="O869" s="378"/>
    </row>
    <row r="870" spans="6:15" s="231" customFormat="1">
      <c r="F870" s="413"/>
      <c r="M870" s="377"/>
      <c r="N870" s="377"/>
      <c r="O870" s="378"/>
    </row>
    <row r="871" spans="6:15" s="231" customFormat="1">
      <c r="F871" s="413"/>
      <c r="M871" s="377"/>
      <c r="N871" s="377"/>
      <c r="O871" s="378"/>
    </row>
    <row r="872" spans="6:15" s="231" customFormat="1">
      <c r="F872" s="413"/>
      <c r="M872" s="377"/>
      <c r="N872" s="377"/>
      <c r="O872" s="378"/>
    </row>
    <row r="873" spans="6:15" s="231" customFormat="1">
      <c r="F873" s="413"/>
      <c r="M873" s="377"/>
      <c r="N873" s="377"/>
      <c r="O873" s="378"/>
    </row>
    <row r="874" spans="6:15" s="231" customFormat="1">
      <c r="F874" s="413"/>
      <c r="M874" s="377"/>
      <c r="N874" s="377"/>
      <c r="O874" s="378"/>
    </row>
    <row r="875" spans="6:15" s="231" customFormat="1">
      <c r="F875" s="413"/>
      <c r="M875" s="377"/>
      <c r="N875" s="377"/>
      <c r="O875" s="378"/>
    </row>
    <row r="876" spans="6:15" s="231" customFormat="1">
      <c r="F876" s="413"/>
      <c r="M876" s="377"/>
      <c r="N876" s="377"/>
      <c r="O876" s="378"/>
    </row>
    <row r="877" spans="6:15" s="231" customFormat="1">
      <c r="F877" s="413"/>
      <c r="M877" s="377"/>
      <c r="N877" s="377"/>
      <c r="O877" s="378"/>
    </row>
    <row r="878" spans="6:15" s="231" customFormat="1">
      <c r="F878" s="413"/>
      <c r="M878" s="377"/>
      <c r="N878" s="377"/>
      <c r="O878" s="378"/>
    </row>
    <row r="879" spans="6:15" s="231" customFormat="1">
      <c r="F879" s="413"/>
      <c r="M879" s="377"/>
      <c r="N879" s="377"/>
      <c r="O879" s="378"/>
    </row>
    <row r="880" spans="6:15" s="231" customFormat="1">
      <c r="F880" s="413"/>
      <c r="M880" s="377"/>
      <c r="N880" s="377"/>
      <c r="O880" s="378"/>
    </row>
    <row r="881" spans="6:15" s="231" customFormat="1">
      <c r="F881" s="413"/>
      <c r="M881" s="377"/>
      <c r="N881" s="377"/>
      <c r="O881" s="378"/>
    </row>
    <row r="882" spans="6:15" s="231" customFormat="1">
      <c r="F882" s="413"/>
      <c r="M882" s="377"/>
      <c r="N882" s="377"/>
      <c r="O882" s="378"/>
    </row>
    <row r="883" spans="6:15" s="231" customFormat="1">
      <c r="F883" s="413"/>
      <c r="M883" s="377"/>
      <c r="N883" s="377"/>
      <c r="O883" s="378"/>
    </row>
    <row r="884" spans="6:15" s="231" customFormat="1">
      <c r="F884" s="413"/>
      <c r="M884" s="377"/>
      <c r="N884" s="377"/>
      <c r="O884" s="378"/>
    </row>
    <row r="885" spans="6:15" s="231" customFormat="1">
      <c r="F885" s="413"/>
      <c r="M885" s="377"/>
      <c r="N885" s="377"/>
      <c r="O885" s="378"/>
    </row>
    <row r="886" spans="6:15" s="231" customFormat="1">
      <c r="F886" s="413"/>
      <c r="M886" s="377"/>
      <c r="N886" s="377"/>
      <c r="O886" s="378"/>
    </row>
    <row r="887" spans="6:15" s="231" customFormat="1">
      <c r="F887" s="413"/>
      <c r="M887" s="377"/>
      <c r="N887" s="377"/>
      <c r="O887" s="378"/>
    </row>
    <row r="888" spans="6:15" s="231" customFormat="1">
      <c r="F888" s="413"/>
      <c r="M888" s="377"/>
      <c r="N888" s="377"/>
      <c r="O888" s="378"/>
    </row>
    <row r="889" spans="6:15" s="231" customFormat="1">
      <c r="F889" s="413"/>
      <c r="M889" s="377"/>
      <c r="N889" s="377"/>
      <c r="O889" s="378"/>
    </row>
    <row r="890" spans="6:15" s="231" customFormat="1">
      <c r="F890" s="413"/>
      <c r="M890" s="377"/>
      <c r="N890" s="377"/>
      <c r="O890" s="378"/>
    </row>
    <row r="891" spans="6:15" s="231" customFormat="1">
      <c r="F891" s="413"/>
      <c r="M891" s="377"/>
      <c r="N891" s="377"/>
      <c r="O891" s="378"/>
    </row>
    <row r="892" spans="6:15" s="231" customFormat="1">
      <c r="F892" s="413"/>
      <c r="M892" s="377"/>
      <c r="N892" s="377"/>
      <c r="O892" s="378"/>
    </row>
    <row r="893" spans="6:15" s="231" customFormat="1">
      <c r="F893" s="413"/>
      <c r="M893" s="377"/>
      <c r="N893" s="377"/>
      <c r="O893" s="378"/>
    </row>
    <row r="894" spans="6:15" s="231" customFormat="1">
      <c r="F894" s="413"/>
      <c r="M894" s="377"/>
      <c r="N894" s="377"/>
      <c r="O894" s="378"/>
    </row>
    <row r="895" spans="6:15" s="231" customFormat="1">
      <c r="F895" s="413"/>
      <c r="M895" s="377"/>
      <c r="N895" s="377"/>
      <c r="O895" s="378"/>
    </row>
    <row r="896" spans="6:15" s="231" customFormat="1">
      <c r="F896" s="413"/>
      <c r="M896" s="377"/>
      <c r="N896" s="377"/>
      <c r="O896" s="378"/>
    </row>
    <row r="897" spans="6:15" s="231" customFormat="1">
      <c r="F897" s="413"/>
      <c r="M897" s="377"/>
      <c r="N897" s="377"/>
      <c r="O897" s="378"/>
    </row>
    <row r="898" spans="6:15" s="231" customFormat="1">
      <c r="F898" s="413"/>
      <c r="M898" s="377"/>
      <c r="N898" s="377"/>
      <c r="O898" s="378"/>
    </row>
    <row r="899" spans="6:15" s="231" customFormat="1">
      <c r="F899" s="413"/>
      <c r="M899" s="377"/>
      <c r="N899" s="377"/>
      <c r="O899" s="378"/>
    </row>
    <row r="900" spans="6:15" s="231" customFormat="1">
      <c r="F900" s="413"/>
      <c r="M900" s="377"/>
      <c r="N900" s="377"/>
      <c r="O900" s="378"/>
    </row>
    <row r="901" spans="6:15" s="231" customFormat="1">
      <c r="F901" s="413"/>
      <c r="M901" s="377"/>
      <c r="N901" s="377"/>
      <c r="O901" s="378"/>
    </row>
    <row r="902" spans="6:15" s="231" customFormat="1">
      <c r="F902" s="413"/>
      <c r="M902" s="377"/>
      <c r="N902" s="377"/>
      <c r="O902" s="378"/>
    </row>
    <row r="903" spans="6:15" s="231" customFormat="1">
      <c r="F903" s="413"/>
      <c r="M903" s="377"/>
      <c r="N903" s="377"/>
      <c r="O903" s="378"/>
    </row>
    <row r="904" spans="6:15" s="231" customFormat="1">
      <c r="F904" s="413"/>
      <c r="M904" s="377"/>
      <c r="N904" s="377"/>
      <c r="O904" s="378"/>
    </row>
    <row r="905" spans="6:15" s="231" customFormat="1">
      <c r="F905" s="413"/>
      <c r="M905" s="377"/>
      <c r="N905" s="377"/>
      <c r="O905" s="378"/>
    </row>
    <row r="906" spans="6:15" s="231" customFormat="1">
      <c r="F906" s="413"/>
      <c r="M906" s="377"/>
      <c r="N906" s="377"/>
      <c r="O906" s="378"/>
    </row>
    <row r="907" spans="6:15" s="231" customFormat="1">
      <c r="F907" s="413"/>
      <c r="M907" s="377"/>
      <c r="N907" s="377"/>
      <c r="O907" s="378"/>
    </row>
    <row r="908" spans="6:15" s="231" customFormat="1">
      <c r="F908" s="413"/>
      <c r="M908" s="377"/>
      <c r="N908" s="377"/>
      <c r="O908" s="378"/>
    </row>
    <row r="909" spans="6:15" s="231" customFormat="1">
      <c r="F909" s="413"/>
      <c r="M909" s="377"/>
      <c r="N909" s="377"/>
      <c r="O909" s="378"/>
    </row>
    <row r="910" spans="6:15" s="231" customFormat="1">
      <c r="F910" s="413"/>
      <c r="M910" s="377"/>
      <c r="N910" s="377"/>
      <c r="O910" s="378"/>
    </row>
    <row r="911" spans="6:15" s="231" customFormat="1">
      <c r="F911" s="413"/>
      <c r="M911" s="377"/>
      <c r="N911" s="377"/>
      <c r="O911" s="378"/>
    </row>
    <row r="912" spans="6:15" s="231" customFormat="1">
      <c r="F912" s="413"/>
      <c r="M912" s="377"/>
      <c r="N912" s="377"/>
      <c r="O912" s="378"/>
    </row>
    <row r="913" spans="6:15" s="231" customFormat="1">
      <c r="F913" s="413"/>
      <c r="M913" s="377"/>
      <c r="N913" s="377"/>
      <c r="O913" s="378"/>
    </row>
    <row r="914" spans="6:15" s="231" customFormat="1">
      <c r="F914" s="413"/>
      <c r="M914" s="377"/>
      <c r="N914" s="377"/>
      <c r="O914" s="378"/>
    </row>
    <row r="915" spans="6:15" s="231" customFormat="1">
      <c r="F915" s="413"/>
      <c r="M915" s="377"/>
      <c r="N915" s="377"/>
      <c r="O915" s="378"/>
    </row>
    <row r="916" spans="6:15" s="231" customFormat="1">
      <c r="F916" s="413"/>
      <c r="M916" s="377"/>
      <c r="N916" s="377"/>
      <c r="O916" s="378"/>
    </row>
    <row r="917" spans="6:15" s="231" customFormat="1">
      <c r="F917" s="413"/>
      <c r="M917" s="377"/>
      <c r="N917" s="377"/>
      <c r="O917" s="378"/>
    </row>
    <row r="918" spans="6:15" s="231" customFormat="1">
      <c r="F918" s="413"/>
      <c r="M918" s="377"/>
      <c r="N918" s="377"/>
      <c r="O918" s="378"/>
    </row>
    <row r="919" spans="6:15" s="231" customFormat="1">
      <c r="F919" s="413"/>
      <c r="M919" s="377"/>
      <c r="N919" s="377"/>
      <c r="O919" s="378"/>
    </row>
    <row r="920" spans="6:15" s="231" customFormat="1">
      <c r="F920" s="413"/>
      <c r="M920" s="377"/>
      <c r="N920" s="377"/>
      <c r="O920" s="378"/>
    </row>
    <row r="921" spans="6:15" s="231" customFormat="1">
      <c r="F921" s="413"/>
      <c r="M921" s="377"/>
      <c r="N921" s="377"/>
      <c r="O921" s="378"/>
    </row>
    <row r="922" spans="6:15" s="231" customFormat="1">
      <c r="F922" s="413"/>
      <c r="M922" s="377"/>
      <c r="N922" s="377"/>
      <c r="O922" s="378"/>
    </row>
    <row r="923" spans="6:15" s="231" customFormat="1">
      <c r="F923" s="413"/>
      <c r="M923" s="377"/>
      <c r="N923" s="377"/>
      <c r="O923" s="378"/>
    </row>
    <row r="924" spans="6:15" s="231" customFormat="1">
      <c r="F924" s="413"/>
      <c r="M924" s="377"/>
      <c r="N924" s="377"/>
      <c r="O924" s="378"/>
    </row>
    <row r="925" spans="6:15" s="231" customFormat="1">
      <c r="F925" s="413"/>
      <c r="M925" s="377"/>
      <c r="N925" s="377"/>
      <c r="O925" s="378"/>
    </row>
    <row r="926" spans="6:15" s="231" customFormat="1">
      <c r="F926" s="413"/>
      <c r="M926" s="377"/>
      <c r="N926" s="377"/>
      <c r="O926" s="378"/>
    </row>
    <row r="927" spans="6:15" s="231" customFormat="1">
      <c r="F927" s="413"/>
      <c r="M927" s="377"/>
      <c r="N927" s="377"/>
      <c r="O927" s="378"/>
    </row>
    <row r="928" spans="6:15" s="231" customFormat="1">
      <c r="F928" s="413"/>
      <c r="M928" s="377"/>
      <c r="N928" s="377"/>
      <c r="O928" s="378"/>
    </row>
    <row r="929" spans="6:15" s="231" customFormat="1">
      <c r="F929" s="413"/>
      <c r="M929" s="377"/>
      <c r="N929" s="377"/>
      <c r="O929" s="378"/>
    </row>
    <row r="930" spans="6:15" s="231" customFormat="1">
      <c r="F930" s="413"/>
      <c r="M930" s="377"/>
      <c r="N930" s="377"/>
      <c r="O930" s="378"/>
    </row>
    <row r="931" spans="6:15" s="231" customFormat="1">
      <c r="F931" s="413"/>
      <c r="M931" s="377"/>
      <c r="N931" s="377"/>
      <c r="O931" s="378"/>
    </row>
    <row r="932" spans="6:15" s="231" customFormat="1">
      <c r="F932" s="413"/>
      <c r="M932" s="377"/>
      <c r="N932" s="377"/>
      <c r="O932" s="378"/>
    </row>
    <row r="933" spans="6:15" s="231" customFormat="1">
      <c r="F933" s="413"/>
      <c r="M933" s="377"/>
      <c r="N933" s="377"/>
      <c r="O933" s="378"/>
    </row>
    <row r="934" spans="6:15" s="231" customFormat="1">
      <c r="F934" s="413"/>
      <c r="M934" s="377"/>
      <c r="N934" s="377"/>
      <c r="O934" s="378"/>
    </row>
    <row r="935" spans="6:15" s="231" customFormat="1">
      <c r="F935" s="413"/>
      <c r="M935" s="377"/>
      <c r="N935" s="377"/>
      <c r="O935" s="378"/>
    </row>
    <row r="936" spans="6:15" s="231" customFormat="1">
      <c r="F936" s="413"/>
      <c r="M936" s="377"/>
      <c r="N936" s="377"/>
      <c r="O936" s="378"/>
    </row>
    <row r="937" spans="6:15" s="231" customFormat="1">
      <c r="F937" s="413"/>
      <c r="M937" s="377"/>
      <c r="N937" s="377"/>
      <c r="O937" s="378"/>
    </row>
    <row r="938" spans="6:15" s="231" customFormat="1">
      <c r="F938" s="413"/>
      <c r="M938" s="377"/>
      <c r="N938" s="377"/>
      <c r="O938" s="378"/>
    </row>
    <row r="939" spans="6:15" s="231" customFormat="1">
      <c r="F939" s="413"/>
      <c r="M939" s="377"/>
      <c r="N939" s="377"/>
      <c r="O939" s="378"/>
    </row>
    <row r="940" spans="6:15" s="231" customFormat="1">
      <c r="F940" s="413"/>
      <c r="M940" s="377"/>
      <c r="N940" s="377"/>
      <c r="O940" s="378"/>
    </row>
    <row r="941" spans="6:15" s="231" customFormat="1">
      <c r="F941" s="413"/>
      <c r="M941" s="377"/>
      <c r="N941" s="377"/>
      <c r="O941" s="378"/>
    </row>
    <row r="942" spans="6:15" s="231" customFormat="1">
      <c r="F942" s="413"/>
      <c r="M942" s="377"/>
      <c r="N942" s="377"/>
      <c r="O942" s="378"/>
    </row>
    <row r="943" spans="6:15" s="231" customFormat="1">
      <c r="F943" s="413"/>
      <c r="M943" s="377"/>
      <c r="N943" s="377"/>
      <c r="O943" s="378"/>
    </row>
    <row r="944" spans="6:15" s="231" customFormat="1">
      <c r="F944" s="413"/>
      <c r="M944" s="377"/>
      <c r="N944" s="377"/>
      <c r="O944" s="378"/>
    </row>
    <row r="945" spans="6:15" s="231" customFormat="1">
      <c r="F945" s="413"/>
      <c r="M945" s="377"/>
      <c r="N945" s="377"/>
      <c r="O945" s="378"/>
    </row>
    <row r="946" spans="6:15" s="231" customFormat="1">
      <c r="F946" s="413"/>
      <c r="M946" s="377"/>
      <c r="N946" s="377"/>
      <c r="O946" s="378"/>
    </row>
    <row r="947" spans="6:15" s="231" customFormat="1">
      <c r="F947" s="413"/>
      <c r="M947" s="377"/>
      <c r="N947" s="377"/>
      <c r="O947" s="378"/>
    </row>
    <row r="948" spans="6:15" s="231" customFormat="1">
      <c r="F948" s="413"/>
      <c r="M948" s="377"/>
      <c r="N948" s="377"/>
      <c r="O948" s="378"/>
    </row>
    <row r="949" spans="6:15" s="231" customFormat="1">
      <c r="F949" s="413"/>
      <c r="M949" s="377"/>
      <c r="N949" s="377"/>
      <c r="O949" s="378"/>
    </row>
    <row r="950" spans="6:15" s="231" customFormat="1">
      <c r="F950" s="413"/>
      <c r="M950" s="377"/>
      <c r="N950" s="377"/>
      <c r="O950" s="378"/>
    </row>
    <row r="951" spans="6:15" s="231" customFormat="1">
      <c r="F951" s="413"/>
      <c r="M951" s="377"/>
      <c r="N951" s="377"/>
      <c r="O951" s="378"/>
    </row>
    <row r="952" spans="6:15" s="231" customFormat="1">
      <c r="F952" s="413"/>
      <c r="M952" s="377"/>
      <c r="N952" s="377"/>
      <c r="O952" s="378"/>
    </row>
    <row r="953" spans="6:15" s="231" customFormat="1">
      <c r="F953" s="413"/>
      <c r="M953" s="377"/>
      <c r="N953" s="377"/>
      <c r="O953" s="378"/>
    </row>
    <row r="954" spans="6:15" s="231" customFormat="1">
      <c r="F954" s="413"/>
      <c r="M954" s="377"/>
      <c r="N954" s="377"/>
      <c r="O954" s="378"/>
    </row>
    <row r="955" spans="6:15" s="231" customFormat="1">
      <c r="F955" s="413"/>
      <c r="M955" s="377"/>
      <c r="N955" s="377"/>
      <c r="O955" s="378"/>
    </row>
    <row r="956" spans="6:15" s="231" customFormat="1">
      <c r="F956" s="413"/>
      <c r="M956" s="377"/>
      <c r="N956" s="377"/>
      <c r="O956" s="378"/>
    </row>
    <row r="957" spans="6:15" s="231" customFormat="1">
      <c r="F957" s="413"/>
      <c r="M957" s="377"/>
      <c r="N957" s="377"/>
      <c r="O957" s="378"/>
    </row>
    <row r="958" spans="6:15" s="231" customFormat="1">
      <c r="F958" s="413"/>
      <c r="M958" s="377"/>
      <c r="N958" s="377"/>
      <c r="O958" s="378"/>
    </row>
    <row r="959" spans="6:15" s="231" customFormat="1">
      <c r="F959" s="413"/>
      <c r="M959" s="377"/>
      <c r="N959" s="377"/>
      <c r="O959" s="378"/>
    </row>
    <row r="960" spans="6:15" s="231" customFormat="1">
      <c r="F960" s="413"/>
      <c r="M960" s="377"/>
      <c r="N960" s="377"/>
      <c r="O960" s="378"/>
    </row>
    <row r="961" spans="6:15" s="231" customFormat="1">
      <c r="F961" s="413"/>
      <c r="M961" s="377"/>
      <c r="N961" s="377"/>
      <c r="O961" s="378"/>
    </row>
    <row r="962" spans="6:15" s="231" customFormat="1">
      <c r="F962" s="413"/>
      <c r="M962" s="377"/>
      <c r="N962" s="377"/>
      <c r="O962" s="378"/>
    </row>
    <row r="963" spans="6:15" s="231" customFormat="1">
      <c r="F963" s="413"/>
      <c r="M963" s="377"/>
      <c r="N963" s="377"/>
      <c r="O963" s="378"/>
    </row>
    <row r="964" spans="6:15" s="231" customFormat="1">
      <c r="F964" s="413"/>
      <c r="M964" s="377"/>
      <c r="N964" s="377"/>
      <c r="O964" s="378"/>
    </row>
    <row r="965" spans="6:15" s="231" customFormat="1">
      <c r="F965" s="413"/>
      <c r="M965" s="377"/>
      <c r="N965" s="377"/>
      <c r="O965" s="378"/>
    </row>
    <row r="966" spans="6:15" s="231" customFormat="1">
      <c r="F966" s="413"/>
      <c r="M966" s="377"/>
      <c r="N966" s="377"/>
      <c r="O966" s="378"/>
    </row>
    <row r="967" spans="6:15" s="231" customFormat="1">
      <c r="F967" s="413"/>
      <c r="M967" s="377"/>
      <c r="N967" s="377"/>
      <c r="O967" s="378"/>
    </row>
    <row r="968" spans="6:15" s="231" customFormat="1">
      <c r="F968" s="413"/>
      <c r="M968" s="377"/>
      <c r="N968" s="377"/>
      <c r="O968" s="378"/>
    </row>
    <row r="969" spans="6:15" s="231" customFormat="1">
      <c r="F969" s="413"/>
      <c r="M969" s="377"/>
      <c r="N969" s="377"/>
      <c r="O969" s="378"/>
    </row>
    <row r="970" spans="6:15" s="231" customFormat="1">
      <c r="F970" s="413"/>
      <c r="M970" s="377"/>
      <c r="N970" s="377"/>
      <c r="O970" s="378"/>
    </row>
    <row r="971" spans="6:15" s="231" customFormat="1">
      <c r="F971" s="413"/>
      <c r="M971" s="377"/>
      <c r="N971" s="377"/>
      <c r="O971" s="378"/>
    </row>
    <row r="972" spans="6:15" s="231" customFormat="1">
      <c r="F972" s="413"/>
      <c r="M972" s="377"/>
      <c r="N972" s="377"/>
      <c r="O972" s="378"/>
    </row>
    <row r="973" spans="6:15" s="231" customFormat="1">
      <c r="F973" s="413"/>
      <c r="M973" s="377"/>
      <c r="N973" s="377"/>
      <c r="O973" s="378"/>
    </row>
    <row r="974" spans="6:15" s="231" customFormat="1">
      <c r="F974" s="413"/>
      <c r="M974" s="377"/>
      <c r="N974" s="377"/>
      <c r="O974" s="378"/>
    </row>
    <row r="975" spans="6:15" s="231" customFormat="1">
      <c r="F975" s="413"/>
      <c r="M975" s="377"/>
      <c r="N975" s="377"/>
      <c r="O975" s="378"/>
    </row>
    <row r="976" spans="6:15" s="231" customFormat="1">
      <c r="F976" s="413"/>
      <c r="M976" s="377"/>
      <c r="N976" s="377"/>
      <c r="O976" s="378"/>
    </row>
    <row r="977" spans="6:15" s="231" customFormat="1">
      <c r="F977" s="413"/>
      <c r="M977" s="377"/>
      <c r="N977" s="377"/>
      <c r="O977" s="378"/>
    </row>
    <row r="978" spans="6:15" s="231" customFormat="1">
      <c r="F978" s="413"/>
      <c r="M978" s="377"/>
      <c r="N978" s="377"/>
      <c r="O978" s="378"/>
    </row>
    <row r="979" spans="6:15" s="231" customFormat="1">
      <c r="F979" s="413"/>
      <c r="M979" s="377"/>
      <c r="N979" s="377"/>
      <c r="O979" s="378"/>
    </row>
    <row r="980" spans="6:15" s="231" customFormat="1">
      <c r="F980" s="413"/>
      <c r="M980" s="377"/>
      <c r="N980" s="377"/>
      <c r="O980" s="378"/>
    </row>
    <row r="981" spans="6:15" s="231" customFormat="1">
      <c r="F981" s="413"/>
      <c r="M981" s="377"/>
      <c r="N981" s="377"/>
      <c r="O981" s="378"/>
    </row>
    <row r="982" spans="6:15" s="231" customFormat="1">
      <c r="F982" s="413"/>
      <c r="M982" s="377"/>
      <c r="N982" s="377"/>
      <c r="O982" s="378"/>
    </row>
    <row r="983" spans="6:15" s="231" customFormat="1">
      <c r="F983" s="413"/>
      <c r="M983" s="377"/>
      <c r="N983" s="377"/>
      <c r="O983" s="378"/>
    </row>
    <row r="984" spans="6:15" s="231" customFormat="1">
      <c r="F984" s="413"/>
      <c r="M984" s="377"/>
      <c r="N984" s="377"/>
      <c r="O984" s="378"/>
    </row>
    <row r="985" spans="6:15" s="231" customFormat="1">
      <c r="F985" s="413"/>
      <c r="M985" s="377"/>
      <c r="N985" s="377"/>
      <c r="O985" s="378"/>
    </row>
    <row r="986" spans="6:15" s="231" customFormat="1">
      <c r="F986" s="413"/>
      <c r="M986" s="377"/>
      <c r="N986" s="377"/>
      <c r="O986" s="378"/>
    </row>
    <row r="987" spans="6:15" s="231" customFormat="1">
      <c r="F987" s="413"/>
      <c r="M987" s="377"/>
      <c r="N987" s="377"/>
      <c r="O987" s="378"/>
    </row>
    <row r="988" spans="6:15" s="231" customFormat="1">
      <c r="F988" s="413"/>
      <c r="M988" s="377"/>
      <c r="N988" s="377"/>
      <c r="O988" s="378"/>
    </row>
    <row r="989" spans="6:15" s="231" customFormat="1">
      <c r="F989" s="413"/>
      <c r="M989" s="377"/>
      <c r="N989" s="377"/>
      <c r="O989" s="378"/>
    </row>
    <row r="990" spans="6:15" s="231" customFormat="1">
      <c r="F990" s="413"/>
      <c r="M990" s="377"/>
      <c r="N990" s="377"/>
      <c r="O990" s="378"/>
    </row>
    <row r="991" spans="6:15" s="231" customFormat="1">
      <c r="F991" s="413"/>
      <c r="M991" s="377"/>
      <c r="N991" s="377"/>
      <c r="O991" s="378"/>
    </row>
    <row r="992" spans="6:15" s="231" customFormat="1">
      <c r="F992" s="413"/>
      <c r="M992" s="377"/>
      <c r="N992" s="377"/>
      <c r="O992" s="378"/>
    </row>
    <row r="993" spans="6:15" s="231" customFormat="1">
      <c r="F993" s="413"/>
      <c r="M993" s="377"/>
      <c r="N993" s="377"/>
      <c r="O993" s="378"/>
    </row>
    <row r="994" spans="6:15" s="231" customFormat="1">
      <c r="F994" s="413"/>
      <c r="M994" s="377"/>
      <c r="N994" s="377"/>
      <c r="O994" s="378"/>
    </row>
    <row r="995" spans="6:15" s="231" customFormat="1">
      <c r="F995" s="413"/>
      <c r="M995" s="377"/>
      <c r="N995" s="377"/>
      <c r="O995" s="378"/>
    </row>
    <row r="996" spans="6:15" s="231" customFormat="1">
      <c r="F996" s="413"/>
      <c r="M996" s="377"/>
      <c r="N996" s="377"/>
      <c r="O996" s="378"/>
    </row>
    <row r="997" spans="6:15" s="231" customFormat="1">
      <c r="F997" s="413"/>
      <c r="M997" s="377"/>
      <c r="N997" s="377"/>
      <c r="O997" s="378"/>
    </row>
    <row r="998" spans="6:15" s="231" customFormat="1">
      <c r="F998" s="413"/>
      <c r="M998" s="377"/>
      <c r="N998" s="377"/>
      <c r="O998" s="378"/>
    </row>
    <row r="999" spans="6:15" s="231" customFormat="1">
      <c r="F999" s="413"/>
      <c r="M999" s="377"/>
      <c r="N999" s="377"/>
      <c r="O999" s="378"/>
    </row>
    <row r="1000" spans="6:15" s="231" customFormat="1">
      <c r="F1000" s="413"/>
      <c r="M1000" s="377"/>
      <c r="N1000" s="377"/>
      <c r="O1000" s="378"/>
    </row>
    <row r="1001" spans="6:15" s="231" customFormat="1">
      <c r="F1001" s="413"/>
      <c r="M1001" s="377"/>
      <c r="N1001" s="377"/>
      <c r="O1001" s="378"/>
    </row>
    <row r="1002" spans="6:15" s="231" customFormat="1">
      <c r="F1002" s="413"/>
      <c r="M1002" s="377"/>
      <c r="N1002" s="377"/>
      <c r="O1002" s="378"/>
    </row>
    <row r="1003" spans="6:15" s="231" customFormat="1">
      <c r="F1003" s="413"/>
      <c r="M1003" s="377"/>
      <c r="N1003" s="377"/>
      <c r="O1003" s="378"/>
    </row>
    <row r="1004" spans="6:15" s="231" customFormat="1">
      <c r="F1004" s="413"/>
      <c r="M1004" s="377"/>
      <c r="N1004" s="377"/>
      <c r="O1004" s="378"/>
    </row>
    <row r="1005" spans="6:15" s="231" customFormat="1">
      <c r="F1005" s="413"/>
      <c r="M1005" s="377"/>
      <c r="N1005" s="377"/>
      <c r="O1005" s="378"/>
    </row>
    <row r="1006" spans="6:15" s="231" customFormat="1">
      <c r="F1006" s="413"/>
      <c r="M1006" s="377"/>
      <c r="N1006" s="377"/>
      <c r="O1006" s="378"/>
    </row>
    <row r="1007" spans="6:15" s="231" customFormat="1">
      <c r="F1007" s="413"/>
      <c r="M1007" s="377"/>
      <c r="N1007" s="377"/>
      <c r="O1007" s="378"/>
    </row>
    <row r="1008" spans="6:15" s="231" customFormat="1">
      <c r="F1008" s="413"/>
      <c r="M1008" s="377"/>
      <c r="N1008" s="377"/>
      <c r="O1008" s="378"/>
    </row>
    <row r="1009" spans="6:15" s="231" customFormat="1">
      <c r="F1009" s="413"/>
      <c r="M1009" s="377"/>
      <c r="N1009" s="377"/>
      <c r="O1009" s="378"/>
    </row>
    <row r="1010" spans="6:15" s="231" customFormat="1">
      <c r="F1010" s="413"/>
      <c r="M1010" s="377"/>
      <c r="N1010" s="377"/>
      <c r="O1010" s="378"/>
    </row>
    <row r="1011" spans="6:15" s="231" customFormat="1">
      <c r="F1011" s="413"/>
      <c r="M1011" s="377"/>
      <c r="N1011" s="377"/>
      <c r="O1011" s="378"/>
    </row>
    <row r="1012" spans="6:15" s="231" customFormat="1">
      <c r="F1012" s="413"/>
      <c r="M1012" s="377"/>
      <c r="N1012" s="377"/>
      <c r="O1012" s="378"/>
    </row>
    <row r="1013" spans="6:15" s="231" customFormat="1">
      <c r="F1013" s="413"/>
      <c r="M1013" s="377"/>
      <c r="N1013" s="377"/>
      <c r="O1013" s="378"/>
    </row>
    <row r="1014" spans="6:15" s="231" customFormat="1">
      <c r="F1014" s="413"/>
      <c r="M1014" s="377"/>
      <c r="N1014" s="377"/>
      <c r="O1014" s="378"/>
    </row>
    <row r="1015" spans="6:15" s="231" customFormat="1">
      <c r="F1015" s="413"/>
      <c r="M1015" s="377"/>
      <c r="N1015" s="377"/>
      <c r="O1015" s="378"/>
    </row>
    <row r="1016" spans="6:15" s="231" customFormat="1">
      <c r="F1016" s="413"/>
      <c r="M1016" s="377"/>
      <c r="N1016" s="377"/>
      <c r="O1016" s="378"/>
    </row>
    <row r="1017" spans="6:15" s="231" customFormat="1">
      <c r="F1017" s="413"/>
      <c r="M1017" s="377"/>
      <c r="N1017" s="377"/>
      <c r="O1017" s="378"/>
    </row>
    <row r="1018" spans="6:15" s="231" customFormat="1">
      <c r="F1018" s="413"/>
      <c r="M1018" s="377"/>
      <c r="N1018" s="377"/>
      <c r="O1018" s="378"/>
    </row>
    <row r="1019" spans="6:15" s="231" customFormat="1">
      <c r="F1019" s="413"/>
      <c r="M1019" s="377"/>
      <c r="N1019" s="377"/>
      <c r="O1019" s="378"/>
    </row>
    <row r="1020" spans="6:15" s="231" customFormat="1">
      <c r="F1020" s="413"/>
      <c r="M1020" s="377"/>
      <c r="N1020" s="377"/>
      <c r="O1020" s="378"/>
    </row>
    <row r="1021" spans="6:15" s="231" customFormat="1">
      <c r="F1021" s="413"/>
      <c r="M1021" s="377"/>
      <c r="N1021" s="377"/>
      <c r="O1021" s="378"/>
    </row>
    <row r="1022" spans="6:15" s="231" customFormat="1">
      <c r="F1022" s="413"/>
      <c r="M1022" s="377"/>
      <c r="N1022" s="377"/>
      <c r="O1022" s="378"/>
    </row>
    <row r="1023" spans="6:15" s="231" customFormat="1">
      <c r="F1023" s="413"/>
      <c r="M1023" s="377"/>
      <c r="N1023" s="377"/>
      <c r="O1023" s="378"/>
    </row>
    <row r="1024" spans="6:15" s="231" customFormat="1">
      <c r="F1024" s="413"/>
      <c r="M1024" s="377"/>
      <c r="N1024" s="377"/>
      <c r="O1024" s="378"/>
    </row>
    <row r="1025" spans="6:15" s="231" customFormat="1">
      <c r="F1025" s="413"/>
      <c r="M1025" s="377"/>
      <c r="N1025" s="377"/>
      <c r="O1025" s="378"/>
    </row>
    <row r="1026" spans="6:15" s="231" customFormat="1">
      <c r="F1026" s="413"/>
      <c r="M1026" s="377"/>
      <c r="N1026" s="377"/>
      <c r="O1026" s="378"/>
    </row>
    <row r="1027" spans="6:15" s="231" customFormat="1">
      <c r="F1027" s="413"/>
      <c r="M1027" s="377"/>
      <c r="N1027" s="377"/>
      <c r="O1027" s="378"/>
    </row>
    <row r="1028" spans="6:15" s="231" customFormat="1">
      <c r="F1028" s="413"/>
      <c r="M1028" s="377"/>
      <c r="N1028" s="377"/>
      <c r="O1028" s="378"/>
    </row>
    <row r="1029" spans="6:15" s="231" customFormat="1">
      <c r="F1029" s="413"/>
      <c r="M1029" s="377"/>
      <c r="N1029" s="377"/>
      <c r="O1029" s="378"/>
    </row>
    <row r="1030" spans="6:15" s="231" customFormat="1">
      <c r="F1030" s="413"/>
      <c r="M1030" s="377"/>
      <c r="N1030" s="377"/>
      <c r="O1030" s="378"/>
    </row>
    <row r="1031" spans="6:15" s="231" customFormat="1">
      <c r="F1031" s="413"/>
      <c r="M1031" s="377"/>
      <c r="N1031" s="377"/>
      <c r="O1031" s="378"/>
    </row>
    <row r="1032" spans="6:15" s="231" customFormat="1">
      <c r="F1032" s="413"/>
      <c r="M1032" s="377"/>
      <c r="N1032" s="377"/>
      <c r="O1032" s="378"/>
    </row>
    <row r="1033" spans="6:15" s="231" customFormat="1">
      <c r="F1033" s="413"/>
      <c r="M1033" s="377"/>
      <c r="N1033" s="377"/>
      <c r="O1033" s="378"/>
    </row>
    <row r="1034" spans="6:15" s="231" customFormat="1">
      <c r="F1034" s="413"/>
      <c r="M1034" s="377"/>
      <c r="N1034" s="377"/>
      <c r="O1034" s="378"/>
    </row>
    <row r="1035" spans="6:15" s="231" customFormat="1">
      <c r="F1035" s="413"/>
      <c r="M1035" s="377"/>
      <c r="N1035" s="377"/>
      <c r="O1035" s="378"/>
    </row>
    <row r="1036" spans="6:15" s="231" customFormat="1">
      <c r="F1036" s="413"/>
      <c r="M1036" s="377"/>
      <c r="N1036" s="377"/>
      <c r="O1036" s="378"/>
    </row>
    <row r="1037" spans="6:15" s="231" customFormat="1">
      <c r="F1037" s="413"/>
      <c r="M1037" s="377"/>
      <c r="N1037" s="377"/>
      <c r="O1037" s="378"/>
    </row>
    <row r="1038" spans="6:15" s="231" customFormat="1">
      <c r="F1038" s="413"/>
      <c r="M1038" s="377"/>
      <c r="N1038" s="377"/>
      <c r="O1038" s="378"/>
    </row>
    <row r="1039" spans="6:15" s="231" customFormat="1">
      <c r="F1039" s="413"/>
      <c r="M1039" s="377"/>
      <c r="N1039" s="377"/>
      <c r="O1039" s="378"/>
    </row>
    <row r="1040" spans="6:15" s="231" customFormat="1">
      <c r="F1040" s="413"/>
      <c r="M1040" s="377"/>
      <c r="N1040" s="377"/>
      <c r="O1040" s="378"/>
    </row>
    <row r="1041" spans="6:15" s="231" customFormat="1">
      <c r="F1041" s="413"/>
      <c r="M1041" s="377"/>
      <c r="N1041" s="377"/>
      <c r="O1041" s="378"/>
    </row>
    <row r="1042" spans="6:15" s="231" customFormat="1">
      <c r="F1042" s="413"/>
      <c r="M1042" s="377"/>
      <c r="N1042" s="377"/>
      <c r="O1042" s="378"/>
    </row>
    <row r="1043" spans="6:15" s="231" customFormat="1">
      <c r="F1043" s="413"/>
      <c r="M1043" s="377"/>
      <c r="N1043" s="377"/>
      <c r="O1043" s="378"/>
    </row>
    <row r="1044" spans="6:15" s="231" customFormat="1">
      <c r="F1044" s="413"/>
      <c r="M1044" s="377"/>
      <c r="N1044" s="377"/>
      <c r="O1044" s="378"/>
    </row>
    <row r="1045" spans="6:15" s="231" customFormat="1">
      <c r="F1045" s="413"/>
      <c r="M1045" s="377"/>
      <c r="N1045" s="377"/>
      <c r="O1045" s="378"/>
    </row>
    <row r="1046" spans="6:15" s="231" customFormat="1">
      <c r="F1046" s="413"/>
      <c r="M1046" s="377"/>
      <c r="N1046" s="377"/>
      <c r="O1046" s="378"/>
    </row>
    <row r="1047" spans="6:15" s="231" customFormat="1">
      <c r="F1047" s="413"/>
      <c r="M1047" s="377"/>
      <c r="N1047" s="377"/>
      <c r="O1047" s="378"/>
    </row>
    <row r="1048" spans="6:15" s="231" customFormat="1">
      <c r="F1048" s="413"/>
      <c r="M1048" s="377"/>
      <c r="N1048" s="377"/>
      <c r="O1048" s="378"/>
    </row>
    <row r="1049" spans="6:15" s="231" customFormat="1">
      <c r="F1049" s="413"/>
      <c r="M1049" s="377"/>
      <c r="N1049" s="377"/>
      <c r="O1049" s="378"/>
    </row>
    <row r="1050" spans="6:15" s="231" customFormat="1">
      <c r="F1050" s="413"/>
      <c r="M1050" s="377"/>
      <c r="N1050" s="377"/>
      <c r="O1050" s="378"/>
    </row>
    <row r="1051" spans="6:15" s="231" customFormat="1">
      <c r="F1051" s="413"/>
      <c r="M1051" s="377"/>
      <c r="N1051" s="377"/>
      <c r="O1051" s="378"/>
    </row>
    <row r="1052" spans="6:15" s="231" customFormat="1">
      <c r="F1052" s="413"/>
      <c r="M1052" s="377"/>
      <c r="N1052" s="377"/>
      <c r="O1052" s="378"/>
    </row>
    <row r="1053" spans="6:15" s="231" customFormat="1">
      <c r="F1053" s="413"/>
      <c r="M1053" s="377"/>
      <c r="N1053" s="377"/>
      <c r="O1053" s="378"/>
    </row>
    <row r="1054" spans="6:15" s="231" customFormat="1">
      <c r="F1054" s="413"/>
      <c r="M1054" s="377"/>
      <c r="N1054" s="377"/>
      <c r="O1054" s="378"/>
    </row>
    <row r="1055" spans="6:15" s="231" customFormat="1">
      <c r="F1055" s="413"/>
      <c r="M1055" s="377"/>
      <c r="N1055" s="377"/>
      <c r="O1055" s="378"/>
    </row>
    <row r="1056" spans="6:15" s="231" customFormat="1">
      <c r="F1056" s="413"/>
      <c r="M1056" s="377"/>
      <c r="N1056" s="377"/>
      <c r="O1056" s="378"/>
    </row>
    <row r="1057" spans="6:15" s="231" customFormat="1">
      <c r="F1057" s="413"/>
      <c r="M1057" s="377"/>
      <c r="N1057" s="377"/>
      <c r="O1057" s="378"/>
    </row>
    <row r="1058" spans="6:15" s="231" customFormat="1">
      <c r="F1058" s="413"/>
      <c r="M1058" s="377"/>
      <c r="N1058" s="377"/>
      <c r="O1058" s="378"/>
    </row>
    <row r="1059" spans="6:15" s="231" customFormat="1">
      <c r="F1059" s="413"/>
      <c r="M1059" s="377"/>
      <c r="N1059" s="377"/>
      <c r="O1059" s="378"/>
    </row>
    <row r="1060" spans="6:15" s="231" customFormat="1">
      <c r="F1060" s="413"/>
      <c r="M1060" s="377"/>
      <c r="N1060" s="377"/>
      <c r="O1060" s="378"/>
    </row>
    <row r="1061" spans="6:15" s="231" customFormat="1">
      <c r="F1061" s="413"/>
      <c r="M1061" s="377"/>
      <c r="N1061" s="377"/>
      <c r="O1061" s="378"/>
    </row>
    <row r="1062" spans="6:15" s="231" customFormat="1">
      <c r="F1062" s="413"/>
      <c r="M1062" s="377"/>
      <c r="N1062" s="377"/>
      <c r="O1062" s="378"/>
    </row>
    <row r="1063" spans="6:15" s="231" customFormat="1">
      <c r="F1063" s="413"/>
      <c r="M1063" s="377"/>
      <c r="N1063" s="377"/>
      <c r="O1063" s="378"/>
    </row>
    <row r="1064" spans="6:15" s="231" customFormat="1">
      <c r="F1064" s="413"/>
      <c r="M1064" s="377"/>
      <c r="N1064" s="377"/>
      <c r="O1064" s="378"/>
    </row>
    <row r="1065" spans="6:15" s="231" customFormat="1">
      <c r="F1065" s="413"/>
      <c r="M1065" s="377"/>
      <c r="N1065" s="377"/>
      <c r="O1065" s="378"/>
    </row>
    <row r="1066" spans="6:15" s="231" customFormat="1">
      <c r="F1066" s="413"/>
      <c r="M1066" s="377"/>
      <c r="N1066" s="377"/>
      <c r="O1066" s="378"/>
    </row>
    <row r="1067" spans="6:15" s="231" customFormat="1">
      <c r="F1067" s="413"/>
      <c r="M1067" s="377"/>
      <c r="N1067" s="377"/>
      <c r="O1067" s="378"/>
    </row>
    <row r="1068" spans="6:15" s="231" customFormat="1">
      <c r="F1068" s="413"/>
      <c r="M1068" s="377"/>
      <c r="N1068" s="377"/>
      <c r="O1068" s="378"/>
    </row>
    <row r="1069" spans="6:15" s="231" customFormat="1">
      <c r="F1069" s="413"/>
      <c r="M1069" s="377"/>
      <c r="N1069" s="377"/>
      <c r="O1069" s="378"/>
    </row>
    <row r="1070" spans="6:15" s="231" customFormat="1">
      <c r="F1070" s="413"/>
      <c r="M1070" s="377"/>
      <c r="N1070" s="377"/>
      <c r="O1070" s="378"/>
    </row>
    <row r="1071" spans="6:15" s="231" customFormat="1">
      <c r="F1071" s="413"/>
      <c r="M1071" s="377"/>
      <c r="N1071" s="377"/>
      <c r="O1071" s="378"/>
    </row>
    <row r="1072" spans="6:15" s="231" customFormat="1">
      <c r="F1072" s="413"/>
      <c r="M1072" s="377"/>
      <c r="N1072" s="377"/>
      <c r="O1072" s="378"/>
    </row>
    <row r="1073" spans="6:15" s="231" customFormat="1">
      <c r="F1073" s="413"/>
      <c r="M1073" s="377"/>
      <c r="N1073" s="377"/>
      <c r="O1073" s="378"/>
    </row>
    <row r="1074" spans="6:15" s="231" customFormat="1">
      <c r="F1074" s="413"/>
      <c r="M1074" s="377"/>
      <c r="N1074" s="377"/>
      <c r="O1074" s="378"/>
    </row>
    <row r="1075" spans="6:15" s="231" customFormat="1">
      <c r="F1075" s="413"/>
      <c r="M1075" s="377"/>
      <c r="N1075" s="377"/>
      <c r="O1075" s="378"/>
    </row>
    <row r="1076" spans="6:15" s="231" customFormat="1">
      <c r="F1076" s="413"/>
      <c r="M1076" s="377"/>
      <c r="N1076" s="377"/>
      <c r="O1076" s="378"/>
    </row>
    <row r="1077" spans="6:15" s="231" customFormat="1">
      <c r="F1077" s="413"/>
      <c r="M1077" s="377"/>
      <c r="N1077" s="377"/>
      <c r="O1077" s="378"/>
    </row>
    <row r="1078" spans="6:15" s="231" customFormat="1">
      <c r="F1078" s="413"/>
      <c r="M1078" s="377"/>
      <c r="N1078" s="377"/>
      <c r="O1078" s="378"/>
    </row>
    <row r="1079" spans="6:15" s="231" customFormat="1">
      <c r="F1079" s="413"/>
      <c r="M1079" s="377"/>
      <c r="N1079" s="377"/>
      <c r="O1079" s="378"/>
    </row>
    <row r="1080" spans="6:15" s="231" customFormat="1">
      <c r="F1080" s="413"/>
      <c r="M1080" s="377"/>
      <c r="N1080" s="377"/>
      <c r="O1080" s="378"/>
    </row>
    <row r="1081" spans="6:15" s="231" customFormat="1">
      <c r="F1081" s="413"/>
      <c r="M1081" s="377"/>
      <c r="N1081" s="377"/>
      <c r="O1081" s="378"/>
    </row>
    <row r="1082" spans="6:15" s="231" customFormat="1">
      <c r="F1082" s="413"/>
      <c r="M1082" s="377"/>
      <c r="N1082" s="377"/>
      <c r="O1082" s="378"/>
    </row>
    <row r="1083" spans="6:15" s="231" customFormat="1">
      <c r="F1083" s="413"/>
      <c r="M1083" s="377"/>
      <c r="N1083" s="377"/>
      <c r="O1083" s="378"/>
    </row>
    <row r="1084" spans="6:15" s="231" customFormat="1">
      <c r="F1084" s="413"/>
      <c r="M1084" s="377"/>
      <c r="N1084" s="377"/>
      <c r="O1084" s="378"/>
    </row>
    <row r="1085" spans="6:15" s="231" customFormat="1">
      <c r="F1085" s="413"/>
      <c r="M1085" s="377"/>
      <c r="N1085" s="377"/>
      <c r="O1085" s="378"/>
    </row>
    <row r="1086" spans="6:15" s="231" customFormat="1">
      <c r="F1086" s="413"/>
      <c r="M1086" s="377"/>
      <c r="N1086" s="377"/>
      <c r="O1086" s="378"/>
    </row>
    <row r="1087" spans="6:15" s="231" customFormat="1">
      <c r="F1087" s="413"/>
      <c r="M1087" s="377"/>
      <c r="N1087" s="377"/>
      <c r="O1087" s="378"/>
    </row>
    <row r="1088" spans="6:15" s="231" customFormat="1">
      <c r="F1088" s="413"/>
      <c r="M1088" s="377"/>
      <c r="N1088" s="377"/>
      <c r="O1088" s="378"/>
    </row>
    <row r="1089" spans="6:15" s="231" customFormat="1">
      <c r="F1089" s="413"/>
      <c r="M1089" s="377"/>
      <c r="N1089" s="377"/>
      <c r="O1089" s="378"/>
    </row>
    <row r="1090" spans="6:15" s="231" customFormat="1">
      <c r="F1090" s="413"/>
      <c r="M1090" s="377"/>
      <c r="N1090" s="377"/>
      <c r="O1090" s="378"/>
    </row>
    <row r="1091" spans="6:15" s="231" customFormat="1">
      <c r="F1091" s="413"/>
      <c r="M1091" s="377"/>
      <c r="N1091" s="377"/>
      <c r="O1091" s="378"/>
    </row>
    <row r="1092" spans="6:15" s="231" customFormat="1">
      <c r="F1092" s="413"/>
      <c r="M1092" s="377"/>
      <c r="N1092" s="377"/>
      <c r="O1092" s="378"/>
    </row>
    <row r="1093" spans="6:15" s="231" customFormat="1">
      <c r="F1093" s="413"/>
      <c r="M1093" s="377"/>
      <c r="N1093" s="377"/>
      <c r="O1093" s="378"/>
    </row>
    <row r="1094" spans="6:15" s="231" customFormat="1">
      <c r="F1094" s="413"/>
      <c r="M1094" s="377"/>
      <c r="N1094" s="377"/>
      <c r="O1094" s="378"/>
    </row>
    <row r="1095" spans="6:15" s="231" customFormat="1">
      <c r="F1095" s="413"/>
      <c r="M1095" s="377"/>
      <c r="N1095" s="377"/>
      <c r="O1095" s="378"/>
    </row>
    <row r="1096" spans="6:15" s="231" customFormat="1">
      <c r="F1096" s="413"/>
      <c r="M1096" s="377"/>
      <c r="N1096" s="377"/>
      <c r="O1096" s="378"/>
    </row>
    <row r="1097" spans="6:15" s="231" customFormat="1">
      <c r="F1097" s="413"/>
      <c r="M1097" s="377"/>
      <c r="N1097" s="377"/>
      <c r="O1097" s="378"/>
    </row>
    <row r="1098" spans="6:15" s="231" customFormat="1">
      <c r="F1098" s="413"/>
      <c r="M1098" s="377"/>
      <c r="N1098" s="377"/>
      <c r="O1098" s="378"/>
    </row>
    <row r="1099" spans="6:15" s="231" customFormat="1">
      <c r="F1099" s="413"/>
      <c r="M1099" s="377"/>
      <c r="N1099" s="377"/>
      <c r="O1099" s="378"/>
    </row>
    <row r="1100" spans="6:15" s="231" customFormat="1">
      <c r="F1100" s="413"/>
      <c r="M1100" s="377"/>
      <c r="N1100" s="377"/>
      <c r="O1100" s="378"/>
    </row>
    <row r="1101" spans="6:15" s="231" customFormat="1">
      <c r="F1101" s="413"/>
      <c r="M1101" s="377"/>
      <c r="N1101" s="377"/>
      <c r="O1101" s="378"/>
    </row>
    <row r="1102" spans="6:15" s="231" customFormat="1">
      <c r="F1102" s="413"/>
      <c r="M1102" s="377"/>
      <c r="N1102" s="377"/>
      <c r="O1102" s="378"/>
    </row>
    <row r="1103" spans="6:15" s="231" customFormat="1">
      <c r="F1103" s="413"/>
      <c r="M1103" s="377"/>
      <c r="N1103" s="377"/>
      <c r="O1103" s="378"/>
    </row>
    <row r="1104" spans="6:15" s="231" customFormat="1">
      <c r="F1104" s="413"/>
      <c r="M1104" s="377"/>
      <c r="N1104" s="377"/>
      <c r="O1104" s="378"/>
    </row>
    <row r="1105" spans="6:15" s="231" customFormat="1">
      <c r="F1105" s="413"/>
      <c r="M1105" s="377"/>
      <c r="N1105" s="377"/>
      <c r="O1105" s="378"/>
    </row>
    <row r="1106" spans="6:15" s="231" customFormat="1">
      <c r="F1106" s="413"/>
      <c r="M1106" s="377"/>
      <c r="N1106" s="377"/>
      <c r="O1106" s="378"/>
    </row>
    <row r="1107" spans="6:15" s="231" customFormat="1">
      <c r="F1107" s="413"/>
      <c r="M1107" s="377"/>
      <c r="N1107" s="377"/>
      <c r="O1107" s="378"/>
    </row>
    <row r="1108" spans="6:15" s="231" customFormat="1">
      <c r="F1108" s="413"/>
      <c r="M1108" s="377"/>
      <c r="N1108" s="377"/>
      <c r="O1108" s="378"/>
    </row>
    <row r="1109" spans="6:15" s="231" customFormat="1">
      <c r="F1109" s="413"/>
      <c r="M1109" s="377"/>
      <c r="N1109" s="377"/>
      <c r="O1109" s="378"/>
    </row>
    <row r="1110" spans="6:15" s="231" customFormat="1">
      <c r="F1110" s="413"/>
      <c r="M1110" s="377"/>
      <c r="N1110" s="377"/>
      <c r="O1110" s="378"/>
    </row>
    <row r="1111" spans="6:15" s="231" customFormat="1">
      <c r="F1111" s="413"/>
      <c r="M1111" s="377"/>
      <c r="N1111" s="377"/>
      <c r="O1111" s="378"/>
    </row>
    <row r="1112" spans="6:15" s="231" customFormat="1">
      <c r="F1112" s="413"/>
      <c r="M1112" s="377"/>
      <c r="N1112" s="377"/>
      <c r="O1112" s="378"/>
    </row>
    <row r="1113" spans="6:15" s="231" customFormat="1">
      <c r="F1113" s="413"/>
      <c r="M1113" s="377"/>
      <c r="N1113" s="377"/>
      <c r="O1113" s="378"/>
    </row>
    <row r="1114" spans="6:15" s="231" customFormat="1">
      <c r="F1114" s="413"/>
      <c r="M1114" s="377"/>
      <c r="N1114" s="377"/>
      <c r="O1114" s="378"/>
    </row>
    <row r="1115" spans="6:15" s="231" customFormat="1">
      <c r="F1115" s="413"/>
      <c r="M1115" s="377"/>
      <c r="N1115" s="377"/>
      <c r="O1115" s="378"/>
    </row>
    <row r="1116" spans="6:15" s="231" customFormat="1">
      <c r="F1116" s="413"/>
      <c r="M1116" s="377"/>
      <c r="N1116" s="377"/>
      <c r="O1116" s="378"/>
    </row>
    <row r="1117" spans="6:15" s="231" customFormat="1">
      <c r="F1117" s="413"/>
      <c r="M1117" s="377"/>
      <c r="N1117" s="377"/>
      <c r="O1117" s="378"/>
    </row>
    <row r="1118" spans="6:15" s="231" customFormat="1">
      <c r="F1118" s="413"/>
      <c r="M1118" s="377"/>
      <c r="N1118" s="377"/>
      <c r="O1118" s="378"/>
    </row>
    <row r="1119" spans="6:15" s="231" customFormat="1">
      <c r="F1119" s="413"/>
      <c r="M1119" s="377"/>
      <c r="N1119" s="377"/>
      <c r="O1119" s="378"/>
    </row>
    <row r="1120" spans="6:15" s="231" customFormat="1">
      <c r="F1120" s="413"/>
      <c r="M1120" s="377"/>
      <c r="N1120" s="377"/>
      <c r="O1120" s="378"/>
    </row>
    <row r="1121" spans="6:15" s="231" customFormat="1">
      <c r="F1121" s="413"/>
      <c r="M1121" s="377"/>
      <c r="N1121" s="377"/>
      <c r="O1121" s="378"/>
    </row>
    <row r="1122" spans="6:15" s="231" customFormat="1">
      <c r="F1122" s="413"/>
      <c r="M1122" s="377"/>
      <c r="N1122" s="377"/>
      <c r="O1122" s="378"/>
    </row>
    <row r="1123" spans="6:15" s="231" customFormat="1">
      <c r="F1123" s="413"/>
      <c r="M1123" s="377"/>
      <c r="N1123" s="377"/>
      <c r="O1123" s="378"/>
    </row>
    <row r="1124" spans="6:15" s="231" customFormat="1">
      <c r="F1124" s="413"/>
      <c r="M1124" s="377"/>
      <c r="N1124" s="377"/>
      <c r="O1124" s="378"/>
    </row>
    <row r="1125" spans="6:15" s="231" customFormat="1">
      <c r="F1125" s="413"/>
      <c r="M1125" s="377"/>
      <c r="N1125" s="377"/>
      <c r="O1125" s="378"/>
    </row>
    <row r="1126" spans="6:15" s="231" customFormat="1">
      <c r="F1126" s="413"/>
      <c r="M1126" s="377"/>
      <c r="N1126" s="377"/>
      <c r="O1126" s="378"/>
    </row>
    <row r="1127" spans="6:15" s="231" customFormat="1">
      <c r="F1127" s="413"/>
      <c r="M1127" s="377"/>
      <c r="N1127" s="377"/>
      <c r="O1127" s="378"/>
    </row>
    <row r="1128" spans="6:15" s="231" customFormat="1">
      <c r="F1128" s="413"/>
      <c r="M1128" s="377"/>
      <c r="N1128" s="377"/>
      <c r="O1128" s="378"/>
    </row>
    <row r="1129" spans="6:15" s="231" customFormat="1">
      <c r="F1129" s="413"/>
      <c r="M1129" s="377"/>
      <c r="N1129" s="377"/>
      <c r="O1129" s="378"/>
    </row>
    <row r="1130" spans="6:15" s="231" customFormat="1">
      <c r="F1130" s="413"/>
      <c r="M1130" s="377"/>
      <c r="N1130" s="377"/>
      <c r="O1130" s="378"/>
    </row>
    <row r="1131" spans="6:15" s="231" customFormat="1">
      <c r="F1131" s="413"/>
      <c r="M1131" s="377"/>
      <c r="N1131" s="377"/>
      <c r="O1131" s="378"/>
    </row>
    <row r="1132" spans="6:15" s="231" customFormat="1">
      <c r="F1132" s="413"/>
      <c r="M1132" s="377"/>
      <c r="N1132" s="377"/>
      <c r="O1132" s="378"/>
    </row>
    <row r="1133" spans="6:15" s="231" customFormat="1">
      <c r="F1133" s="413"/>
      <c r="M1133" s="377"/>
      <c r="N1133" s="377"/>
      <c r="O1133" s="378"/>
    </row>
    <row r="1134" spans="6:15" s="231" customFormat="1">
      <c r="F1134" s="413"/>
      <c r="M1134" s="377"/>
      <c r="N1134" s="377"/>
      <c r="O1134" s="378"/>
    </row>
    <row r="1135" spans="6:15" s="231" customFormat="1">
      <c r="F1135" s="413"/>
      <c r="M1135" s="377"/>
      <c r="N1135" s="377"/>
      <c r="O1135" s="378"/>
    </row>
    <row r="1136" spans="6:15" s="231" customFormat="1">
      <c r="F1136" s="413"/>
      <c r="M1136" s="377"/>
      <c r="N1136" s="377"/>
      <c r="O1136" s="378"/>
    </row>
    <row r="1137" spans="6:15" s="231" customFormat="1">
      <c r="F1137" s="413"/>
      <c r="M1137" s="377"/>
      <c r="N1137" s="377"/>
      <c r="O1137" s="378"/>
    </row>
    <row r="1138" spans="6:15" s="231" customFormat="1">
      <c r="F1138" s="413"/>
      <c r="M1138" s="377"/>
      <c r="N1138" s="377"/>
      <c r="O1138" s="378"/>
    </row>
    <row r="1139" spans="6:15" s="231" customFormat="1">
      <c r="F1139" s="413"/>
      <c r="M1139" s="377"/>
      <c r="N1139" s="377"/>
      <c r="O1139" s="378"/>
    </row>
    <row r="1140" spans="6:15" s="231" customFormat="1">
      <c r="F1140" s="413"/>
      <c r="M1140" s="377"/>
      <c r="N1140" s="377"/>
      <c r="O1140" s="378"/>
    </row>
    <row r="1141" spans="6:15" s="231" customFormat="1">
      <c r="F1141" s="413"/>
      <c r="M1141" s="377"/>
      <c r="N1141" s="377"/>
      <c r="O1141" s="378"/>
    </row>
    <row r="1142" spans="6:15" s="231" customFormat="1">
      <c r="F1142" s="413"/>
      <c r="M1142" s="377"/>
      <c r="N1142" s="377"/>
      <c r="O1142" s="378"/>
    </row>
    <row r="1143" spans="6:15" s="231" customFormat="1">
      <c r="F1143" s="413"/>
      <c r="M1143" s="377"/>
      <c r="N1143" s="377"/>
      <c r="O1143" s="378"/>
    </row>
    <row r="1144" spans="6:15" s="231" customFormat="1">
      <c r="F1144" s="413"/>
      <c r="M1144" s="377"/>
      <c r="N1144" s="377"/>
      <c r="O1144" s="378"/>
    </row>
    <row r="1145" spans="6:15" s="231" customFormat="1">
      <c r="F1145" s="413"/>
      <c r="M1145" s="377"/>
      <c r="N1145" s="377"/>
      <c r="O1145" s="378"/>
    </row>
    <row r="1146" spans="6:15" s="231" customFormat="1">
      <c r="F1146" s="413"/>
      <c r="M1146" s="377"/>
      <c r="N1146" s="377"/>
      <c r="O1146" s="378"/>
    </row>
    <row r="1147" spans="6:15" s="231" customFormat="1">
      <c r="F1147" s="413"/>
      <c r="M1147" s="377"/>
      <c r="N1147" s="377"/>
      <c r="O1147" s="378"/>
    </row>
    <row r="1148" spans="6:15" s="231" customFormat="1">
      <c r="F1148" s="413"/>
      <c r="M1148" s="377"/>
      <c r="N1148" s="377"/>
      <c r="O1148" s="378"/>
    </row>
    <row r="1149" spans="6:15" s="231" customFormat="1">
      <c r="F1149" s="413"/>
      <c r="M1149" s="377"/>
      <c r="N1149" s="377"/>
      <c r="O1149" s="378"/>
    </row>
    <row r="1150" spans="6:15" s="231" customFormat="1">
      <c r="F1150" s="413"/>
      <c r="M1150" s="377"/>
      <c r="N1150" s="377"/>
      <c r="O1150" s="378"/>
    </row>
    <row r="1151" spans="6:15" s="231" customFormat="1">
      <c r="F1151" s="413"/>
      <c r="M1151" s="377"/>
      <c r="N1151" s="377"/>
      <c r="O1151" s="378"/>
    </row>
    <row r="1152" spans="6:15" s="231" customFormat="1">
      <c r="F1152" s="413"/>
      <c r="M1152" s="377"/>
      <c r="N1152" s="377"/>
      <c r="O1152" s="378"/>
    </row>
    <row r="1153" spans="6:15" s="231" customFormat="1">
      <c r="F1153" s="413"/>
      <c r="M1153" s="377"/>
      <c r="N1153" s="377"/>
      <c r="O1153" s="378"/>
    </row>
    <row r="1154" spans="6:15" s="231" customFormat="1">
      <c r="F1154" s="413"/>
      <c r="M1154" s="377"/>
      <c r="N1154" s="377"/>
      <c r="O1154" s="378"/>
    </row>
    <row r="1155" spans="6:15" s="231" customFormat="1">
      <c r="F1155" s="413"/>
      <c r="M1155" s="377"/>
      <c r="N1155" s="377"/>
      <c r="O1155" s="378"/>
    </row>
    <row r="1156" spans="6:15" s="231" customFormat="1">
      <c r="F1156" s="413"/>
      <c r="M1156" s="377"/>
      <c r="N1156" s="377"/>
      <c r="O1156" s="378"/>
    </row>
    <row r="1157" spans="6:15" s="231" customFormat="1">
      <c r="F1157" s="413"/>
      <c r="M1157" s="377"/>
      <c r="N1157" s="377"/>
      <c r="O1157" s="378"/>
    </row>
    <row r="1158" spans="6:15" s="231" customFormat="1">
      <c r="F1158" s="413"/>
      <c r="M1158" s="377"/>
      <c r="N1158" s="377"/>
      <c r="O1158" s="378"/>
    </row>
    <row r="1159" spans="6:15" s="231" customFormat="1">
      <c r="F1159" s="413"/>
      <c r="M1159" s="377"/>
      <c r="N1159" s="377"/>
      <c r="O1159" s="378"/>
    </row>
    <row r="1160" spans="6:15" s="231" customFormat="1">
      <c r="F1160" s="413"/>
      <c r="M1160" s="377"/>
      <c r="N1160" s="377"/>
      <c r="O1160" s="378"/>
    </row>
    <row r="1161" spans="6:15" s="231" customFormat="1">
      <c r="F1161" s="413"/>
      <c r="M1161" s="377"/>
      <c r="N1161" s="377"/>
      <c r="O1161" s="378"/>
    </row>
    <row r="1162" spans="6:15" s="231" customFormat="1">
      <c r="F1162" s="413"/>
      <c r="M1162" s="377"/>
      <c r="N1162" s="377"/>
      <c r="O1162" s="378"/>
    </row>
    <row r="1163" spans="6:15" s="231" customFormat="1">
      <c r="F1163" s="413"/>
      <c r="M1163" s="377"/>
      <c r="N1163" s="377"/>
      <c r="O1163" s="378"/>
    </row>
    <row r="1164" spans="6:15" s="231" customFormat="1">
      <c r="F1164" s="413"/>
      <c r="M1164" s="377"/>
      <c r="N1164" s="377"/>
      <c r="O1164" s="378"/>
    </row>
    <row r="1165" spans="6:15" s="231" customFormat="1">
      <c r="F1165" s="413"/>
      <c r="M1165" s="377"/>
      <c r="N1165" s="377"/>
      <c r="O1165" s="378"/>
    </row>
    <row r="1166" spans="6:15" s="231" customFormat="1">
      <c r="F1166" s="413"/>
      <c r="M1166" s="377"/>
      <c r="N1166" s="377"/>
      <c r="O1166" s="378"/>
    </row>
    <row r="1167" spans="6:15" s="231" customFormat="1">
      <c r="F1167" s="413"/>
      <c r="M1167" s="377"/>
      <c r="N1167" s="377"/>
      <c r="O1167" s="378"/>
    </row>
    <row r="1168" spans="6:15" s="231" customFormat="1">
      <c r="F1168" s="413"/>
      <c r="M1168" s="377"/>
      <c r="N1168" s="377"/>
      <c r="O1168" s="378"/>
    </row>
    <row r="1169" spans="6:15" s="231" customFormat="1">
      <c r="F1169" s="413"/>
      <c r="M1169" s="377"/>
      <c r="N1169" s="377"/>
      <c r="O1169" s="378"/>
    </row>
    <row r="1170" spans="6:15" s="231" customFormat="1">
      <c r="F1170" s="413"/>
      <c r="M1170" s="377"/>
      <c r="N1170" s="377"/>
      <c r="O1170" s="378"/>
    </row>
    <row r="1171" spans="6:15" s="231" customFormat="1">
      <c r="F1171" s="413"/>
      <c r="M1171" s="377"/>
      <c r="N1171" s="377"/>
      <c r="O1171" s="378"/>
    </row>
    <row r="1172" spans="6:15" s="231" customFormat="1">
      <c r="F1172" s="413"/>
      <c r="M1172" s="377"/>
      <c r="N1172" s="377"/>
      <c r="O1172" s="378"/>
    </row>
    <row r="1173" spans="6:15" s="231" customFormat="1">
      <c r="F1173" s="413"/>
      <c r="M1173" s="377"/>
      <c r="N1173" s="377"/>
      <c r="O1173" s="378"/>
    </row>
    <row r="1174" spans="6:15" s="231" customFormat="1">
      <c r="F1174" s="413"/>
      <c r="M1174" s="377"/>
      <c r="N1174" s="377"/>
      <c r="O1174" s="378"/>
    </row>
    <row r="1175" spans="6:15" s="231" customFormat="1">
      <c r="F1175" s="413"/>
      <c r="M1175" s="377"/>
      <c r="N1175" s="377"/>
      <c r="O1175" s="378"/>
    </row>
    <row r="1176" spans="6:15" s="231" customFormat="1">
      <c r="F1176" s="413"/>
      <c r="M1176" s="377"/>
      <c r="N1176" s="377"/>
      <c r="O1176" s="378"/>
    </row>
    <row r="1177" spans="6:15" s="231" customFormat="1">
      <c r="F1177" s="413"/>
      <c r="M1177" s="377"/>
      <c r="N1177" s="377"/>
      <c r="O1177" s="378"/>
    </row>
    <row r="1178" spans="6:15" s="231" customFormat="1">
      <c r="F1178" s="413"/>
      <c r="M1178" s="377"/>
      <c r="N1178" s="377"/>
      <c r="O1178" s="378"/>
    </row>
    <row r="1179" spans="6:15" s="231" customFormat="1">
      <c r="F1179" s="413"/>
      <c r="M1179" s="377"/>
      <c r="N1179" s="377"/>
      <c r="O1179" s="378"/>
    </row>
    <row r="1180" spans="6:15" s="231" customFormat="1">
      <c r="F1180" s="413"/>
      <c r="M1180" s="377"/>
      <c r="N1180" s="377"/>
      <c r="O1180" s="378"/>
    </row>
    <row r="1181" spans="6:15" s="231" customFormat="1">
      <c r="F1181" s="413"/>
      <c r="M1181" s="377"/>
      <c r="N1181" s="377"/>
      <c r="O1181" s="378"/>
    </row>
    <row r="1182" spans="6:15" s="231" customFormat="1">
      <c r="F1182" s="413"/>
      <c r="M1182" s="377"/>
      <c r="N1182" s="377"/>
      <c r="O1182" s="378"/>
    </row>
    <row r="1183" spans="6:15" s="231" customFormat="1">
      <c r="F1183" s="413"/>
      <c r="M1183" s="377"/>
      <c r="N1183" s="377"/>
      <c r="O1183" s="378"/>
    </row>
    <row r="1184" spans="6:15" s="231" customFormat="1">
      <c r="F1184" s="413"/>
      <c r="M1184" s="377"/>
      <c r="N1184" s="377"/>
      <c r="O1184" s="378"/>
    </row>
    <row r="1185" spans="6:15" s="231" customFormat="1">
      <c r="F1185" s="413"/>
      <c r="M1185" s="377"/>
      <c r="N1185" s="377"/>
      <c r="O1185" s="378"/>
    </row>
    <row r="1186" spans="6:15" s="231" customFormat="1">
      <c r="F1186" s="413"/>
      <c r="M1186" s="377"/>
      <c r="N1186" s="377"/>
      <c r="O1186" s="378"/>
    </row>
    <row r="1187" spans="6:15" s="231" customFormat="1">
      <c r="F1187" s="413"/>
      <c r="M1187" s="377"/>
      <c r="N1187" s="377"/>
      <c r="O1187" s="378"/>
    </row>
    <row r="1188" spans="6:15" s="231" customFormat="1">
      <c r="F1188" s="413"/>
      <c r="M1188" s="377"/>
      <c r="N1188" s="377"/>
      <c r="O1188" s="378"/>
    </row>
    <row r="1189" spans="6:15" s="231" customFormat="1">
      <c r="F1189" s="413"/>
      <c r="M1189" s="377"/>
      <c r="N1189" s="377"/>
      <c r="O1189" s="378"/>
    </row>
    <row r="1190" spans="6:15" s="231" customFormat="1">
      <c r="F1190" s="413"/>
      <c r="M1190" s="377"/>
      <c r="N1190" s="377"/>
      <c r="O1190" s="378"/>
    </row>
    <row r="1191" spans="6:15" s="231" customFormat="1">
      <c r="F1191" s="413"/>
      <c r="M1191" s="377"/>
      <c r="N1191" s="377"/>
      <c r="O1191" s="378"/>
    </row>
    <row r="1192" spans="6:15" s="231" customFormat="1">
      <c r="F1192" s="413"/>
      <c r="M1192" s="377"/>
      <c r="N1192" s="377"/>
      <c r="O1192" s="378"/>
    </row>
    <row r="1193" spans="6:15" s="231" customFormat="1">
      <c r="F1193" s="413"/>
      <c r="M1193" s="377"/>
      <c r="N1193" s="377"/>
      <c r="O1193" s="378"/>
    </row>
    <row r="1194" spans="6:15" s="231" customFormat="1">
      <c r="F1194" s="413"/>
      <c r="M1194" s="377"/>
      <c r="N1194" s="377"/>
      <c r="O1194" s="378"/>
    </row>
    <row r="1195" spans="6:15" s="231" customFormat="1">
      <c r="F1195" s="413"/>
      <c r="M1195" s="377"/>
      <c r="N1195" s="377"/>
      <c r="O1195" s="378"/>
    </row>
    <row r="1196" spans="6:15" s="231" customFormat="1">
      <c r="F1196" s="413"/>
      <c r="M1196" s="377"/>
      <c r="N1196" s="377"/>
      <c r="O1196" s="378"/>
    </row>
    <row r="1197" spans="6:15" s="231" customFormat="1">
      <c r="F1197" s="413"/>
      <c r="M1197" s="377"/>
      <c r="N1197" s="377"/>
      <c r="O1197" s="378"/>
    </row>
    <row r="1198" spans="6:15" s="231" customFormat="1">
      <c r="F1198" s="413"/>
      <c r="M1198" s="377"/>
      <c r="N1198" s="377"/>
      <c r="O1198" s="378"/>
    </row>
    <row r="1199" spans="6:15" s="231" customFormat="1">
      <c r="F1199" s="413"/>
      <c r="M1199" s="377"/>
      <c r="N1199" s="377"/>
      <c r="O1199" s="378"/>
    </row>
    <row r="1200" spans="6:15" s="231" customFormat="1">
      <c r="F1200" s="413"/>
      <c r="M1200" s="377"/>
      <c r="N1200" s="377"/>
      <c r="O1200" s="378"/>
    </row>
    <row r="1201" spans="6:15" s="231" customFormat="1">
      <c r="F1201" s="413"/>
      <c r="M1201" s="377"/>
      <c r="N1201" s="377"/>
      <c r="O1201" s="378"/>
    </row>
    <row r="1202" spans="6:15" s="231" customFormat="1">
      <c r="F1202" s="413"/>
      <c r="M1202" s="377"/>
      <c r="N1202" s="377"/>
      <c r="O1202" s="378"/>
    </row>
    <row r="1203" spans="6:15" s="231" customFormat="1">
      <c r="F1203" s="413"/>
      <c r="M1203" s="377"/>
      <c r="N1203" s="377"/>
      <c r="O1203" s="378"/>
    </row>
    <row r="1204" spans="6:15" s="231" customFormat="1">
      <c r="F1204" s="413"/>
      <c r="M1204" s="377"/>
      <c r="N1204" s="377"/>
      <c r="O1204" s="378"/>
    </row>
    <row r="1205" spans="6:15" s="231" customFormat="1">
      <c r="F1205" s="413"/>
      <c r="M1205" s="377"/>
      <c r="N1205" s="377"/>
      <c r="O1205" s="378"/>
    </row>
    <row r="1206" spans="6:15" s="231" customFormat="1">
      <c r="F1206" s="413"/>
      <c r="M1206" s="377"/>
      <c r="N1206" s="377"/>
      <c r="O1206" s="378"/>
    </row>
    <row r="1207" spans="6:15" s="231" customFormat="1">
      <c r="F1207" s="413"/>
      <c r="M1207" s="377"/>
      <c r="N1207" s="377"/>
      <c r="O1207" s="378"/>
    </row>
    <row r="1208" spans="6:15" s="231" customFormat="1">
      <c r="F1208" s="413"/>
      <c r="M1208" s="377"/>
      <c r="N1208" s="377"/>
      <c r="O1208" s="378"/>
    </row>
    <row r="1209" spans="6:15" s="231" customFormat="1">
      <c r="F1209" s="413"/>
      <c r="M1209" s="377"/>
      <c r="N1209" s="377"/>
      <c r="O1209" s="378"/>
    </row>
    <row r="1210" spans="6:15" s="231" customFormat="1">
      <c r="F1210" s="413"/>
      <c r="M1210" s="377"/>
      <c r="N1210" s="377"/>
      <c r="O1210" s="378"/>
    </row>
    <row r="1211" spans="6:15" s="231" customFormat="1">
      <c r="F1211" s="413"/>
      <c r="M1211" s="377"/>
      <c r="N1211" s="377"/>
      <c r="O1211" s="378"/>
    </row>
    <row r="1212" spans="6:15" s="231" customFormat="1">
      <c r="F1212" s="413"/>
      <c r="M1212" s="377"/>
      <c r="N1212" s="377"/>
      <c r="O1212" s="378"/>
    </row>
    <row r="1213" spans="6:15" s="231" customFormat="1">
      <c r="F1213" s="413"/>
      <c r="M1213" s="377"/>
      <c r="N1213" s="377"/>
      <c r="O1213" s="378"/>
    </row>
    <row r="1214" spans="6:15" s="231" customFormat="1">
      <c r="F1214" s="413"/>
      <c r="M1214" s="377"/>
      <c r="N1214" s="377"/>
      <c r="O1214" s="378"/>
    </row>
    <row r="1215" spans="6:15" s="231" customFormat="1">
      <c r="F1215" s="413"/>
      <c r="M1215" s="377"/>
      <c r="N1215" s="377"/>
      <c r="O1215" s="378"/>
    </row>
    <row r="1216" spans="6:15" s="231" customFormat="1">
      <c r="F1216" s="413"/>
      <c r="M1216" s="377"/>
      <c r="N1216" s="377"/>
      <c r="O1216" s="378"/>
    </row>
    <row r="1217" spans="6:15" s="231" customFormat="1">
      <c r="F1217" s="413"/>
      <c r="M1217" s="377"/>
      <c r="N1217" s="377"/>
      <c r="O1217" s="378"/>
    </row>
    <row r="1218" spans="6:15" s="231" customFormat="1">
      <c r="F1218" s="413"/>
      <c r="M1218" s="377"/>
      <c r="N1218" s="377"/>
      <c r="O1218" s="378"/>
    </row>
    <row r="1219" spans="6:15" s="231" customFormat="1">
      <c r="F1219" s="413"/>
      <c r="M1219" s="377"/>
      <c r="N1219" s="377"/>
      <c r="O1219" s="378"/>
    </row>
    <row r="1220" spans="6:15" s="231" customFormat="1">
      <c r="F1220" s="413"/>
      <c r="M1220" s="377"/>
      <c r="N1220" s="377"/>
      <c r="O1220" s="378"/>
    </row>
    <row r="1221" spans="6:15" s="231" customFormat="1">
      <c r="F1221" s="413"/>
      <c r="M1221" s="377"/>
      <c r="N1221" s="377"/>
      <c r="O1221" s="378"/>
    </row>
    <row r="1222" spans="6:15" s="231" customFormat="1">
      <c r="F1222" s="413"/>
      <c r="M1222" s="377"/>
      <c r="N1222" s="377"/>
      <c r="O1222" s="378"/>
    </row>
    <row r="1223" spans="6:15" s="231" customFormat="1">
      <c r="F1223" s="413"/>
      <c r="M1223" s="377"/>
      <c r="N1223" s="377"/>
      <c r="O1223" s="378"/>
    </row>
    <row r="1224" spans="6:15" s="231" customFormat="1">
      <c r="F1224" s="413"/>
      <c r="M1224" s="377"/>
      <c r="N1224" s="377"/>
      <c r="O1224" s="378"/>
    </row>
    <row r="1225" spans="6:15" s="231" customFormat="1">
      <c r="F1225" s="413"/>
      <c r="M1225" s="377"/>
      <c r="N1225" s="377"/>
      <c r="O1225" s="378"/>
    </row>
    <row r="1226" spans="6:15" s="231" customFormat="1">
      <c r="F1226" s="413"/>
      <c r="M1226" s="377"/>
      <c r="N1226" s="377"/>
      <c r="O1226" s="378"/>
    </row>
    <row r="1227" spans="6:15" s="231" customFormat="1">
      <c r="F1227" s="413"/>
      <c r="M1227" s="377"/>
      <c r="N1227" s="377"/>
      <c r="O1227" s="378"/>
    </row>
    <row r="1228" spans="6:15" s="231" customFormat="1">
      <c r="F1228" s="413"/>
      <c r="M1228" s="377"/>
      <c r="N1228" s="377"/>
      <c r="O1228" s="378"/>
    </row>
    <row r="1229" spans="6:15" s="231" customFormat="1">
      <c r="F1229" s="413"/>
      <c r="M1229" s="377"/>
      <c r="N1229" s="377"/>
      <c r="O1229" s="378"/>
    </row>
    <row r="1230" spans="6:15" s="231" customFormat="1">
      <c r="F1230" s="413"/>
      <c r="M1230" s="377"/>
      <c r="N1230" s="377"/>
      <c r="O1230" s="378"/>
    </row>
    <row r="1231" spans="6:15" s="231" customFormat="1">
      <c r="F1231" s="413"/>
      <c r="M1231" s="377"/>
      <c r="N1231" s="377"/>
      <c r="O1231" s="378"/>
    </row>
    <row r="1232" spans="6:15" s="231" customFormat="1">
      <c r="F1232" s="413"/>
      <c r="M1232" s="377"/>
      <c r="N1232" s="377"/>
      <c r="O1232" s="378"/>
    </row>
    <row r="1233" spans="6:15" s="231" customFormat="1">
      <c r="F1233" s="413"/>
      <c r="M1233" s="377"/>
      <c r="N1233" s="377"/>
      <c r="O1233" s="378"/>
    </row>
    <row r="1234" spans="6:15" s="231" customFormat="1">
      <c r="F1234" s="413"/>
      <c r="M1234" s="377"/>
      <c r="N1234" s="377"/>
      <c r="O1234" s="378"/>
    </row>
    <row r="1235" spans="6:15" s="231" customFormat="1">
      <c r="F1235" s="413"/>
      <c r="M1235" s="377"/>
      <c r="N1235" s="377"/>
      <c r="O1235" s="378"/>
    </row>
    <row r="1236" spans="6:15" s="231" customFormat="1">
      <c r="F1236" s="413"/>
      <c r="M1236" s="377"/>
      <c r="N1236" s="377"/>
      <c r="O1236" s="378"/>
    </row>
    <row r="1237" spans="6:15" s="231" customFormat="1">
      <c r="F1237" s="413"/>
      <c r="M1237" s="377"/>
      <c r="N1237" s="377"/>
      <c r="O1237" s="378"/>
    </row>
    <row r="1238" spans="6:15" s="231" customFormat="1">
      <c r="F1238" s="413"/>
      <c r="M1238" s="377"/>
      <c r="N1238" s="377"/>
      <c r="O1238" s="378"/>
    </row>
    <row r="1239" spans="6:15" s="231" customFormat="1">
      <c r="F1239" s="413"/>
      <c r="M1239" s="377"/>
      <c r="N1239" s="377"/>
      <c r="O1239" s="378"/>
    </row>
    <row r="1240" spans="6:15" s="231" customFormat="1">
      <c r="F1240" s="413"/>
      <c r="M1240" s="377"/>
      <c r="N1240" s="377"/>
      <c r="O1240" s="378"/>
    </row>
    <row r="1241" spans="6:15" s="231" customFormat="1">
      <c r="F1241" s="413"/>
      <c r="M1241" s="377"/>
      <c r="N1241" s="377"/>
      <c r="O1241" s="378"/>
    </row>
    <row r="1242" spans="6:15" s="231" customFormat="1">
      <c r="F1242" s="413"/>
      <c r="M1242" s="377"/>
      <c r="N1242" s="377"/>
      <c r="O1242" s="378"/>
    </row>
    <row r="1243" spans="6:15" s="231" customFormat="1">
      <c r="F1243" s="413"/>
      <c r="M1243" s="377"/>
      <c r="N1243" s="377"/>
      <c r="O1243" s="378"/>
    </row>
    <row r="1244" spans="6:15" s="231" customFormat="1">
      <c r="F1244" s="413"/>
      <c r="M1244" s="377"/>
      <c r="N1244" s="377"/>
      <c r="O1244" s="378"/>
    </row>
    <row r="1245" spans="6:15" s="231" customFormat="1">
      <c r="F1245" s="413"/>
      <c r="M1245" s="377"/>
      <c r="N1245" s="377"/>
      <c r="O1245" s="378"/>
    </row>
    <row r="1246" spans="6:15" s="231" customFormat="1">
      <c r="F1246" s="413"/>
      <c r="M1246" s="377"/>
      <c r="N1246" s="377"/>
      <c r="O1246" s="378"/>
    </row>
    <row r="1247" spans="6:15" s="231" customFormat="1">
      <c r="F1247" s="413"/>
      <c r="M1247" s="377"/>
      <c r="N1247" s="377"/>
      <c r="O1247" s="378"/>
    </row>
    <row r="1248" spans="6:15" s="231" customFormat="1">
      <c r="F1248" s="413"/>
      <c r="M1248" s="377"/>
      <c r="N1248" s="377"/>
      <c r="O1248" s="378"/>
    </row>
    <row r="1249" spans="6:15" s="231" customFormat="1">
      <c r="F1249" s="413"/>
      <c r="M1249" s="377"/>
      <c r="N1249" s="377"/>
      <c r="O1249" s="378"/>
    </row>
    <row r="1250" spans="6:15" s="231" customFormat="1">
      <c r="F1250" s="413"/>
      <c r="M1250" s="377"/>
      <c r="N1250" s="377"/>
      <c r="O1250" s="378"/>
    </row>
    <row r="1251" spans="6:15" s="231" customFormat="1">
      <c r="F1251" s="413"/>
      <c r="M1251" s="377"/>
      <c r="N1251" s="377"/>
      <c r="O1251" s="378"/>
    </row>
    <row r="1252" spans="6:15" s="231" customFormat="1">
      <c r="F1252" s="413"/>
      <c r="M1252" s="377"/>
      <c r="N1252" s="377"/>
      <c r="O1252" s="378"/>
    </row>
    <row r="1253" spans="6:15" s="231" customFormat="1">
      <c r="F1253" s="413"/>
      <c r="M1253" s="377"/>
      <c r="N1253" s="377"/>
      <c r="O1253" s="378"/>
    </row>
    <row r="1254" spans="6:15" s="231" customFormat="1">
      <c r="F1254" s="413"/>
      <c r="M1254" s="377"/>
      <c r="N1254" s="377"/>
      <c r="O1254" s="378"/>
    </row>
    <row r="1255" spans="6:15" s="231" customFormat="1">
      <c r="F1255" s="413"/>
      <c r="M1255" s="377"/>
      <c r="N1255" s="377"/>
      <c r="O1255" s="378"/>
    </row>
    <row r="1256" spans="6:15" s="231" customFormat="1">
      <c r="F1256" s="413"/>
      <c r="M1256" s="377"/>
      <c r="N1256" s="377"/>
      <c r="O1256" s="378"/>
    </row>
    <row r="1257" spans="6:15" s="231" customFormat="1">
      <c r="F1257" s="413"/>
      <c r="M1257" s="377"/>
      <c r="N1257" s="377"/>
      <c r="O1257" s="378"/>
    </row>
    <row r="1258" spans="6:15" s="231" customFormat="1">
      <c r="F1258" s="413"/>
      <c r="M1258" s="377"/>
      <c r="N1258" s="377"/>
      <c r="O1258" s="378"/>
    </row>
    <row r="1259" spans="6:15" s="231" customFormat="1">
      <c r="F1259" s="413"/>
      <c r="M1259" s="377"/>
      <c r="N1259" s="377"/>
      <c r="O1259" s="378"/>
    </row>
    <row r="1260" spans="6:15" s="231" customFormat="1">
      <c r="F1260" s="413"/>
      <c r="M1260" s="377"/>
      <c r="N1260" s="377"/>
      <c r="O1260" s="378"/>
    </row>
    <row r="1261" spans="6:15" s="231" customFormat="1">
      <c r="F1261" s="413"/>
      <c r="M1261" s="377"/>
      <c r="N1261" s="377"/>
      <c r="O1261" s="378"/>
    </row>
    <row r="1262" spans="6:15" s="231" customFormat="1">
      <c r="F1262" s="413"/>
      <c r="M1262" s="377"/>
      <c r="N1262" s="377"/>
      <c r="O1262" s="378"/>
    </row>
    <row r="1263" spans="6:15" s="231" customFormat="1">
      <c r="F1263" s="413"/>
      <c r="M1263" s="377"/>
      <c r="N1263" s="377"/>
      <c r="O1263" s="378"/>
    </row>
    <row r="1264" spans="6:15" s="231" customFormat="1">
      <c r="F1264" s="413"/>
      <c r="M1264" s="377"/>
      <c r="N1264" s="377"/>
      <c r="O1264" s="378"/>
    </row>
    <row r="1265" spans="6:15" s="231" customFormat="1">
      <c r="F1265" s="413"/>
      <c r="M1265" s="377"/>
      <c r="N1265" s="377"/>
      <c r="O1265" s="378"/>
    </row>
    <row r="1266" spans="6:15" s="231" customFormat="1">
      <c r="F1266" s="413"/>
      <c r="M1266" s="377"/>
      <c r="N1266" s="377"/>
      <c r="O1266" s="378"/>
    </row>
    <row r="1267" spans="6:15" s="231" customFormat="1">
      <c r="F1267" s="413"/>
      <c r="M1267" s="377"/>
      <c r="N1267" s="377"/>
      <c r="O1267" s="378"/>
    </row>
    <row r="1268" spans="6:15" s="231" customFormat="1">
      <c r="F1268" s="413"/>
      <c r="M1268" s="377"/>
      <c r="N1268" s="377"/>
      <c r="O1268" s="378"/>
    </row>
    <row r="1269" spans="6:15" s="231" customFormat="1">
      <c r="F1269" s="413"/>
      <c r="M1269" s="377"/>
      <c r="N1269" s="377"/>
      <c r="O1269" s="378"/>
    </row>
    <row r="1270" spans="6:15" s="231" customFormat="1">
      <c r="F1270" s="413"/>
      <c r="M1270" s="377"/>
      <c r="N1270" s="377"/>
      <c r="O1270" s="378"/>
    </row>
    <row r="1271" spans="6:15" s="231" customFormat="1">
      <c r="F1271" s="413"/>
      <c r="M1271" s="377"/>
      <c r="N1271" s="377"/>
      <c r="O1271" s="378"/>
    </row>
    <row r="1272" spans="6:15" s="231" customFormat="1">
      <c r="F1272" s="413"/>
      <c r="M1272" s="377"/>
      <c r="N1272" s="377"/>
      <c r="O1272" s="378"/>
    </row>
    <row r="1273" spans="6:15" s="231" customFormat="1">
      <c r="F1273" s="413"/>
      <c r="M1273" s="377"/>
      <c r="N1273" s="377"/>
      <c r="O1273" s="378"/>
    </row>
    <row r="1274" spans="6:15" s="231" customFormat="1">
      <c r="F1274" s="413"/>
      <c r="M1274" s="377"/>
      <c r="N1274" s="377"/>
      <c r="O1274" s="378"/>
    </row>
    <row r="1275" spans="6:15" s="231" customFormat="1">
      <c r="F1275" s="413"/>
      <c r="M1275" s="377"/>
      <c r="N1275" s="377"/>
      <c r="O1275" s="378"/>
    </row>
    <row r="1276" spans="6:15" s="231" customFormat="1">
      <c r="F1276" s="413"/>
      <c r="M1276" s="377"/>
      <c r="N1276" s="377"/>
      <c r="O1276" s="378"/>
    </row>
    <row r="1277" spans="6:15" s="231" customFormat="1">
      <c r="F1277" s="413"/>
      <c r="M1277" s="377"/>
      <c r="N1277" s="377"/>
      <c r="O1277" s="378"/>
    </row>
    <row r="1278" spans="6:15" s="231" customFormat="1">
      <c r="F1278" s="413"/>
      <c r="M1278" s="377"/>
      <c r="N1278" s="377"/>
      <c r="O1278" s="378"/>
    </row>
    <row r="1279" spans="6:15" s="231" customFormat="1">
      <c r="F1279" s="413"/>
      <c r="M1279" s="377"/>
      <c r="N1279" s="377"/>
      <c r="O1279" s="378"/>
    </row>
    <row r="1280" spans="6:15" s="231" customFormat="1">
      <c r="F1280" s="413"/>
      <c r="M1280" s="377"/>
      <c r="N1280" s="377"/>
      <c r="O1280" s="378"/>
    </row>
    <row r="1281" spans="6:15" s="231" customFormat="1">
      <c r="F1281" s="413"/>
      <c r="M1281" s="377"/>
      <c r="N1281" s="377"/>
      <c r="O1281" s="378"/>
    </row>
    <row r="1282" spans="6:15" s="231" customFormat="1">
      <c r="F1282" s="413"/>
      <c r="M1282" s="377"/>
      <c r="N1282" s="377"/>
      <c r="O1282" s="378"/>
    </row>
    <row r="1283" spans="6:15" s="231" customFormat="1">
      <c r="F1283" s="413"/>
      <c r="M1283" s="377"/>
      <c r="N1283" s="377"/>
      <c r="O1283" s="378"/>
    </row>
    <row r="1284" spans="6:15" s="231" customFormat="1">
      <c r="F1284" s="413"/>
      <c r="M1284" s="377"/>
      <c r="N1284" s="377"/>
      <c r="O1284" s="378"/>
    </row>
    <row r="1285" spans="6:15" s="231" customFormat="1">
      <c r="F1285" s="413"/>
      <c r="M1285" s="377"/>
      <c r="N1285" s="377"/>
      <c r="O1285" s="378"/>
    </row>
    <row r="1286" spans="6:15" s="231" customFormat="1">
      <c r="F1286" s="413"/>
      <c r="M1286" s="377"/>
      <c r="N1286" s="377"/>
      <c r="O1286" s="378"/>
    </row>
    <row r="1287" spans="6:15" s="231" customFormat="1">
      <c r="F1287" s="413"/>
      <c r="M1287" s="377"/>
      <c r="N1287" s="377"/>
      <c r="O1287" s="378"/>
    </row>
    <row r="1288" spans="6:15" s="231" customFormat="1">
      <c r="F1288" s="413"/>
      <c r="M1288" s="377"/>
      <c r="N1288" s="377"/>
      <c r="O1288" s="378"/>
    </row>
    <row r="1289" spans="6:15" s="231" customFormat="1">
      <c r="F1289" s="413"/>
      <c r="M1289" s="377"/>
      <c r="N1289" s="377"/>
      <c r="O1289" s="378"/>
    </row>
    <row r="1290" spans="6:15" s="231" customFormat="1">
      <c r="F1290" s="413"/>
      <c r="M1290" s="377"/>
      <c r="N1290" s="377"/>
      <c r="O1290" s="378"/>
    </row>
    <row r="1291" spans="6:15" s="231" customFormat="1">
      <c r="F1291" s="413"/>
      <c r="M1291" s="377"/>
      <c r="N1291" s="377"/>
      <c r="O1291" s="378"/>
    </row>
    <row r="1292" spans="6:15" s="231" customFormat="1">
      <c r="F1292" s="413"/>
      <c r="M1292" s="377"/>
      <c r="N1292" s="377"/>
      <c r="O1292" s="378"/>
    </row>
    <row r="1293" spans="6:15" s="231" customFormat="1">
      <c r="F1293" s="413"/>
      <c r="M1293" s="377"/>
      <c r="N1293" s="377"/>
      <c r="O1293" s="378"/>
    </row>
    <row r="1294" spans="6:15" s="231" customFormat="1">
      <c r="F1294" s="413"/>
      <c r="M1294" s="377"/>
      <c r="N1294" s="377"/>
      <c r="O1294" s="378"/>
    </row>
    <row r="1295" spans="6:15" s="231" customFormat="1">
      <c r="F1295" s="413"/>
      <c r="M1295" s="377"/>
      <c r="N1295" s="377"/>
      <c r="O1295" s="378"/>
    </row>
    <row r="1296" spans="6:15" s="231" customFormat="1">
      <c r="F1296" s="413"/>
      <c r="M1296" s="377"/>
      <c r="N1296" s="377"/>
      <c r="O1296" s="378"/>
    </row>
    <row r="1297" spans="6:15" s="231" customFormat="1">
      <c r="F1297" s="413"/>
      <c r="M1297" s="377"/>
      <c r="N1297" s="377"/>
      <c r="O1297" s="378"/>
    </row>
    <row r="1298" spans="6:15" s="231" customFormat="1">
      <c r="F1298" s="413"/>
      <c r="M1298" s="377"/>
      <c r="N1298" s="377"/>
      <c r="O1298" s="378"/>
    </row>
    <row r="1299" spans="6:15" s="231" customFormat="1">
      <c r="F1299" s="413"/>
      <c r="M1299" s="377"/>
      <c r="N1299" s="377"/>
      <c r="O1299" s="378"/>
    </row>
    <row r="1300" spans="6:15" s="231" customFormat="1">
      <c r="F1300" s="413"/>
      <c r="M1300" s="377"/>
      <c r="N1300" s="377"/>
      <c r="O1300" s="378"/>
    </row>
    <row r="1301" spans="6:15" s="231" customFormat="1">
      <c r="F1301" s="413"/>
      <c r="M1301" s="377"/>
      <c r="N1301" s="377"/>
      <c r="O1301" s="378"/>
    </row>
    <row r="1302" spans="6:15" s="231" customFormat="1">
      <c r="F1302" s="413"/>
      <c r="M1302" s="377"/>
      <c r="N1302" s="377"/>
      <c r="O1302" s="378"/>
    </row>
    <row r="1303" spans="6:15" s="231" customFormat="1">
      <c r="F1303" s="413"/>
      <c r="M1303" s="377"/>
      <c r="N1303" s="377"/>
      <c r="O1303" s="378"/>
    </row>
    <row r="1304" spans="6:15" s="231" customFormat="1">
      <c r="F1304" s="413"/>
      <c r="M1304" s="377"/>
      <c r="N1304" s="377"/>
      <c r="O1304" s="378"/>
    </row>
    <row r="1305" spans="6:15" s="231" customFormat="1">
      <c r="F1305" s="413"/>
      <c r="M1305" s="377"/>
      <c r="N1305" s="377"/>
      <c r="O1305" s="378"/>
    </row>
    <row r="1306" spans="6:15" s="231" customFormat="1">
      <c r="F1306" s="413"/>
      <c r="M1306" s="377"/>
      <c r="N1306" s="377"/>
      <c r="O1306" s="378"/>
    </row>
    <row r="1307" spans="6:15" s="231" customFormat="1">
      <c r="F1307" s="413"/>
      <c r="M1307" s="377"/>
      <c r="N1307" s="377"/>
      <c r="O1307" s="378"/>
    </row>
    <row r="1308" spans="6:15" s="231" customFormat="1">
      <c r="F1308" s="413"/>
      <c r="M1308" s="377"/>
      <c r="N1308" s="377"/>
      <c r="O1308" s="378"/>
    </row>
    <row r="1309" spans="6:15" s="231" customFormat="1">
      <c r="F1309" s="413"/>
      <c r="M1309" s="377"/>
      <c r="N1309" s="377"/>
      <c r="O1309" s="378"/>
    </row>
    <row r="1310" spans="6:15" s="231" customFormat="1">
      <c r="F1310" s="413"/>
      <c r="M1310" s="377"/>
      <c r="N1310" s="377"/>
      <c r="O1310" s="378"/>
    </row>
    <row r="1311" spans="6:15" s="231" customFormat="1">
      <c r="F1311" s="413"/>
      <c r="M1311" s="377"/>
      <c r="N1311" s="377"/>
      <c r="O1311" s="378"/>
    </row>
    <row r="1312" spans="6:15" s="231" customFormat="1">
      <c r="F1312" s="413"/>
      <c r="M1312" s="377"/>
      <c r="N1312" s="377"/>
      <c r="O1312" s="378"/>
    </row>
    <row r="1313" spans="6:15" s="231" customFormat="1">
      <c r="F1313" s="413"/>
      <c r="M1313" s="377"/>
      <c r="N1313" s="377"/>
      <c r="O1313" s="378"/>
    </row>
    <row r="1314" spans="6:15" s="231" customFormat="1">
      <c r="F1314" s="413"/>
      <c r="M1314" s="377"/>
      <c r="N1314" s="377"/>
      <c r="O1314" s="378"/>
    </row>
    <row r="1315" spans="6:15" s="231" customFormat="1">
      <c r="F1315" s="413"/>
      <c r="M1315" s="377"/>
      <c r="N1315" s="377"/>
      <c r="O1315" s="378"/>
    </row>
    <row r="1316" spans="6:15" s="231" customFormat="1">
      <c r="F1316" s="413"/>
      <c r="M1316" s="377"/>
      <c r="N1316" s="377"/>
      <c r="O1316" s="378"/>
    </row>
    <row r="1317" spans="6:15" s="231" customFormat="1">
      <c r="F1317" s="413"/>
      <c r="M1317" s="377"/>
      <c r="N1317" s="377"/>
      <c r="O1317" s="378"/>
    </row>
    <row r="1318" spans="6:15" s="231" customFormat="1">
      <c r="F1318" s="413"/>
      <c r="M1318" s="377"/>
      <c r="N1318" s="377"/>
      <c r="O1318" s="378"/>
    </row>
    <row r="1319" spans="6:15" s="231" customFormat="1">
      <c r="F1319" s="413"/>
      <c r="M1319" s="377"/>
      <c r="N1319" s="377"/>
      <c r="O1319" s="378"/>
    </row>
    <row r="1320" spans="6:15" s="231" customFormat="1">
      <c r="F1320" s="413"/>
      <c r="M1320" s="377"/>
      <c r="N1320" s="377"/>
      <c r="O1320" s="378"/>
    </row>
    <row r="1321" spans="6:15" s="231" customFormat="1">
      <c r="F1321" s="413"/>
      <c r="M1321" s="377"/>
      <c r="N1321" s="377"/>
      <c r="O1321" s="378"/>
    </row>
    <row r="1322" spans="6:15" s="231" customFormat="1">
      <c r="F1322" s="413"/>
      <c r="M1322" s="377"/>
      <c r="N1322" s="377"/>
      <c r="O1322" s="378"/>
    </row>
    <row r="1323" spans="6:15" s="231" customFormat="1">
      <c r="F1323" s="413"/>
      <c r="M1323" s="377"/>
      <c r="N1323" s="377"/>
      <c r="O1323" s="378"/>
    </row>
    <row r="1324" spans="6:15" s="231" customFormat="1">
      <c r="F1324" s="413"/>
      <c r="M1324" s="377"/>
      <c r="N1324" s="377"/>
      <c r="O1324" s="378"/>
    </row>
    <row r="1325" spans="6:15" s="231" customFormat="1">
      <c r="F1325" s="413"/>
      <c r="M1325" s="377"/>
      <c r="N1325" s="377"/>
      <c r="O1325" s="378"/>
    </row>
    <row r="1326" spans="6:15" s="231" customFormat="1">
      <c r="F1326" s="413"/>
      <c r="M1326" s="377"/>
      <c r="N1326" s="377"/>
      <c r="O1326" s="378"/>
    </row>
    <row r="1327" spans="6:15" s="231" customFormat="1">
      <c r="F1327" s="413"/>
      <c r="M1327" s="377"/>
      <c r="N1327" s="377"/>
      <c r="O1327" s="378"/>
    </row>
    <row r="1328" spans="6:15" s="231" customFormat="1">
      <c r="F1328" s="413"/>
      <c r="M1328" s="377"/>
      <c r="N1328" s="377"/>
      <c r="O1328" s="378"/>
    </row>
    <row r="1329" spans="6:15" s="231" customFormat="1">
      <c r="F1329" s="413"/>
      <c r="M1329" s="377"/>
      <c r="N1329" s="377"/>
      <c r="O1329" s="378"/>
    </row>
    <row r="1330" spans="6:15" s="231" customFormat="1">
      <c r="F1330" s="413"/>
      <c r="M1330" s="377"/>
      <c r="N1330" s="377"/>
      <c r="O1330" s="378"/>
    </row>
    <row r="1331" spans="6:15" s="231" customFormat="1">
      <c r="F1331" s="413"/>
      <c r="M1331" s="377"/>
      <c r="N1331" s="377"/>
      <c r="O1331" s="378"/>
    </row>
    <row r="1332" spans="6:15" s="231" customFormat="1">
      <c r="F1332" s="413"/>
      <c r="M1332" s="377"/>
      <c r="N1332" s="377"/>
      <c r="O1332" s="378"/>
    </row>
    <row r="1333" spans="6:15" s="231" customFormat="1">
      <c r="F1333" s="413"/>
      <c r="M1333" s="377"/>
      <c r="N1333" s="377"/>
      <c r="O1333" s="378"/>
    </row>
    <row r="1334" spans="6:15" s="231" customFormat="1">
      <c r="F1334" s="413"/>
      <c r="M1334" s="377"/>
      <c r="N1334" s="377"/>
      <c r="O1334" s="378"/>
    </row>
    <row r="1335" spans="6:15" s="231" customFormat="1">
      <c r="F1335" s="413"/>
      <c r="M1335" s="377"/>
      <c r="N1335" s="377"/>
      <c r="O1335" s="378"/>
    </row>
    <row r="1336" spans="6:15" s="231" customFormat="1">
      <c r="F1336" s="413"/>
      <c r="M1336" s="377"/>
      <c r="N1336" s="377"/>
      <c r="O1336" s="378"/>
    </row>
    <row r="1337" spans="6:15" s="231" customFormat="1">
      <c r="F1337" s="413"/>
      <c r="M1337" s="377"/>
      <c r="N1337" s="377"/>
      <c r="O1337" s="378"/>
    </row>
    <row r="1338" spans="6:15" s="231" customFormat="1">
      <c r="F1338" s="413"/>
      <c r="M1338" s="377"/>
      <c r="N1338" s="377"/>
      <c r="O1338" s="378"/>
    </row>
    <row r="1339" spans="6:15" s="231" customFormat="1">
      <c r="F1339" s="413"/>
      <c r="M1339" s="377"/>
      <c r="N1339" s="377"/>
      <c r="O1339" s="378"/>
    </row>
    <row r="1340" spans="6:15" s="231" customFormat="1">
      <c r="F1340" s="413"/>
      <c r="M1340" s="377"/>
      <c r="N1340" s="377"/>
      <c r="O1340" s="378"/>
    </row>
    <row r="1341" spans="6:15" s="231" customFormat="1">
      <c r="F1341" s="413"/>
      <c r="M1341" s="377"/>
      <c r="N1341" s="377"/>
      <c r="O1341" s="378"/>
    </row>
    <row r="1342" spans="6:15" s="231" customFormat="1">
      <c r="F1342" s="413"/>
      <c r="M1342" s="377"/>
      <c r="N1342" s="377"/>
      <c r="O1342" s="378"/>
    </row>
    <row r="1343" spans="6:15" s="231" customFormat="1">
      <c r="F1343" s="413"/>
      <c r="M1343" s="377"/>
      <c r="N1343" s="377"/>
      <c r="O1343" s="378"/>
    </row>
    <row r="1344" spans="6:15" s="231" customFormat="1">
      <c r="F1344" s="413"/>
      <c r="M1344" s="377"/>
      <c r="N1344" s="377"/>
      <c r="O1344" s="378"/>
    </row>
    <row r="1345" spans="6:15" s="231" customFormat="1">
      <c r="F1345" s="413"/>
      <c r="M1345" s="377"/>
      <c r="N1345" s="377"/>
      <c r="O1345" s="378"/>
    </row>
    <row r="1346" spans="6:15" s="231" customFormat="1">
      <c r="F1346" s="413"/>
      <c r="M1346" s="377"/>
      <c r="N1346" s="377"/>
      <c r="O1346" s="378"/>
    </row>
    <row r="1347" spans="6:15" s="231" customFormat="1">
      <c r="F1347" s="413"/>
      <c r="M1347" s="377"/>
      <c r="N1347" s="377"/>
      <c r="O1347" s="378"/>
    </row>
    <row r="1348" spans="6:15" s="231" customFormat="1">
      <c r="F1348" s="413"/>
      <c r="M1348" s="377"/>
      <c r="N1348" s="377"/>
      <c r="O1348" s="378"/>
    </row>
    <row r="1349" spans="6:15" s="231" customFormat="1">
      <c r="F1349" s="413"/>
      <c r="M1349" s="377"/>
      <c r="N1349" s="377"/>
      <c r="O1349" s="378"/>
    </row>
    <row r="1350" spans="6:15" s="231" customFormat="1">
      <c r="F1350" s="413"/>
      <c r="M1350" s="377"/>
      <c r="N1350" s="377"/>
      <c r="O1350" s="378"/>
    </row>
    <row r="1351" spans="6:15" s="231" customFormat="1">
      <c r="F1351" s="413"/>
      <c r="M1351" s="377"/>
      <c r="N1351" s="377"/>
      <c r="O1351" s="378"/>
    </row>
    <row r="1352" spans="6:15" s="231" customFormat="1">
      <c r="F1352" s="413"/>
      <c r="M1352" s="377"/>
      <c r="N1352" s="377"/>
      <c r="O1352" s="378"/>
    </row>
    <row r="1353" spans="6:15" s="231" customFormat="1">
      <c r="F1353" s="413"/>
      <c r="M1353" s="377"/>
      <c r="N1353" s="377"/>
      <c r="O1353" s="378"/>
    </row>
    <row r="1354" spans="6:15" s="231" customFormat="1">
      <c r="F1354" s="413"/>
      <c r="M1354" s="377"/>
      <c r="N1354" s="377"/>
      <c r="O1354" s="378"/>
    </row>
    <row r="1355" spans="6:15" s="231" customFormat="1">
      <c r="F1355" s="413"/>
      <c r="M1355" s="377"/>
      <c r="N1355" s="377"/>
      <c r="O1355" s="378"/>
    </row>
    <row r="1356" spans="6:15" s="231" customFormat="1">
      <c r="F1356" s="413"/>
      <c r="M1356" s="377"/>
      <c r="N1356" s="377"/>
      <c r="O1356" s="378"/>
    </row>
    <row r="1357" spans="6:15" s="231" customFormat="1">
      <c r="F1357" s="413"/>
      <c r="M1357" s="377"/>
      <c r="N1357" s="377"/>
      <c r="O1357" s="378"/>
    </row>
    <row r="1358" spans="6:15" s="231" customFormat="1">
      <c r="F1358" s="413"/>
      <c r="M1358" s="377"/>
      <c r="N1358" s="377"/>
      <c r="O1358" s="378"/>
    </row>
    <row r="1359" spans="6:15" s="231" customFormat="1">
      <c r="F1359" s="413"/>
      <c r="M1359" s="377"/>
      <c r="N1359" s="377"/>
      <c r="O1359" s="378"/>
    </row>
    <row r="1360" spans="6:15" s="231" customFormat="1">
      <c r="F1360" s="413"/>
      <c r="M1360" s="377"/>
      <c r="N1360" s="377"/>
      <c r="O1360" s="378"/>
    </row>
    <row r="1361" spans="6:15" s="231" customFormat="1">
      <c r="F1361" s="413"/>
      <c r="M1361" s="377"/>
      <c r="N1361" s="377"/>
      <c r="O1361" s="378"/>
    </row>
    <row r="1362" spans="6:15" s="231" customFormat="1">
      <c r="F1362" s="413"/>
      <c r="M1362" s="377"/>
      <c r="N1362" s="377"/>
      <c r="O1362" s="378"/>
    </row>
    <row r="1363" spans="6:15" s="231" customFormat="1">
      <c r="F1363" s="413"/>
      <c r="M1363" s="377"/>
      <c r="N1363" s="377"/>
      <c r="O1363" s="378"/>
    </row>
    <row r="1364" spans="6:15" s="231" customFormat="1">
      <c r="F1364" s="413"/>
      <c r="M1364" s="377"/>
      <c r="N1364" s="377"/>
      <c r="O1364" s="378"/>
    </row>
    <row r="1365" spans="6:15" s="231" customFormat="1">
      <c r="F1365" s="413"/>
      <c r="M1365" s="377"/>
      <c r="N1365" s="377"/>
      <c r="O1365" s="378"/>
    </row>
    <row r="1366" spans="6:15" s="231" customFormat="1">
      <c r="F1366" s="413"/>
      <c r="M1366" s="377"/>
      <c r="N1366" s="377"/>
      <c r="O1366" s="378"/>
    </row>
    <row r="1367" spans="6:15" s="231" customFormat="1">
      <c r="F1367" s="413"/>
      <c r="M1367" s="377"/>
      <c r="N1367" s="377"/>
      <c r="O1367" s="378"/>
    </row>
    <row r="1368" spans="6:15" s="231" customFormat="1">
      <c r="F1368" s="413"/>
      <c r="M1368" s="377"/>
      <c r="N1368" s="377"/>
      <c r="O1368" s="378"/>
    </row>
    <row r="1369" spans="6:15" s="231" customFormat="1">
      <c r="F1369" s="413"/>
      <c r="M1369" s="377"/>
      <c r="N1369" s="377"/>
      <c r="O1369" s="378"/>
    </row>
    <row r="1370" spans="6:15" s="231" customFormat="1">
      <c r="F1370" s="413"/>
      <c r="M1370" s="377"/>
      <c r="N1370" s="377"/>
      <c r="O1370" s="378"/>
    </row>
    <row r="1371" spans="6:15" s="231" customFormat="1">
      <c r="F1371" s="413"/>
      <c r="M1371" s="377"/>
      <c r="N1371" s="377"/>
      <c r="O1371" s="378"/>
    </row>
    <row r="1372" spans="6:15" s="231" customFormat="1">
      <c r="F1372" s="413"/>
      <c r="M1372" s="377"/>
      <c r="N1372" s="377"/>
      <c r="O1372" s="378"/>
    </row>
    <row r="1373" spans="6:15" s="231" customFormat="1">
      <c r="F1373" s="413"/>
      <c r="M1373" s="377"/>
      <c r="N1373" s="377"/>
      <c r="O1373" s="378"/>
    </row>
    <row r="1374" spans="6:15" s="231" customFormat="1">
      <c r="F1374" s="413"/>
      <c r="M1374" s="377"/>
      <c r="N1374" s="377"/>
      <c r="O1374" s="378"/>
    </row>
    <row r="1375" spans="6:15" s="231" customFormat="1">
      <c r="F1375" s="413"/>
      <c r="M1375" s="377"/>
      <c r="N1375" s="377"/>
      <c r="O1375" s="378"/>
    </row>
    <row r="1376" spans="6:15" s="231" customFormat="1">
      <c r="F1376" s="413"/>
      <c r="M1376" s="377"/>
      <c r="N1376" s="377"/>
      <c r="O1376" s="378"/>
    </row>
    <row r="1377" spans="6:15" s="231" customFormat="1">
      <c r="F1377" s="413"/>
      <c r="M1377" s="377"/>
      <c r="N1377" s="377"/>
      <c r="O1377" s="378"/>
    </row>
    <row r="1378" spans="6:15" s="231" customFormat="1">
      <c r="F1378" s="413"/>
      <c r="M1378" s="377"/>
      <c r="N1378" s="377"/>
      <c r="O1378" s="378"/>
    </row>
    <row r="1379" spans="6:15" s="231" customFormat="1">
      <c r="F1379" s="413"/>
      <c r="M1379" s="377"/>
      <c r="N1379" s="377"/>
      <c r="O1379" s="378"/>
    </row>
    <row r="1380" spans="6:15" s="231" customFormat="1">
      <c r="F1380" s="413"/>
      <c r="M1380" s="377"/>
      <c r="N1380" s="377"/>
      <c r="O1380" s="378"/>
    </row>
    <row r="1381" spans="6:15" s="231" customFormat="1">
      <c r="F1381" s="413"/>
      <c r="M1381" s="377"/>
      <c r="N1381" s="377"/>
      <c r="O1381" s="378"/>
    </row>
    <row r="1382" spans="6:15" s="231" customFormat="1">
      <c r="F1382" s="413"/>
      <c r="M1382" s="377"/>
      <c r="N1382" s="377"/>
      <c r="O1382" s="378"/>
    </row>
    <row r="1383" spans="6:15" s="231" customFormat="1">
      <c r="F1383" s="413"/>
      <c r="M1383" s="377"/>
      <c r="N1383" s="377"/>
      <c r="O1383" s="378"/>
    </row>
    <row r="1384" spans="6:15" s="231" customFormat="1">
      <c r="F1384" s="413"/>
      <c r="M1384" s="377"/>
      <c r="N1384" s="377"/>
      <c r="O1384" s="378"/>
    </row>
    <row r="1385" spans="6:15" s="231" customFormat="1">
      <c r="F1385" s="413"/>
      <c r="M1385" s="377"/>
      <c r="N1385" s="377"/>
      <c r="O1385" s="378"/>
    </row>
    <row r="1386" spans="6:15" s="231" customFormat="1">
      <c r="F1386" s="413"/>
      <c r="M1386" s="377"/>
      <c r="N1386" s="377"/>
      <c r="O1386" s="378"/>
    </row>
    <row r="1387" spans="6:15" s="231" customFormat="1">
      <c r="F1387" s="413"/>
      <c r="M1387" s="377"/>
      <c r="N1387" s="377"/>
      <c r="O1387" s="378"/>
    </row>
    <row r="1388" spans="6:15" s="231" customFormat="1">
      <c r="F1388" s="413"/>
      <c r="M1388" s="377"/>
      <c r="N1388" s="377"/>
      <c r="O1388" s="378"/>
    </row>
    <row r="1389" spans="6:15" s="231" customFormat="1">
      <c r="F1389" s="413"/>
      <c r="M1389" s="377"/>
      <c r="N1389" s="377"/>
      <c r="O1389" s="378"/>
    </row>
    <row r="1390" spans="6:15" s="231" customFormat="1">
      <c r="F1390" s="413"/>
      <c r="M1390" s="377"/>
      <c r="N1390" s="377"/>
      <c r="O1390" s="378"/>
    </row>
    <row r="1391" spans="6:15" s="231" customFormat="1">
      <c r="F1391" s="413"/>
      <c r="M1391" s="377"/>
      <c r="N1391" s="377"/>
      <c r="O1391" s="378"/>
    </row>
    <row r="1392" spans="6:15" s="231" customFormat="1">
      <c r="F1392" s="413"/>
      <c r="M1392" s="377"/>
      <c r="N1392" s="377"/>
      <c r="O1392" s="378"/>
    </row>
    <row r="1393" spans="6:15" s="231" customFormat="1">
      <c r="F1393" s="413"/>
      <c r="M1393" s="377"/>
      <c r="N1393" s="377"/>
      <c r="O1393" s="378"/>
    </row>
    <row r="1394" spans="6:15" s="231" customFormat="1">
      <c r="F1394" s="413"/>
      <c r="M1394" s="377"/>
      <c r="N1394" s="377"/>
      <c r="O1394" s="378"/>
    </row>
    <row r="1395" spans="6:15" s="231" customFormat="1">
      <c r="F1395" s="413"/>
      <c r="M1395" s="377"/>
      <c r="N1395" s="377"/>
      <c r="O1395" s="378"/>
    </row>
    <row r="1396" spans="6:15" s="231" customFormat="1">
      <c r="F1396" s="413"/>
      <c r="M1396" s="377"/>
      <c r="N1396" s="377"/>
      <c r="O1396" s="378"/>
    </row>
    <row r="1397" spans="6:15" s="231" customFormat="1">
      <c r="F1397" s="413"/>
      <c r="M1397" s="377"/>
      <c r="N1397" s="377"/>
      <c r="O1397" s="378"/>
    </row>
    <row r="1398" spans="6:15" s="231" customFormat="1">
      <c r="F1398" s="413"/>
      <c r="M1398" s="377"/>
      <c r="N1398" s="377"/>
      <c r="O1398" s="378"/>
    </row>
    <row r="1399" spans="6:15" s="231" customFormat="1">
      <c r="F1399" s="413"/>
      <c r="M1399" s="377"/>
      <c r="N1399" s="377"/>
      <c r="O1399" s="378"/>
    </row>
    <row r="1400" spans="6:15" s="231" customFormat="1">
      <c r="F1400" s="413"/>
      <c r="M1400" s="377"/>
      <c r="N1400" s="377"/>
      <c r="O1400" s="378"/>
    </row>
    <row r="1401" spans="6:15" s="231" customFormat="1">
      <c r="F1401" s="413"/>
      <c r="M1401" s="377"/>
      <c r="N1401" s="377"/>
      <c r="O1401" s="378"/>
    </row>
    <row r="1402" spans="6:15" s="231" customFormat="1">
      <c r="F1402" s="413"/>
      <c r="M1402" s="377"/>
      <c r="N1402" s="377"/>
      <c r="O1402" s="378"/>
    </row>
    <row r="1403" spans="6:15" s="231" customFormat="1">
      <c r="F1403" s="413"/>
      <c r="M1403" s="377"/>
      <c r="N1403" s="377"/>
      <c r="O1403" s="378"/>
    </row>
    <row r="1404" spans="6:15" s="231" customFormat="1">
      <c r="F1404" s="413"/>
      <c r="M1404" s="377"/>
      <c r="N1404" s="377"/>
      <c r="O1404" s="378"/>
    </row>
    <row r="1405" spans="6:15" s="231" customFormat="1">
      <c r="F1405" s="413"/>
      <c r="M1405" s="377"/>
      <c r="N1405" s="377"/>
      <c r="O1405" s="378"/>
    </row>
    <row r="1406" spans="6:15" s="231" customFormat="1">
      <c r="F1406" s="413"/>
      <c r="M1406" s="377"/>
      <c r="N1406" s="377"/>
      <c r="O1406" s="378"/>
    </row>
    <row r="1407" spans="6:15" s="231" customFormat="1">
      <c r="F1407" s="413"/>
      <c r="M1407" s="377"/>
      <c r="N1407" s="377"/>
      <c r="O1407" s="378"/>
    </row>
    <row r="1408" spans="6:15" s="231" customFormat="1">
      <c r="F1408" s="413"/>
      <c r="M1408" s="377"/>
      <c r="N1408" s="377"/>
      <c r="O1408" s="378"/>
    </row>
    <row r="1409" spans="6:15" s="231" customFormat="1">
      <c r="F1409" s="413"/>
      <c r="M1409" s="377"/>
      <c r="N1409" s="377"/>
      <c r="O1409" s="378"/>
    </row>
    <row r="1410" spans="6:15" s="231" customFormat="1">
      <c r="F1410" s="413"/>
      <c r="M1410" s="377"/>
      <c r="N1410" s="377"/>
      <c r="O1410" s="378"/>
    </row>
    <row r="1411" spans="6:15" s="231" customFormat="1">
      <c r="F1411" s="413"/>
      <c r="M1411" s="377"/>
      <c r="N1411" s="377"/>
      <c r="O1411" s="378"/>
    </row>
    <row r="1412" spans="6:15" s="231" customFormat="1">
      <c r="F1412" s="413"/>
      <c r="M1412" s="377"/>
      <c r="N1412" s="377"/>
      <c r="O1412" s="378"/>
    </row>
    <row r="1413" spans="6:15" s="231" customFormat="1">
      <c r="F1413" s="413"/>
      <c r="M1413" s="377"/>
      <c r="N1413" s="377"/>
      <c r="O1413" s="378"/>
    </row>
    <row r="1414" spans="6:15" s="231" customFormat="1">
      <c r="F1414" s="413"/>
      <c r="M1414" s="377"/>
      <c r="N1414" s="377"/>
      <c r="O1414" s="378"/>
    </row>
    <row r="1415" spans="6:15" s="231" customFormat="1">
      <c r="F1415" s="413"/>
      <c r="M1415" s="377"/>
      <c r="N1415" s="377"/>
      <c r="O1415" s="378"/>
    </row>
    <row r="1416" spans="6:15" s="231" customFormat="1">
      <c r="F1416" s="413"/>
      <c r="M1416" s="377"/>
      <c r="N1416" s="377"/>
      <c r="O1416" s="378"/>
    </row>
    <row r="1417" spans="6:15" s="231" customFormat="1">
      <c r="F1417" s="413"/>
      <c r="M1417" s="377"/>
      <c r="N1417" s="377"/>
      <c r="O1417" s="378"/>
    </row>
    <row r="1418" spans="6:15" s="231" customFormat="1">
      <c r="F1418" s="413"/>
      <c r="M1418" s="377"/>
      <c r="N1418" s="377"/>
      <c r="O1418" s="378"/>
    </row>
    <row r="1419" spans="6:15" s="231" customFormat="1">
      <c r="F1419" s="413"/>
      <c r="M1419" s="377"/>
      <c r="N1419" s="377"/>
      <c r="O1419" s="378"/>
    </row>
    <row r="1420" spans="6:15" s="231" customFormat="1">
      <c r="F1420" s="413"/>
      <c r="M1420" s="377"/>
      <c r="N1420" s="377"/>
      <c r="O1420" s="378"/>
    </row>
    <row r="1421" spans="6:15" s="231" customFormat="1">
      <c r="F1421" s="413"/>
      <c r="M1421" s="377"/>
      <c r="N1421" s="377"/>
      <c r="O1421" s="378"/>
    </row>
    <row r="1422" spans="6:15" s="231" customFormat="1">
      <c r="F1422" s="413"/>
      <c r="M1422" s="377"/>
      <c r="N1422" s="377"/>
      <c r="O1422" s="378"/>
    </row>
    <row r="1423" spans="6:15" s="231" customFormat="1">
      <c r="F1423" s="413"/>
      <c r="M1423" s="377"/>
      <c r="N1423" s="377"/>
      <c r="O1423" s="378"/>
    </row>
    <row r="1424" spans="6:15" s="231" customFormat="1">
      <c r="F1424" s="413"/>
      <c r="M1424" s="377"/>
      <c r="N1424" s="377"/>
      <c r="O1424" s="378"/>
    </row>
    <row r="1425" spans="6:15" s="231" customFormat="1">
      <c r="F1425" s="413"/>
      <c r="M1425" s="377"/>
      <c r="N1425" s="377"/>
      <c r="O1425" s="378"/>
    </row>
    <row r="1426" spans="6:15" s="231" customFormat="1">
      <c r="F1426" s="413"/>
      <c r="M1426" s="377"/>
      <c r="N1426" s="377"/>
      <c r="O1426" s="378"/>
    </row>
    <row r="1427" spans="6:15" s="231" customFormat="1">
      <c r="F1427" s="413"/>
      <c r="M1427" s="377"/>
      <c r="N1427" s="377"/>
      <c r="O1427" s="378"/>
    </row>
    <row r="1428" spans="6:15" s="231" customFormat="1">
      <c r="F1428" s="413"/>
      <c r="M1428" s="377"/>
      <c r="N1428" s="377"/>
      <c r="O1428" s="378"/>
    </row>
    <row r="1429" spans="6:15" s="231" customFormat="1">
      <c r="F1429" s="413"/>
      <c r="M1429" s="377"/>
      <c r="N1429" s="377"/>
      <c r="O1429" s="378"/>
    </row>
    <row r="1430" spans="6:15" s="231" customFormat="1">
      <c r="F1430" s="413"/>
      <c r="M1430" s="377"/>
      <c r="N1430" s="377"/>
      <c r="O1430" s="378"/>
    </row>
    <row r="1431" spans="6:15" s="231" customFormat="1">
      <c r="F1431" s="413"/>
      <c r="M1431" s="377"/>
      <c r="N1431" s="377"/>
      <c r="O1431" s="378"/>
    </row>
    <row r="1432" spans="6:15" s="231" customFormat="1">
      <c r="F1432" s="413"/>
      <c r="M1432" s="377"/>
      <c r="N1432" s="377"/>
      <c r="O1432" s="378"/>
    </row>
    <row r="1433" spans="6:15" s="231" customFormat="1">
      <c r="F1433" s="413"/>
      <c r="M1433" s="377"/>
      <c r="N1433" s="377"/>
      <c r="O1433" s="378"/>
    </row>
    <row r="1434" spans="6:15" s="231" customFormat="1">
      <c r="F1434" s="413"/>
      <c r="M1434" s="377"/>
      <c r="N1434" s="377"/>
      <c r="O1434" s="378"/>
    </row>
    <row r="1435" spans="6:15" s="231" customFormat="1">
      <c r="F1435" s="413"/>
      <c r="M1435" s="377"/>
      <c r="N1435" s="377"/>
      <c r="O1435" s="378"/>
    </row>
    <row r="1436" spans="6:15" s="231" customFormat="1">
      <c r="F1436" s="413"/>
      <c r="M1436" s="377"/>
      <c r="N1436" s="377"/>
      <c r="O1436" s="378"/>
    </row>
    <row r="1437" spans="6:15" s="231" customFormat="1">
      <c r="F1437" s="413"/>
      <c r="M1437" s="377"/>
      <c r="N1437" s="377"/>
      <c r="O1437" s="378"/>
    </row>
    <row r="1438" spans="6:15" s="231" customFormat="1">
      <c r="F1438" s="413"/>
      <c r="M1438" s="377"/>
      <c r="N1438" s="377"/>
      <c r="O1438" s="378"/>
    </row>
    <row r="1439" spans="6:15" s="231" customFormat="1">
      <c r="F1439" s="413"/>
      <c r="M1439" s="377"/>
      <c r="N1439" s="377"/>
      <c r="O1439" s="378"/>
    </row>
    <row r="1440" spans="6:15" s="231" customFormat="1">
      <c r="F1440" s="413"/>
      <c r="M1440" s="377"/>
      <c r="N1440" s="377"/>
      <c r="O1440" s="378"/>
    </row>
    <row r="1441" spans="6:15" s="231" customFormat="1">
      <c r="F1441" s="413"/>
      <c r="M1441" s="377"/>
      <c r="N1441" s="377"/>
      <c r="O1441" s="378"/>
    </row>
    <row r="1442" spans="6:15" s="231" customFormat="1">
      <c r="F1442" s="413"/>
      <c r="M1442" s="377"/>
      <c r="N1442" s="377"/>
      <c r="O1442" s="378"/>
    </row>
    <row r="1443" spans="6:15" s="231" customFormat="1">
      <c r="F1443" s="413"/>
      <c r="M1443" s="377"/>
      <c r="N1443" s="377"/>
      <c r="O1443" s="378"/>
    </row>
    <row r="1444" spans="6:15" s="231" customFormat="1">
      <c r="F1444" s="413"/>
      <c r="M1444" s="377"/>
      <c r="N1444" s="377"/>
      <c r="O1444" s="378"/>
    </row>
    <row r="1445" spans="6:15" s="231" customFormat="1">
      <c r="F1445" s="413"/>
      <c r="M1445" s="377"/>
      <c r="N1445" s="377"/>
      <c r="O1445" s="378"/>
    </row>
    <row r="1446" spans="6:15" s="231" customFormat="1">
      <c r="F1446" s="413"/>
      <c r="M1446" s="377"/>
      <c r="N1446" s="377"/>
      <c r="O1446" s="378"/>
    </row>
    <row r="1447" spans="6:15" s="231" customFormat="1">
      <c r="F1447" s="413"/>
      <c r="M1447" s="377"/>
      <c r="N1447" s="377"/>
      <c r="O1447" s="378"/>
    </row>
    <row r="1448" spans="6:15" s="231" customFormat="1">
      <c r="F1448" s="413"/>
      <c r="M1448" s="377"/>
      <c r="N1448" s="377"/>
      <c r="O1448" s="378"/>
    </row>
    <row r="1449" spans="6:15" s="231" customFormat="1">
      <c r="F1449" s="413"/>
      <c r="M1449" s="377"/>
      <c r="N1449" s="377"/>
      <c r="O1449" s="378"/>
    </row>
    <row r="1450" spans="6:15" s="231" customFormat="1">
      <c r="F1450" s="413"/>
      <c r="M1450" s="377"/>
      <c r="N1450" s="377"/>
      <c r="O1450" s="378"/>
    </row>
    <row r="1451" spans="6:15" s="231" customFormat="1">
      <c r="F1451" s="413"/>
      <c r="M1451" s="377"/>
      <c r="N1451" s="377"/>
      <c r="O1451" s="378"/>
    </row>
    <row r="1452" spans="6:15" s="231" customFormat="1">
      <c r="F1452" s="413"/>
      <c r="M1452" s="377"/>
      <c r="N1452" s="377"/>
      <c r="O1452" s="378"/>
    </row>
    <row r="1453" spans="6:15" s="231" customFormat="1">
      <c r="F1453" s="413"/>
      <c r="M1453" s="377"/>
      <c r="N1453" s="377"/>
      <c r="O1453" s="378"/>
    </row>
    <row r="1454" spans="6:15" s="231" customFormat="1">
      <c r="F1454" s="413"/>
      <c r="M1454" s="377"/>
      <c r="N1454" s="377"/>
      <c r="O1454" s="378"/>
    </row>
    <row r="1455" spans="6:15" s="231" customFormat="1">
      <c r="F1455" s="413"/>
      <c r="M1455" s="377"/>
      <c r="N1455" s="377"/>
      <c r="O1455" s="378"/>
    </row>
    <row r="1456" spans="6:15" s="231" customFormat="1">
      <c r="F1456" s="413"/>
      <c r="M1456" s="377"/>
      <c r="N1456" s="377"/>
      <c r="O1456" s="378"/>
    </row>
    <row r="1457" spans="6:15" s="231" customFormat="1">
      <c r="F1457" s="413"/>
      <c r="M1457" s="377"/>
      <c r="N1457" s="377"/>
      <c r="O1457" s="378"/>
    </row>
    <row r="1458" spans="6:15" s="231" customFormat="1">
      <c r="F1458" s="413"/>
      <c r="M1458" s="377"/>
      <c r="N1458" s="377"/>
      <c r="O1458" s="378"/>
    </row>
    <row r="1459" spans="6:15" s="231" customFormat="1">
      <c r="F1459" s="413"/>
      <c r="M1459" s="377"/>
      <c r="N1459" s="377"/>
      <c r="O1459" s="378"/>
    </row>
    <row r="1460" spans="6:15" s="231" customFormat="1">
      <c r="F1460" s="413"/>
      <c r="M1460" s="377"/>
      <c r="N1460" s="377"/>
      <c r="O1460" s="378"/>
    </row>
    <row r="1461" spans="6:15" s="231" customFormat="1">
      <c r="F1461" s="413"/>
      <c r="M1461" s="377"/>
      <c r="N1461" s="377"/>
      <c r="O1461" s="378"/>
    </row>
    <row r="1462" spans="6:15" s="231" customFormat="1">
      <c r="F1462" s="413"/>
      <c r="M1462" s="377"/>
      <c r="N1462" s="377"/>
      <c r="O1462" s="378"/>
    </row>
    <row r="1463" spans="6:15" s="231" customFormat="1">
      <c r="F1463" s="413"/>
      <c r="M1463" s="377"/>
      <c r="N1463" s="377"/>
      <c r="O1463" s="378"/>
    </row>
    <row r="1464" spans="6:15" s="231" customFormat="1">
      <c r="F1464" s="413"/>
      <c r="M1464" s="377"/>
      <c r="N1464" s="377"/>
      <c r="O1464" s="378"/>
    </row>
    <row r="1465" spans="6:15" s="231" customFormat="1">
      <c r="F1465" s="413"/>
      <c r="M1465" s="377"/>
      <c r="N1465" s="377"/>
      <c r="O1465" s="378"/>
    </row>
    <row r="1466" spans="6:15" s="231" customFormat="1">
      <c r="F1466" s="413"/>
      <c r="M1466" s="377"/>
      <c r="N1466" s="377"/>
      <c r="O1466" s="378"/>
    </row>
    <row r="1467" spans="6:15" s="231" customFormat="1">
      <c r="F1467" s="413"/>
      <c r="M1467" s="377"/>
      <c r="N1467" s="377"/>
      <c r="O1467" s="378"/>
    </row>
    <row r="1468" spans="6:15" s="231" customFormat="1">
      <c r="F1468" s="413"/>
      <c r="M1468" s="377"/>
      <c r="N1468" s="377"/>
      <c r="O1468" s="378"/>
    </row>
    <row r="1469" spans="6:15" s="231" customFormat="1">
      <c r="F1469" s="413"/>
      <c r="M1469" s="377"/>
      <c r="N1469" s="377"/>
      <c r="O1469" s="378"/>
    </row>
    <row r="1470" spans="6:15" s="231" customFormat="1">
      <c r="F1470" s="413"/>
      <c r="M1470" s="377"/>
      <c r="N1470" s="377"/>
      <c r="O1470" s="378"/>
    </row>
    <row r="1471" spans="6:15" s="231" customFormat="1">
      <c r="F1471" s="413"/>
      <c r="M1471" s="377"/>
      <c r="N1471" s="377"/>
      <c r="O1471" s="378"/>
    </row>
    <row r="1472" spans="6:15" s="231" customFormat="1">
      <c r="F1472" s="413"/>
      <c r="M1472" s="377"/>
      <c r="N1472" s="377"/>
      <c r="O1472" s="378"/>
    </row>
    <row r="1473" spans="6:15" s="231" customFormat="1">
      <c r="F1473" s="413"/>
      <c r="M1473" s="377"/>
      <c r="N1473" s="377"/>
      <c r="O1473" s="378"/>
    </row>
    <row r="1474" spans="6:15" s="231" customFormat="1">
      <c r="F1474" s="413"/>
      <c r="M1474" s="377"/>
      <c r="N1474" s="377"/>
      <c r="O1474" s="378"/>
    </row>
    <row r="1475" spans="6:15" s="231" customFormat="1">
      <c r="F1475" s="413"/>
      <c r="M1475" s="377"/>
      <c r="N1475" s="377"/>
      <c r="O1475" s="378"/>
    </row>
    <row r="1476" spans="6:15" s="231" customFormat="1">
      <c r="F1476" s="413"/>
      <c r="M1476" s="377"/>
      <c r="N1476" s="377"/>
      <c r="O1476" s="378"/>
    </row>
    <row r="1477" spans="6:15" s="231" customFormat="1">
      <c r="F1477" s="413"/>
      <c r="M1477" s="377"/>
      <c r="N1477" s="377"/>
      <c r="O1477" s="378"/>
    </row>
    <row r="1478" spans="6:15" s="231" customFormat="1">
      <c r="F1478" s="413"/>
      <c r="M1478" s="377"/>
      <c r="N1478" s="377"/>
      <c r="O1478" s="378"/>
    </row>
    <row r="1479" spans="6:15" s="231" customFormat="1">
      <c r="F1479" s="413"/>
      <c r="M1479" s="377"/>
      <c r="N1479" s="377"/>
      <c r="O1479" s="378"/>
    </row>
    <row r="1480" spans="6:15" s="231" customFormat="1">
      <c r="F1480" s="413"/>
      <c r="M1480" s="377"/>
      <c r="N1480" s="377"/>
      <c r="O1480" s="378"/>
    </row>
    <row r="1481" spans="6:15" s="231" customFormat="1">
      <c r="F1481" s="413"/>
      <c r="M1481" s="377"/>
      <c r="N1481" s="377"/>
      <c r="O1481" s="378"/>
    </row>
    <row r="1482" spans="6:15" s="231" customFormat="1">
      <c r="F1482" s="413"/>
      <c r="M1482" s="377"/>
      <c r="N1482" s="377"/>
      <c r="O1482" s="378"/>
    </row>
    <row r="1483" spans="6:15" s="231" customFormat="1">
      <c r="F1483" s="413"/>
      <c r="M1483" s="377"/>
      <c r="N1483" s="377"/>
      <c r="O1483" s="378"/>
    </row>
    <row r="1484" spans="6:15" s="231" customFormat="1">
      <c r="F1484" s="413"/>
      <c r="M1484" s="377"/>
      <c r="N1484" s="377"/>
      <c r="O1484" s="378"/>
    </row>
    <row r="1485" spans="6:15" s="231" customFormat="1">
      <c r="F1485" s="413"/>
      <c r="M1485" s="377"/>
      <c r="N1485" s="377"/>
      <c r="O1485" s="378"/>
    </row>
    <row r="1486" spans="6:15" s="231" customFormat="1">
      <c r="F1486" s="413"/>
      <c r="M1486" s="377"/>
      <c r="N1486" s="377"/>
      <c r="O1486" s="378"/>
    </row>
    <row r="1487" spans="6:15" s="231" customFormat="1">
      <c r="F1487" s="413"/>
      <c r="M1487" s="377"/>
      <c r="N1487" s="377"/>
      <c r="O1487" s="378"/>
    </row>
    <row r="1488" spans="6:15" s="231" customFormat="1">
      <c r="F1488" s="413"/>
      <c r="M1488" s="377"/>
      <c r="N1488" s="377"/>
      <c r="O1488" s="378"/>
    </row>
    <row r="1489" spans="6:15" s="231" customFormat="1">
      <c r="F1489" s="413"/>
      <c r="M1489" s="377"/>
      <c r="N1489" s="377"/>
      <c r="O1489" s="378"/>
    </row>
    <row r="1490" spans="6:15" s="231" customFormat="1">
      <c r="F1490" s="413"/>
      <c r="M1490" s="377"/>
      <c r="N1490" s="377"/>
      <c r="O1490" s="378"/>
    </row>
    <row r="1491" spans="6:15" s="231" customFormat="1">
      <c r="F1491" s="413"/>
      <c r="M1491" s="377"/>
      <c r="N1491" s="377"/>
      <c r="O1491" s="378"/>
    </row>
    <row r="1492" spans="6:15" s="231" customFormat="1">
      <c r="F1492" s="413"/>
      <c r="M1492" s="377"/>
      <c r="N1492" s="377"/>
      <c r="O1492" s="378"/>
    </row>
    <row r="1493" spans="6:15" s="231" customFormat="1">
      <c r="F1493" s="413"/>
      <c r="M1493" s="377"/>
      <c r="N1493" s="377"/>
      <c r="O1493" s="378"/>
    </row>
    <row r="1494" spans="6:15" s="231" customFormat="1">
      <c r="F1494" s="413"/>
      <c r="M1494" s="377"/>
      <c r="N1494" s="377"/>
      <c r="O1494" s="378"/>
    </row>
    <row r="1495" spans="6:15" s="231" customFormat="1">
      <c r="F1495" s="413"/>
      <c r="M1495" s="377"/>
      <c r="N1495" s="377"/>
      <c r="O1495" s="378"/>
    </row>
    <row r="1496" spans="6:15" s="231" customFormat="1">
      <c r="F1496" s="413"/>
      <c r="M1496" s="377"/>
      <c r="N1496" s="377"/>
      <c r="O1496" s="378"/>
    </row>
    <row r="1497" spans="6:15" s="231" customFormat="1">
      <c r="F1497" s="413"/>
      <c r="M1497" s="377"/>
      <c r="N1497" s="377"/>
      <c r="O1497" s="378"/>
    </row>
    <row r="1498" spans="6:15" s="231" customFormat="1">
      <c r="F1498" s="413"/>
      <c r="M1498" s="377"/>
      <c r="N1498" s="377"/>
      <c r="O1498" s="378"/>
    </row>
    <row r="1499" spans="6:15" s="231" customFormat="1">
      <c r="F1499" s="413"/>
      <c r="M1499" s="377"/>
      <c r="N1499" s="377"/>
      <c r="O1499" s="378"/>
    </row>
    <row r="1500" spans="6:15" s="231" customFormat="1">
      <c r="F1500" s="413"/>
      <c r="M1500" s="377"/>
      <c r="N1500" s="377"/>
      <c r="O1500" s="378"/>
    </row>
    <row r="1501" spans="6:15" s="231" customFormat="1">
      <c r="F1501" s="413"/>
      <c r="M1501" s="377"/>
      <c r="N1501" s="377"/>
      <c r="O1501" s="378"/>
    </row>
    <row r="1502" spans="6:15" s="231" customFormat="1">
      <c r="F1502" s="413"/>
      <c r="M1502" s="377"/>
      <c r="N1502" s="377"/>
      <c r="O1502" s="378"/>
    </row>
    <row r="1503" spans="6:15" s="231" customFormat="1">
      <c r="F1503" s="413"/>
      <c r="M1503" s="377"/>
      <c r="N1503" s="377"/>
      <c r="O1503" s="378"/>
    </row>
    <row r="1504" spans="6:15" s="231" customFormat="1">
      <c r="F1504" s="413"/>
      <c r="M1504" s="377"/>
      <c r="N1504" s="377"/>
      <c r="O1504" s="378"/>
    </row>
    <row r="1505" spans="6:15" s="231" customFormat="1">
      <c r="F1505" s="413"/>
      <c r="M1505" s="377"/>
      <c r="N1505" s="377"/>
      <c r="O1505" s="378"/>
    </row>
    <row r="1506" spans="6:15" s="231" customFormat="1">
      <c r="F1506" s="413"/>
      <c r="M1506" s="377"/>
      <c r="N1506" s="377"/>
      <c r="O1506" s="378"/>
    </row>
    <row r="1507" spans="6:15" s="231" customFormat="1">
      <c r="F1507" s="413"/>
      <c r="M1507" s="377"/>
      <c r="N1507" s="377"/>
      <c r="O1507" s="378"/>
    </row>
    <row r="1508" spans="6:15" s="231" customFormat="1">
      <c r="F1508" s="413"/>
      <c r="M1508" s="377"/>
      <c r="N1508" s="377"/>
      <c r="O1508" s="378"/>
    </row>
    <row r="1509" spans="6:15" s="231" customFormat="1">
      <c r="F1509" s="413"/>
      <c r="M1509" s="377"/>
      <c r="N1509" s="377"/>
      <c r="O1509" s="378"/>
    </row>
    <row r="1510" spans="6:15" s="231" customFormat="1">
      <c r="F1510" s="413"/>
      <c r="M1510" s="377"/>
      <c r="N1510" s="377"/>
      <c r="O1510" s="378"/>
    </row>
    <row r="1511" spans="6:15" s="231" customFormat="1">
      <c r="F1511" s="413"/>
      <c r="M1511" s="377"/>
      <c r="N1511" s="377"/>
      <c r="O1511" s="378"/>
    </row>
    <row r="1512" spans="6:15" s="231" customFormat="1">
      <c r="F1512" s="413"/>
      <c r="M1512" s="377"/>
      <c r="N1512" s="377"/>
      <c r="O1512" s="378"/>
    </row>
    <row r="1513" spans="6:15" s="231" customFormat="1">
      <c r="F1513" s="413"/>
      <c r="M1513" s="377"/>
      <c r="N1513" s="377"/>
      <c r="O1513" s="378"/>
    </row>
    <row r="1514" spans="6:15" s="231" customFormat="1">
      <c r="F1514" s="413"/>
      <c r="M1514" s="377"/>
      <c r="N1514" s="377"/>
      <c r="O1514" s="378"/>
    </row>
    <row r="1515" spans="6:15" s="231" customFormat="1">
      <c r="F1515" s="413"/>
      <c r="M1515" s="377"/>
      <c r="N1515" s="377"/>
      <c r="O1515" s="378"/>
    </row>
    <row r="1516" spans="6:15" s="231" customFormat="1">
      <c r="F1516" s="413"/>
      <c r="M1516" s="377"/>
      <c r="N1516" s="377"/>
      <c r="O1516" s="378"/>
    </row>
    <row r="1517" spans="6:15" s="231" customFormat="1">
      <c r="F1517" s="413"/>
      <c r="M1517" s="377"/>
      <c r="N1517" s="377"/>
      <c r="O1517" s="378"/>
    </row>
    <row r="1518" spans="6:15" s="231" customFormat="1">
      <c r="F1518" s="413"/>
      <c r="M1518" s="377"/>
      <c r="N1518" s="377"/>
      <c r="O1518" s="378"/>
    </row>
    <row r="1519" spans="6:15" s="231" customFormat="1">
      <c r="F1519" s="413"/>
      <c r="M1519" s="377"/>
      <c r="N1519" s="377"/>
      <c r="O1519" s="378"/>
    </row>
    <row r="1520" spans="6:15" s="231" customFormat="1">
      <c r="F1520" s="413"/>
      <c r="M1520" s="377"/>
      <c r="N1520" s="377"/>
      <c r="O1520" s="378"/>
    </row>
    <row r="1521" spans="6:15" s="231" customFormat="1">
      <c r="F1521" s="413"/>
      <c r="M1521" s="377"/>
      <c r="N1521" s="377"/>
      <c r="O1521" s="378"/>
    </row>
    <row r="1522" spans="6:15" s="231" customFormat="1">
      <c r="F1522" s="413"/>
      <c r="M1522" s="377"/>
      <c r="N1522" s="377"/>
      <c r="O1522" s="378"/>
    </row>
    <row r="1523" spans="6:15" s="231" customFormat="1">
      <c r="F1523" s="413"/>
      <c r="M1523" s="377"/>
      <c r="N1523" s="377"/>
      <c r="O1523" s="378"/>
    </row>
    <row r="1524" spans="6:15" s="231" customFormat="1">
      <c r="F1524" s="413"/>
      <c r="M1524" s="377"/>
      <c r="N1524" s="377"/>
      <c r="O1524" s="378"/>
    </row>
    <row r="1525" spans="6:15" s="231" customFormat="1">
      <c r="F1525" s="413"/>
      <c r="M1525" s="377"/>
      <c r="N1525" s="377"/>
      <c r="O1525" s="378"/>
    </row>
    <row r="1526" spans="6:15" s="231" customFormat="1">
      <c r="F1526" s="413"/>
      <c r="M1526" s="377"/>
      <c r="N1526" s="377"/>
      <c r="O1526" s="378"/>
    </row>
    <row r="1527" spans="6:15" s="231" customFormat="1">
      <c r="F1527" s="413"/>
      <c r="M1527" s="377"/>
      <c r="N1527" s="377"/>
      <c r="O1527" s="378"/>
    </row>
    <row r="1528" spans="6:15" s="231" customFormat="1">
      <c r="F1528" s="413"/>
      <c r="M1528" s="377"/>
      <c r="N1528" s="377"/>
      <c r="O1528" s="378"/>
    </row>
    <row r="1529" spans="6:15" s="231" customFormat="1">
      <c r="F1529" s="413"/>
      <c r="M1529" s="377"/>
      <c r="N1529" s="377"/>
      <c r="O1529" s="378"/>
    </row>
    <row r="1530" spans="6:15" s="231" customFormat="1">
      <c r="F1530" s="413"/>
      <c r="M1530" s="377"/>
      <c r="N1530" s="377"/>
      <c r="O1530" s="378"/>
    </row>
    <row r="1531" spans="6:15" s="231" customFormat="1">
      <c r="F1531" s="413"/>
      <c r="M1531" s="377"/>
      <c r="N1531" s="377"/>
      <c r="O1531" s="378"/>
    </row>
    <row r="1532" spans="6:15" s="231" customFormat="1">
      <c r="F1532" s="413"/>
      <c r="M1532" s="377"/>
      <c r="N1532" s="377"/>
      <c r="O1532" s="378"/>
    </row>
    <row r="1533" spans="6:15" s="231" customFormat="1">
      <c r="F1533" s="413"/>
      <c r="M1533" s="377"/>
      <c r="N1533" s="377"/>
      <c r="O1533" s="378"/>
    </row>
    <row r="1534" spans="6:15" s="231" customFormat="1">
      <c r="F1534" s="413"/>
      <c r="M1534" s="377"/>
      <c r="N1534" s="377"/>
      <c r="O1534" s="378"/>
    </row>
    <row r="1535" spans="6:15" s="231" customFormat="1">
      <c r="F1535" s="413"/>
      <c r="M1535" s="377"/>
      <c r="N1535" s="377"/>
      <c r="O1535" s="378"/>
    </row>
    <row r="1536" spans="6:15" s="231" customFormat="1">
      <c r="F1536" s="413"/>
      <c r="M1536" s="377"/>
      <c r="N1536" s="377"/>
      <c r="O1536" s="378"/>
    </row>
    <row r="1537" spans="6:15" s="231" customFormat="1">
      <c r="F1537" s="413"/>
      <c r="M1537" s="377"/>
      <c r="N1537" s="377"/>
      <c r="O1537" s="378"/>
    </row>
    <row r="1538" spans="6:15" s="231" customFormat="1">
      <c r="F1538" s="413"/>
      <c r="M1538" s="377"/>
      <c r="N1538" s="377"/>
      <c r="O1538" s="378"/>
    </row>
    <row r="1539" spans="6:15" s="231" customFormat="1">
      <c r="F1539" s="413"/>
      <c r="M1539" s="377"/>
      <c r="N1539" s="377"/>
      <c r="O1539" s="378"/>
    </row>
    <row r="1540" spans="6:15" s="231" customFormat="1">
      <c r="F1540" s="413"/>
      <c r="M1540" s="377"/>
      <c r="N1540" s="377"/>
      <c r="O1540" s="378"/>
    </row>
    <row r="1541" spans="6:15" s="231" customFormat="1">
      <c r="F1541" s="413"/>
      <c r="M1541" s="377"/>
      <c r="N1541" s="377"/>
      <c r="O1541" s="378"/>
    </row>
    <row r="1542" spans="6:15" s="231" customFormat="1">
      <c r="F1542" s="413"/>
      <c r="M1542" s="377"/>
      <c r="N1542" s="377"/>
      <c r="O1542" s="378"/>
    </row>
    <row r="1543" spans="6:15" s="231" customFormat="1">
      <c r="F1543" s="413"/>
      <c r="M1543" s="377"/>
      <c r="N1543" s="377"/>
      <c r="O1543" s="378"/>
    </row>
    <row r="1544" spans="6:15" s="231" customFormat="1">
      <c r="F1544" s="413"/>
      <c r="M1544" s="377"/>
      <c r="N1544" s="377"/>
      <c r="O1544" s="378"/>
    </row>
    <row r="1545" spans="6:15" s="231" customFormat="1">
      <c r="F1545" s="413"/>
      <c r="M1545" s="377"/>
      <c r="N1545" s="377"/>
      <c r="O1545" s="378"/>
    </row>
    <row r="1546" spans="6:15" s="231" customFormat="1">
      <c r="F1546" s="413"/>
      <c r="M1546" s="377"/>
      <c r="N1546" s="377"/>
      <c r="O1546" s="378"/>
    </row>
    <row r="1547" spans="6:15" s="231" customFormat="1">
      <c r="F1547" s="413"/>
      <c r="M1547" s="377"/>
      <c r="N1547" s="377"/>
      <c r="O1547" s="378"/>
    </row>
    <row r="1548" spans="6:15" s="231" customFormat="1">
      <c r="F1548" s="413"/>
      <c r="M1548" s="377"/>
      <c r="N1548" s="377"/>
      <c r="O1548" s="378"/>
    </row>
    <row r="1549" spans="6:15" s="231" customFormat="1">
      <c r="F1549" s="413"/>
      <c r="M1549" s="377"/>
      <c r="N1549" s="377"/>
      <c r="O1549" s="378"/>
    </row>
    <row r="1550" spans="6:15" s="231" customFormat="1">
      <c r="F1550" s="413"/>
      <c r="M1550" s="377"/>
      <c r="N1550" s="377"/>
      <c r="O1550" s="378"/>
    </row>
    <row r="1551" spans="6:15" s="231" customFormat="1">
      <c r="F1551" s="413"/>
      <c r="M1551" s="377"/>
      <c r="N1551" s="377"/>
      <c r="O1551" s="378"/>
    </row>
    <row r="1552" spans="6:15" s="231" customFormat="1">
      <c r="F1552" s="413"/>
      <c r="M1552" s="377"/>
      <c r="N1552" s="377"/>
      <c r="O1552" s="378"/>
    </row>
    <row r="1553" spans="6:15" s="231" customFormat="1">
      <c r="F1553" s="413"/>
      <c r="M1553" s="377"/>
      <c r="N1553" s="377"/>
      <c r="O1553" s="378"/>
    </row>
    <row r="1554" spans="6:15" s="231" customFormat="1">
      <c r="F1554" s="413"/>
      <c r="M1554" s="377"/>
      <c r="N1554" s="377"/>
      <c r="O1554" s="378"/>
    </row>
    <row r="1555" spans="6:15" s="231" customFormat="1">
      <c r="F1555" s="413"/>
      <c r="M1555" s="377"/>
      <c r="N1555" s="377"/>
      <c r="O1555" s="378"/>
    </row>
    <row r="1556" spans="6:15" s="231" customFormat="1">
      <c r="F1556" s="413"/>
      <c r="M1556" s="377"/>
      <c r="N1556" s="377"/>
      <c r="O1556" s="378"/>
    </row>
    <row r="1557" spans="6:15" s="231" customFormat="1">
      <c r="F1557" s="413"/>
      <c r="M1557" s="377"/>
      <c r="N1557" s="377"/>
      <c r="O1557" s="378"/>
    </row>
    <row r="1558" spans="6:15" s="231" customFormat="1">
      <c r="F1558" s="413"/>
      <c r="M1558" s="377"/>
      <c r="N1558" s="377"/>
      <c r="O1558" s="378"/>
    </row>
    <row r="1559" spans="6:15" s="231" customFormat="1">
      <c r="F1559" s="413"/>
      <c r="M1559" s="377"/>
      <c r="N1559" s="377"/>
      <c r="O1559" s="378"/>
    </row>
    <row r="1560" spans="6:15" s="231" customFormat="1">
      <c r="F1560" s="413"/>
      <c r="M1560" s="377"/>
      <c r="N1560" s="377"/>
      <c r="O1560" s="378"/>
    </row>
    <row r="1561" spans="6:15" s="231" customFormat="1">
      <c r="F1561" s="413"/>
      <c r="M1561" s="377"/>
      <c r="N1561" s="377"/>
      <c r="O1561" s="378"/>
    </row>
    <row r="1562" spans="6:15" s="231" customFormat="1">
      <c r="F1562" s="413"/>
      <c r="M1562" s="377"/>
      <c r="N1562" s="377"/>
      <c r="O1562" s="378"/>
    </row>
    <row r="1563" spans="6:15" s="231" customFormat="1">
      <c r="F1563" s="413"/>
      <c r="M1563" s="377"/>
      <c r="N1563" s="377"/>
      <c r="O1563" s="378"/>
    </row>
    <row r="1564" spans="6:15" s="231" customFormat="1">
      <c r="F1564" s="413"/>
      <c r="M1564" s="377"/>
      <c r="N1564" s="377"/>
      <c r="O1564" s="378"/>
    </row>
    <row r="1565" spans="6:15" s="231" customFormat="1">
      <c r="F1565" s="413"/>
      <c r="M1565" s="377"/>
      <c r="N1565" s="377"/>
      <c r="O1565" s="378"/>
    </row>
    <row r="1566" spans="6:15" s="231" customFormat="1">
      <c r="F1566" s="413"/>
      <c r="M1566" s="377"/>
      <c r="N1566" s="377"/>
      <c r="O1566" s="378"/>
    </row>
    <row r="1567" spans="6:15" s="231" customFormat="1">
      <c r="F1567" s="413"/>
      <c r="M1567" s="377"/>
      <c r="N1567" s="377"/>
      <c r="O1567" s="378"/>
    </row>
    <row r="1568" spans="6:15" s="231" customFormat="1">
      <c r="F1568" s="413"/>
      <c r="M1568" s="377"/>
      <c r="N1568" s="377"/>
      <c r="O1568" s="378"/>
    </row>
    <row r="1569" spans="6:15" s="231" customFormat="1">
      <c r="F1569" s="413"/>
      <c r="M1569" s="377"/>
      <c r="N1569" s="377"/>
      <c r="O1569" s="378"/>
    </row>
    <row r="1570" spans="6:15" s="231" customFormat="1">
      <c r="F1570" s="413"/>
      <c r="M1570" s="377"/>
      <c r="N1570" s="377"/>
      <c r="O1570" s="378"/>
    </row>
    <row r="1571" spans="6:15" s="231" customFormat="1">
      <c r="F1571" s="413"/>
      <c r="M1571" s="377"/>
      <c r="N1571" s="377"/>
      <c r="O1571" s="378"/>
    </row>
    <row r="1572" spans="6:15" s="231" customFormat="1">
      <c r="F1572" s="413"/>
      <c r="M1572" s="377"/>
      <c r="N1572" s="377"/>
      <c r="O1572" s="378"/>
    </row>
    <row r="1573" spans="6:15" s="231" customFormat="1">
      <c r="F1573" s="413"/>
      <c r="M1573" s="377"/>
      <c r="N1573" s="377"/>
      <c r="O1573" s="378"/>
    </row>
    <row r="1574" spans="6:15" s="231" customFormat="1">
      <c r="F1574" s="413"/>
      <c r="M1574" s="377"/>
      <c r="N1574" s="377"/>
      <c r="O1574" s="378"/>
    </row>
    <row r="1575" spans="6:15" s="231" customFormat="1">
      <c r="F1575" s="413"/>
      <c r="M1575" s="377"/>
      <c r="N1575" s="377"/>
      <c r="O1575" s="378"/>
    </row>
    <row r="1576" spans="6:15" s="231" customFormat="1">
      <c r="F1576" s="413"/>
      <c r="M1576" s="377"/>
      <c r="N1576" s="377"/>
      <c r="O1576" s="378"/>
    </row>
    <row r="1577" spans="6:15" s="231" customFormat="1">
      <c r="F1577" s="413"/>
      <c r="M1577" s="377"/>
      <c r="N1577" s="377"/>
      <c r="O1577" s="378"/>
    </row>
    <row r="1578" spans="6:15" s="231" customFormat="1">
      <c r="F1578" s="413"/>
      <c r="M1578" s="377"/>
      <c r="N1578" s="377"/>
      <c r="O1578" s="378"/>
    </row>
    <row r="1579" spans="6:15" s="231" customFormat="1">
      <c r="F1579" s="413"/>
      <c r="M1579" s="377"/>
      <c r="N1579" s="377"/>
      <c r="O1579" s="378"/>
    </row>
    <row r="1580" spans="6:15" s="231" customFormat="1">
      <c r="F1580" s="413"/>
      <c r="M1580" s="377"/>
      <c r="N1580" s="377"/>
      <c r="O1580" s="378"/>
    </row>
    <row r="1581" spans="6:15" s="231" customFormat="1">
      <c r="F1581" s="413"/>
      <c r="M1581" s="377"/>
      <c r="N1581" s="377"/>
      <c r="O1581" s="378"/>
    </row>
    <row r="1582" spans="6:15" s="231" customFormat="1">
      <c r="F1582" s="413"/>
      <c r="M1582" s="377"/>
      <c r="N1582" s="377"/>
      <c r="O1582" s="378"/>
    </row>
    <row r="1583" spans="6:15" s="231" customFormat="1">
      <c r="F1583" s="413"/>
      <c r="M1583" s="377"/>
      <c r="N1583" s="377"/>
      <c r="O1583" s="378"/>
    </row>
    <row r="1584" spans="6:15" s="231" customFormat="1">
      <c r="F1584" s="413"/>
      <c r="M1584" s="377"/>
      <c r="N1584" s="377"/>
      <c r="O1584" s="378"/>
    </row>
    <row r="1585" spans="6:15" s="231" customFormat="1">
      <c r="F1585" s="413"/>
      <c r="M1585" s="377"/>
      <c r="N1585" s="377"/>
      <c r="O1585" s="378"/>
    </row>
    <row r="1586" spans="6:15" s="231" customFormat="1">
      <c r="F1586" s="413"/>
      <c r="M1586" s="377"/>
      <c r="N1586" s="377"/>
      <c r="O1586" s="378"/>
    </row>
    <row r="1587" spans="6:15" s="231" customFormat="1">
      <c r="F1587" s="413"/>
      <c r="M1587" s="377"/>
      <c r="N1587" s="377"/>
      <c r="O1587" s="378"/>
    </row>
    <row r="1588" spans="6:15" s="231" customFormat="1">
      <c r="F1588" s="413"/>
      <c r="M1588" s="377"/>
      <c r="N1588" s="377"/>
      <c r="O1588" s="378"/>
    </row>
    <row r="1589" spans="6:15" s="231" customFormat="1">
      <c r="F1589" s="413"/>
      <c r="M1589" s="377"/>
      <c r="N1589" s="377"/>
      <c r="O1589" s="378"/>
    </row>
    <row r="1590" spans="6:15" s="231" customFormat="1">
      <c r="F1590" s="413"/>
      <c r="M1590" s="377"/>
      <c r="N1590" s="377"/>
      <c r="O1590" s="378"/>
    </row>
    <row r="1591" spans="6:15" s="231" customFormat="1">
      <c r="F1591" s="413"/>
      <c r="M1591" s="377"/>
      <c r="N1591" s="377"/>
      <c r="O1591" s="378"/>
    </row>
    <row r="1592" spans="6:15" s="231" customFormat="1">
      <c r="F1592" s="413"/>
      <c r="M1592" s="377"/>
      <c r="N1592" s="377"/>
      <c r="O1592" s="378"/>
    </row>
    <row r="1593" spans="6:15" s="231" customFormat="1">
      <c r="F1593" s="413"/>
      <c r="M1593" s="377"/>
      <c r="N1593" s="377"/>
      <c r="O1593" s="378"/>
    </row>
    <row r="1594" spans="6:15" s="231" customFormat="1">
      <c r="F1594" s="413"/>
      <c r="M1594" s="377"/>
      <c r="N1594" s="377"/>
      <c r="O1594" s="378"/>
    </row>
    <row r="1595" spans="6:15" s="231" customFormat="1">
      <c r="F1595" s="413"/>
      <c r="M1595" s="377"/>
      <c r="N1595" s="377"/>
      <c r="O1595" s="378"/>
    </row>
    <row r="1596" spans="6:15" s="231" customFormat="1">
      <c r="F1596" s="413"/>
      <c r="M1596" s="377"/>
      <c r="N1596" s="377"/>
      <c r="O1596" s="378"/>
    </row>
    <row r="1597" spans="6:15" s="231" customFormat="1">
      <c r="F1597" s="413"/>
      <c r="M1597" s="377"/>
      <c r="N1597" s="377"/>
      <c r="O1597" s="378"/>
    </row>
    <row r="1598" spans="6:15" s="231" customFormat="1">
      <c r="F1598" s="413"/>
      <c r="M1598" s="377"/>
      <c r="N1598" s="377"/>
      <c r="O1598" s="378"/>
    </row>
    <row r="1599" spans="6:15" s="231" customFormat="1">
      <c r="F1599" s="413"/>
      <c r="M1599" s="377"/>
      <c r="N1599" s="377"/>
      <c r="O1599" s="378"/>
    </row>
    <row r="1600" spans="6:15" s="231" customFormat="1">
      <c r="F1600" s="413"/>
      <c r="M1600" s="377"/>
      <c r="N1600" s="377"/>
      <c r="O1600" s="378"/>
    </row>
    <row r="1601" spans="6:15" s="231" customFormat="1">
      <c r="F1601" s="413"/>
      <c r="M1601" s="377"/>
      <c r="N1601" s="377"/>
      <c r="O1601" s="378"/>
    </row>
    <row r="1602" spans="6:15" s="231" customFormat="1">
      <c r="F1602" s="413"/>
      <c r="M1602" s="377"/>
      <c r="N1602" s="377"/>
      <c r="O1602" s="378"/>
    </row>
    <row r="1603" spans="6:15" s="231" customFormat="1">
      <c r="F1603" s="413"/>
      <c r="M1603" s="377"/>
      <c r="N1603" s="377"/>
      <c r="O1603" s="378"/>
    </row>
    <row r="1604" spans="6:15" s="231" customFormat="1">
      <c r="F1604" s="413"/>
      <c r="M1604" s="377"/>
      <c r="N1604" s="377"/>
      <c r="O1604" s="378"/>
    </row>
    <row r="1605" spans="6:15" s="231" customFormat="1">
      <c r="F1605" s="413"/>
      <c r="M1605" s="377"/>
      <c r="N1605" s="377"/>
      <c r="O1605" s="378"/>
    </row>
    <row r="1606" spans="6:15" s="231" customFormat="1">
      <c r="F1606" s="413"/>
      <c r="M1606" s="377"/>
      <c r="N1606" s="377"/>
      <c r="O1606" s="378"/>
    </row>
    <row r="1607" spans="6:15" s="231" customFormat="1">
      <c r="F1607" s="413"/>
      <c r="M1607" s="377"/>
      <c r="N1607" s="377"/>
      <c r="O1607" s="378"/>
    </row>
    <row r="1608" spans="6:15" s="231" customFormat="1">
      <c r="F1608" s="413"/>
      <c r="M1608" s="377"/>
      <c r="N1608" s="377"/>
      <c r="O1608" s="378"/>
    </row>
    <row r="1609" spans="6:15" s="231" customFormat="1">
      <c r="F1609" s="413"/>
      <c r="M1609" s="377"/>
      <c r="N1609" s="377"/>
      <c r="O1609" s="378"/>
    </row>
    <row r="1610" spans="6:15" s="231" customFormat="1">
      <c r="F1610" s="413"/>
      <c r="M1610" s="377"/>
      <c r="N1610" s="377"/>
      <c r="O1610" s="378"/>
    </row>
    <row r="1611" spans="6:15" s="231" customFormat="1">
      <c r="F1611" s="413"/>
      <c r="M1611" s="377"/>
      <c r="N1611" s="377"/>
      <c r="O1611" s="378"/>
    </row>
    <row r="1612" spans="6:15" s="231" customFormat="1">
      <c r="F1612" s="413"/>
      <c r="M1612" s="377"/>
      <c r="N1612" s="377"/>
      <c r="O1612" s="378"/>
    </row>
    <row r="1613" spans="6:15" s="231" customFormat="1">
      <c r="F1613" s="413"/>
      <c r="M1613" s="377"/>
      <c r="N1613" s="377"/>
      <c r="O1613" s="378"/>
    </row>
    <row r="1614" spans="6:15" s="231" customFormat="1">
      <c r="F1614" s="413"/>
      <c r="M1614" s="377"/>
      <c r="N1614" s="377"/>
      <c r="O1614" s="378"/>
    </row>
    <row r="1615" spans="6:15" s="231" customFormat="1">
      <c r="F1615" s="413"/>
      <c r="M1615" s="377"/>
      <c r="N1615" s="377"/>
      <c r="O1615" s="378"/>
    </row>
    <row r="1616" spans="6:15" s="231" customFormat="1">
      <c r="F1616" s="413"/>
      <c r="M1616" s="377"/>
      <c r="N1616" s="377"/>
      <c r="O1616" s="378"/>
    </row>
    <row r="1617" spans="6:15" s="231" customFormat="1">
      <c r="F1617" s="413"/>
      <c r="M1617" s="377"/>
      <c r="N1617" s="377"/>
      <c r="O1617" s="378"/>
    </row>
    <row r="1618" spans="6:15" s="231" customFormat="1">
      <c r="F1618" s="413"/>
      <c r="M1618" s="377"/>
      <c r="N1618" s="377"/>
      <c r="O1618" s="378"/>
    </row>
    <row r="1619" spans="6:15" s="231" customFormat="1">
      <c r="F1619" s="413"/>
      <c r="M1619" s="377"/>
      <c r="N1619" s="377"/>
      <c r="O1619" s="378"/>
    </row>
    <row r="1620" spans="6:15" s="231" customFormat="1">
      <c r="F1620" s="413"/>
      <c r="M1620" s="377"/>
      <c r="N1620" s="377"/>
      <c r="O1620" s="378"/>
    </row>
    <row r="1621" spans="6:15" s="231" customFormat="1">
      <c r="F1621" s="413"/>
      <c r="M1621" s="377"/>
      <c r="N1621" s="377"/>
      <c r="O1621" s="378"/>
    </row>
    <row r="1622" spans="6:15" s="231" customFormat="1">
      <c r="F1622" s="413"/>
      <c r="M1622" s="377"/>
      <c r="N1622" s="377"/>
      <c r="O1622" s="378"/>
    </row>
    <row r="1623" spans="6:15" s="231" customFormat="1">
      <c r="F1623" s="413"/>
      <c r="M1623" s="377"/>
      <c r="N1623" s="377"/>
      <c r="O1623" s="378"/>
    </row>
    <row r="1624" spans="6:15" s="231" customFormat="1">
      <c r="F1624" s="413"/>
      <c r="M1624" s="377"/>
      <c r="N1624" s="377"/>
      <c r="O1624" s="378"/>
    </row>
    <row r="1625" spans="6:15" s="231" customFormat="1">
      <c r="F1625" s="413"/>
      <c r="M1625" s="377"/>
      <c r="N1625" s="377"/>
      <c r="O1625" s="378"/>
    </row>
    <row r="1626" spans="6:15" s="231" customFormat="1">
      <c r="F1626" s="413"/>
      <c r="M1626" s="377"/>
      <c r="N1626" s="377"/>
      <c r="O1626" s="378"/>
    </row>
    <row r="1627" spans="6:15" s="231" customFormat="1">
      <c r="F1627" s="413"/>
      <c r="M1627" s="377"/>
      <c r="N1627" s="377"/>
      <c r="O1627" s="378"/>
    </row>
    <row r="1628" spans="6:15" s="231" customFormat="1">
      <c r="F1628" s="413"/>
      <c r="M1628" s="377"/>
      <c r="N1628" s="377"/>
      <c r="O1628" s="378"/>
    </row>
    <row r="1629" spans="6:15" s="231" customFormat="1">
      <c r="F1629" s="413"/>
      <c r="M1629" s="377"/>
      <c r="N1629" s="377"/>
      <c r="O1629" s="378"/>
    </row>
    <row r="1630" spans="6:15" s="231" customFormat="1">
      <c r="F1630" s="413"/>
      <c r="M1630" s="377"/>
      <c r="N1630" s="377"/>
      <c r="O1630" s="378"/>
    </row>
    <row r="1631" spans="6:15" s="231" customFormat="1">
      <c r="F1631" s="413"/>
      <c r="M1631" s="377"/>
      <c r="N1631" s="377"/>
      <c r="O1631" s="378"/>
    </row>
    <row r="1632" spans="6:15" s="231" customFormat="1">
      <c r="F1632" s="413"/>
      <c r="M1632" s="377"/>
      <c r="N1632" s="377"/>
      <c r="O1632" s="378"/>
    </row>
    <row r="1633" spans="6:15" s="231" customFormat="1">
      <c r="F1633" s="413"/>
      <c r="M1633" s="377"/>
      <c r="N1633" s="377"/>
      <c r="O1633" s="378"/>
    </row>
    <row r="1634" spans="6:15" s="231" customFormat="1">
      <c r="F1634" s="413"/>
      <c r="M1634" s="377"/>
      <c r="N1634" s="377"/>
      <c r="O1634" s="378"/>
    </row>
    <row r="1635" spans="6:15" s="231" customFormat="1">
      <c r="F1635" s="413"/>
      <c r="M1635" s="377"/>
      <c r="N1635" s="377"/>
      <c r="O1635" s="378"/>
    </row>
    <row r="1636" spans="6:15" s="231" customFormat="1">
      <c r="F1636" s="413"/>
      <c r="M1636" s="377"/>
      <c r="N1636" s="377"/>
      <c r="O1636" s="378"/>
    </row>
    <row r="1637" spans="6:15" s="231" customFormat="1">
      <c r="F1637" s="413"/>
      <c r="M1637" s="377"/>
      <c r="N1637" s="377"/>
      <c r="O1637" s="378"/>
    </row>
    <row r="1638" spans="6:15" s="231" customFormat="1">
      <c r="F1638" s="413"/>
      <c r="M1638" s="377"/>
      <c r="N1638" s="377"/>
      <c r="O1638" s="378"/>
    </row>
    <row r="1639" spans="6:15" s="231" customFormat="1">
      <c r="F1639" s="413"/>
      <c r="M1639" s="377"/>
      <c r="N1639" s="377"/>
      <c r="O1639" s="378"/>
    </row>
    <row r="1640" spans="6:15" s="231" customFormat="1">
      <c r="F1640" s="413"/>
      <c r="M1640" s="377"/>
      <c r="N1640" s="377"/>
      <c r="O1640" s="378"/>
    </row>
    <row r="1641" spans="6:15" s="231" customFormat="1">
      <c r="F1641" s="413"/>
      <c r="M1641" s="377"/>
      <c r="N1641" s="377"/>
      <c r="O1641" s="378"/>
    </row>
    <row r="1642" spans="6:15" s="231" customFormat="1">
      <c r="F1642" s="413"/>
      <c r="M1642" s="377"/>
      <c r="N1642" s="377"/>
      <c r="O1642" s="378"/>
    </row>
    <row r="1643" spans="6:15" s="231" customFormat="1">
      <c r="F1643" s="413"/>
      <c r="M1643" s="377"/>
      <c r="N1643" s="377"/>
      <c r="O1643" s="378"/>
    </row>
    <row r="1644" spans="6:15" s="231" customFormat="1">
      <c r="F1644" s="413"/>
      <c r="M1644" s="377"/>
      <c r="N1644" s="377"/>
      <c r="O1644" s="378"/>
    </row>
    <row r="1645" spans="6:15" s="231" customFormat="1">
      <c r="F1645" s="413"/>
      <c r="M1645" s="377"/>
      <c r="N1645" s="377"/>
      <c r="O1645" s="378"/>
    </row>
    <row r="1646" spans="6:15" s="231" customFormat="1">
      <c r="F1646" s="413"/>
      <c r="M1646" s="377"/>
      <c r="N1646" s="377"/>
      <c r="O1646" s="378"/>
    </row>
    <row r="1647" spans="6:15" s="231" customFormat="1">
      <c r="F1647" s="413"/>
      <c r="M1647" s="377"/>
      <c r="N1647" s="377"/>
      <c r="O1647" s="378"/>
    </row>
    <row r="1648" spans="6:15" s="231" customFormat="1">
      <c r="F1648" s="413"/>
      <c r="M1648" s="377"/>
      <c r="N1648" s="377"/>
      <c r="O1648" s="378"/>
    </row>
    <row r="1649" spans="6:15" s="231" customFormat="1">
      <c r="F1649" s="413"/>
      <c r="M1649" s="377"/>
      <c r="N1649" s="377"/>
      <c r="O1649" s="378"/>
    </row>
    <row r="1650" spans="6:15" s="231" customFormat="1">
      <c r="F1650" s="413"/>
      <c r="M1650" s="377"/>
      <c r="N1650" s="377"/>
      <c r="O1650" s="378"/>
    </row>
    <row r="1651" spans="6:15" s="231" customFormat="1">
      <c r="F1651" s="413"/>
      <c r="M1651" s="377"/>
      <c r="N1651" s="377"/>
      <c r="O1651" s="378"/>
    </row>
    <row r="1652" spans="6:15" s="231" customFormat="1">
      <c r="F1652" s="413"/>
      <c r="M1652" s="377"/>
      <c r="N1652" s="377"/>
      <c r="O1652" s="378"/>
    </row>
    <row r="1653" spans="6:15" s="231" customFormat="1">
      <c r="F1653" s="413"/>
      <c r="M1653" s="377"/>
      <c r="N1653" s="377"/>
      <c r="O1653" s="378"/>
    </row>
    <row r="1654" spans="6:15" s="231" customFormat="1">
      <c r="F1654" s="413"/>
      <c r="M1654" s="377"/>
      <c r="N1654" s="377"/>
      <c r="O1654" s="378"/>
    </row>
    <row r="1655" spans="6:15" s="231" customFormat="1">
      <c r="F1655" s="413"/>
      <c r="M1655" s="377"/>
      <c r="N1655" s="377"/>
      <c r="O1655" s="378"/>
    </row>
    <row r="1656" spans="6:15" s="231" customFormat="1">
      <c r="F1656" s="413"/>
      <c r="M1656" s="377"/>
      <c r="N1656" s="377"/>
      <c r="O1656" s="378"/>
    </row>
    <row r="1657" spans="6:15" s="231" customFormat="1">
      <c r="F1657" s="413"/>
      <c r="M1657" s="377"/>
      <c r="N1657" s="377"/>
      <c r="O1657" s="378"/>
    </row>
    <row r="1658" spans="6:15" s="231" customFormat="1">
      <c r="F1658" s="413"/>
      <c r="M1658" s="377"/>
      <c r="N1658" s="377"/>
      <c r="O1658" s="378"/>
    </row>
    <row r="1659" spans="6:15" s="231" customFormat="1">
      <c r="F1659" s="413"/>
      <c r="M1659" s="377"/>
      <c r="N1659" s="377"/>
      <c r="O1659" s="378"/>
    </row>
    <row r="1660" spans="6:15" s="231" customFormat="1">
      <c r="F1660" s="413"/>
      <c r="M1660" s="377"/>
      <c r="N1660" s="377"/>
      <c r="O1660" s="378"/>
    </row>
    <row r="1661" spans="6:15" s="231" customFormat="1">
      <c r="F1661" s="413"/>
      <c r="M1661" s="377"/>
      <c r="N1661" s="377"/>
      <c r="O1661" s="378"/>
    </row>
    <row r="1662" spans="6:15" s="231" customFormat="1">
      <c r="F1662" s="413"/>
      <c r="M1662" s="377"/>
      <c r="N1662" s="377"/>
      <c r="O1662" s="378"/>
    </row>
    <row r="1663" spans="6:15" s="231" customFormat="1">
      <c r="F1663" s="413"/>
      <c r="M1663" s="377"/>
      <c r="N1663" s="377"/>
      <c r="O1663" s="378"/>
    </row>
    <row r="1664" spans="6:15" s="231" customFormat="1">
      <c r="F1664" s="413"/>
      <c r="M1664" s="377"/>
      <c r="N1664" s="377"/>
      <c r="O1664" s="378"/>
    </row>
    <row r="1665" spans="6:15" s="231" customFormat="1">
      <c r="F1665" s="413"/>
      <c r="M1665" s="377"/>
      <c r="N1665" s="377"/>
      <c r="O1665" s="378"/>
    </row>
    <row r="1666" spans="6:15" s="231" customFormat="1">
      <c r="F1666" s="413"/>
      <c r="M1666" s="377"/>
      <c r="N1666" s="377"/>
      <c r="O1666" s="378"/>
    </row>
    <row r="1667" spans="6:15" s="231" customFormat="1">
      <c r="F1667" s="413"/>
      <c r="M1667" s="377"/>
      <c r="N1667" s="377"/>
      <c r="O1667" s="378"/>
    </row>
    <row r="1668" spans="6:15" s="231" customFormat="1">
      <c r="F1668" s="413"/>
      <c r="M1668" s="377"/>
      <c r="N1668" s="377"/>
      <c r="O1668" s="378"/>
    </row>
    <row r="1669" spans="6:15" s="231" customFormat="1">
      <c r="F1669" s="413"/>
      <c r="M1669" s="377"/>
      <c r="N1669" s="377"/>
      <c r="O1669" s="378"/>
    </row>
    <row r="1670" spans="6:15" s="231" customFormat="1">
      <c r="F1670" s="413"/>
      <c r="M1670" s="377"/>
      <c r="N1670" s="377"/>
      <c r="O1670" s="378"/>
    </row>
    <row r="1671" spans="6:15" s="231" customFormat="1">
      <c r="F1671" s="413"/>
      <c r="M1671" s="377"/>
      <c r="N1671" s="377"/>
      <c r="O1671" s="378"/>
    </row>
    <row r="1672" spans="6:15" s="231" customFormat="1">
      <c r="F1672" s="413"/>
      <c r="M1672" s="377"/>
      <c r="N1672" s="377"/>
      <c r="O1672" s="378"/>
    </row>
    <row r="1673" spans="6:15" s="231" customFormat="1">
      <c r="F1673" s="413"/>
      <c r="M1673" s="377"/>
      <c r="N1673" s="377"/>
      <c r="O1673" s="378"/>
    </row>
    <row r="1674" spans="6:15" s="231" customFormat="1">
      <c r="F1674" s="413"/>
      <c r="M1674" s="377"/>
      <c r="N1674" s="377"/>
      <c r="O1674" s="378"/>
    </row>
    <row r="1675" spans="6:15" s="231" customFormat="1">
      <c r="F1675" s="413"/>
      <c r="M1675" s="377"/>
      <c r="N1675" s="377"/>
      <c r="O1675" s="378"/>
    </row>
    <row r="1676" spans="6:15" s="231" customFormat="1">
      <c r="F1676" s="413"/>
      <c r="M1676" s="377"/>
      <c r="N1676" s="377"/>
      <c r="O1676" s="378"/>
    </row>
    <row r="1677" spans="6:15" s="231" customFormat="1">
      <c r="F1677" s="413"/>
      <c r="M1677" s="377"/>
      <c r="N1677" s="377"/>
      <c r="O1677" s="378"/>
    </row>
    <row r="1678" spans="6:15" s="231" customFormat="1">
      <c r="F1678" s="413"/>
      <c r="M1678" s="377"/>
      <c r="N1678" s="377"/>
      <c r="O1678" s="378"/>
    </row>
    <row r="1679" spans="6:15" s="231" customFormat="1">
      <c r="F1679" s="413"/>
      <c r="M1679" s="377"/>
      <c r="N1679" s="377"/>
      <c r="O1679" s="378"/>
    </row>
    <row r="1680" spans="6:15" s="231" customFormat="1">
      <c r="F1680" s="413"/>
      <c r="M1680" s="377"/>
      <c r="N1680" s="377"/>
      <c r="O1680" s="378"/>
    </row>
    <row r="1681" spans="6:15" s="231" customFormat="1">
      <c r="F1681" s="413"/>
      <c r="M1681" s="377"/>
      <c r="N1681" s="377"/>
      <c r="O1681" s="378"/>
    </row>
    <row r="1682" spans="6:15" s="231" customFormat="1">
      <c r="F1682" s="413"/>
      <c r="M1682" s="377"/>
      <c r="N1682" s="377"/>
      <c r="O1682" s="378"/>
    </row>
    <row r="1683" spans="6:15" s="231" customFormat="1">
      <c r="F1683" s="413"/>
      <c r="M1683" s="377"/>
      <c r="N1683" s="377"/>
      <c r="O1683" s="378"/>
    </row>
    <row r="1684" spans="6:15" s="231" customFormat="1">
      <c r="F1684" s="413"/>
      <c r="M1684" s="377"/>
      <c r="N1684" s="377"/>
      <c r="O1684" s="378"/>
    </row>
    <row r="1685" spans="6:15" s="231" customFormat="1">
      <c r="F1685" s="413"/>
      <c r="M1685" s="377"/>
      <c r="N1685" s="377"/>
      <c r="O1685" s="378"/>
    </row>
    <row r="1686" spans="6:15" s="231" customFormat="1">
      <c r="F1686" s="413"/>
      <c r="M1686" s="377"/>
      <c r="N1686" s="377"/>
      <c r="O1686" s="378"/>
    </row>
    <row r="1687" spans="6:15" s="231" customFormat="1">
      <c r="F1687" s="413"/>
      <c r="M1687" s="377"/>
      <c r="N1687" s="377"/>
      <c r="O1687" s="378"/>
    </row>
    <row r="1688" spans="6:15" s="231" customFormat="1">
      <c r="F1688" s="413"/>
      <c r="M1688" s="377"/>
      <c r="N1688" s="377"/>
      <c r="O1688" s="378"/>
    </row>
    <row r="1689" spans="6:15" s="231" customFormat="1">
      <c r="F1689" s="413"/>
      <c r="M1689" s="377"/>
      <c r="N1689" s="377"/>
      <c r="O1689" s="378"/>
    </row>
    <row r="1690" spans="6:15" s="231" customFormat="1">
      <c r="F1690" s="413"/>
      <c r="M1690" s="377"/>
      <c r="N1690" s="377"/>
      <c r="O1690" s="378"/>
    </row>
    <row r="1691" spans="6:15" s="231" customFormat="1">
      <c r="F1691" s="413"/>
      <c r="M1691" s="377"/>
      <c r="N1691" s="377"/>
      <c r="O1691" s="378"/>
    </row>
    <row r="1692" spans="6:15" s="231" customFormat="1">
      <c r="F1692" s="413"/>
      <c r="M1692" s="377"/>
      <c r="N1692" s="377"/>
      <c r="O1692" s="378"/>
    </row>
    <row r="1693" spans="6:15" s="231" customFormat="1">
      <c r="F1693" s="413"/>
      <c r="M1693" s="377"/>
      <c r="N1693" s="377"/>
      <c r="O1693" s="378"/>
    </row>
    <row r="1694" spans="6:15" s="231" customFormat="1">
      <c r="F1694" s="413"/>
      <c r="M1694" s="377"/>
      <c r="N1694" s="377"/>
      <c r="O1694" s="378"/>
    </row>
    <row r="1695" spans="6:15" s="231" customFormat="1">
      <c r="F1695" s="413"/>
      <c r="M1695" s="377"/>
      <c r="N1695" s="377"/>
      <c r="O1695" s="378"/>
    </row>
    <row r="1696" spans="6:15" s="231" customFormat="1">
      <c r="F1696" s="413"/>
      <c r="M1696" s="377"/>
      <c r="N1696" s="377"/>
      <c r="O1696" s="378"/>
    </row>
    <row r="1697" spans="6:15" s="231" customFormat="1">
      <c r="F1697" s="413"/>
      <c r="M1697" s="377"/>
      <c r="N1697" s="377"/>
      <c r="O1697" s="378"/>
    </row>
    <row r="1698" spans="6:15" s="231" customFormat="1">
      <c r="F1698" s="413"/>
      <c r="M1698" s="377"/>
      <c r="N1698" s="377"/>
      <c r="O1698" s="378"/>
    </row>
    <row r="1699" spans="6:15" s="231" customFormat="1">
      <c r="F1699" s="413"/>
      <c r="M1699" s="377"/>
      <c r="N1699" s="377"/>
      <c r="O1699" s="378"/>
    </row>
    <row r="1700" spans="6:15" s="231" customFormat="1">
      <c r="F1700" s="413"/>
      <c r="M1700" s="377"/>
      <c r="N1700" s="377"/>
      <c r="O1700" s="378"/>
    </row>
    <row r="1701" spans="6:15" s="231" customFormat="1">
      <c r="F1701" s="413"/>
      <c r="M1701" s="377"/>
      <c r="N1701" s="377"/>
      <c r="O1701" s="378"/>
    </row>
    <row r="1702" spans="6:15" s="231" customFormat="1">
      <c r="F1702" s="413"/>
      <c r="M1702" s="377"/>
      <c r="N1702" s="377"/>
      <c r="O1702" s="378"/>
    </row>
    <row r="1703" spans="6:15" s="231" customFormat="1">
      <c r="F1703" s="413"/>
      <c r="M1703" s="377"/>
      <c r="N1703" s="377"/>
      <c r="O1703" s="378"/>
    </row>
    <row r="1704" spans="6:15" s="231" customFormat="1">
      <c r="F1704" s="413"/>
      <c r="M1704" s="377"/>
      <c r="N1704" s="377"/>
      <c r="O1704" s="378"/>
    </row>
    <row r="1705" spans="6:15" s="231" customFormat="1">
      <c r="F1705" s="413"/>
      <c r="M1705" s="377"/>
      <c r="N1705" s="377"/>
      <c r="O1705" s="378"/>
    </row>
    <row r="1706" spans="6:15" s="231" customFormat="1">
      <c r="F1706" s="413"/>
      <c r="M1706" s="377"/>
      <c r="N1706" s="377"/>
      <c r="O1706" s="378"/>
    </row>
    <row r="1707" spans="6:15" s="231" customFormat="1">
      <c r="F1707" s="413"/>
      <c r="M1707" s="377"/>
      <c r="N1707" s="377"/>
      <c r="O1707" s="378"/>
    </row>
    <row r="1708" spans="6:15" s="231" customFormat="1">
      <c r="F1708" s="413"/>
      <c r="M1708" s="377"/>
      <c r="N1708" s="377"/>
      <c r="O1708" s="378"/>
    </row>
    <row r="1709" spans="6:15" s="231" customFormat="1">
      <c r="F1709" s="413"/>
      <c r="M1709" s="377"/>
      <c r="N1709" s="377"/>
      <c r="O1709" s="378"/>
    </row>
    <row r="1710" spans="6:15" s="231" customFormat="1">
      <c r="F1710" s="413"/>
      <c r="M1710" s="377"/>
      <c r="N1710" s="377"/>
      <c r="O1710" s="378"/>
    </row>
    <row r="1711" spans="6:15" s="231" customFormat="1">
      <c r="F1711" s="413"/>
      <c r="M1711" s="377"/>
      <c r="N1711" s="377"/>
      <c r="O1711" s="378"/>
    </row>
    <row r="1712" spans="6:15" s="231" customFormat="1">
      <c r="F1712" s="413"/>
      <c r="M1712" s="377"/>
      <c r="N1712" s="377"/>
      <c r="O1712" s="378"/>
    </row>
    <row r="1713" spans="6:15" s="231" customFormat="1">
      <c r="F1713" s="413"/>
      <c r="M1713" s="377"/>
      <c r="N1713" s="377"/>
      <c r="O1713" s="378"/>
    </row>
    <row r="1714" spans="6:15" s="231" customFormat="1">
      <c r="F1714" s="413"/>
      <c r="M1714" s="377"/>
      <c r="N1714" s="377"/>
      <c r="O1714" s="378"/>
    </row>
    <row r="1715" spans="6:15" s="231" customFormat="1">
      <c r="F1715" s="413"/>
      <c r="M1715" s="377"/>
      <c r="N1715" s="377"/>
      <c r="O1715" s="378"/>
    </row>
    <row r="1716" spans="6:15" s="231" customFormat="1">
      <c r="F1716" s="413"/>
      <c r="M1716" s="377"/>
      <c r="N1716" s="377"/>
      <c r="O1716" s="378"/>
    </row>
    <row r="1717" spans="6:15" s="231" customFormat="1">
      <c r="F1717" s="413"/>
      <c r="M1717" s="377"/>
      <c r="N1717" s="377"/>
      <c r="O1717" s="378"/>
    </row>
    <row r="1718" spans="6:15" s="231" customFormat="1">
      <c r="F1718" s="413"/>
      <c r="M1718" s="377"/>
      <c r="N1718" s="377"/>
      <c r="O1718" s="378"/>
    </row>
    <row r="1719" spans="6:15" s="231" customFormat="1">
      <c r="F1719" s="413"/>
      <c r="M1719" s="377"/>
      <c r="N1719" s="377"/>
      <c r="O1719" s="378"/>
    </row>
    <row r="1720" spans="6:15" s="231" customFormat="1">
      <c r="F1720" s="413"/>
      <c r="M1720" s="377"/>
      <c r="N1720" s="377"/>
      <c r="O1720" s="378"/>
    </row>
    <row r="1721" spans="6:15" s="231" customFormat="1">
      <c r="F1721" s="413"/>
      <c r="M1721" s="377"/>
      <c r="N1721" s="377"/>
      <c r="O1721" s="378"/>
    </row>
    <row r="1722" spans="6:15" s="231" customFormat="1">
      <c r="F1722" s="413"/>
      <c r="M1722" s="377"/>
      <c r="N1722" s="377"/>
      <c r="O1722" s="378"/>
    </row>
    <row r="1723" spans="6:15" s="231" customFormat="1">
      <c r="F1723" s="413"/>
      <c r="M1723" s="377"/>
      <c r="N1723" s="377"/>
      <c r="O1723" s="378"/>
    </row>
    <row r="1724" spans="6:15" s="231" customFormat="1">
      <c r="F1724" s="413"/>
      <c r="M1724" s="377"/>
      <c r="N1724" s="377"/>
      <c r="O1724" s="378"/>
    </row>
    <row r="1725" spans="6:15" s="231" customFormat="1">
      <c r="F1725" s="413"/>
      <c r="M1725" s="377"/>
      <c r="N1725" s="377"/>
      <c r="O1725" s="378"/>
    </row>
    <row r="1726" spans="6:15" s="231" customFormat="1">
      <c r="F1726" s="413"/>
      <c r="M1726" s="377"/>
      <c r="N1726" s="377"/>
      <c r="O1726" s="378"/>
    </row>
    <row r="1727" spans="6:15" s="231" customFormat="1">
      <c r="F1727" s="413"/>
      <c r="M1727" s="377"/>
      <c r="N1727" s="377"/>
      <c r="O1727" s="378"/>
    </row>
    <row r="1728" spans="6:15" s="231" customFormat="1">
      <c r="F1728" s="413"/>
      <c r="M1728" s="377"/>
      <c r="N1728" s="377"/>
      <c r="O1728" s="378"/>
    </row>
    <row r="1729" spans="6:15" s="231" customFormat="1">
      <c r="F1729" s="413"/>
      <c r="M1729" s="377"/>
      <c r="N1729" s="377"/>
      <c r="O1729" s="378"/>
    </row>
    <row r="1730" spans="6:15" s="231" customFormat="1">
      <c r="F1730" s="413"/>
      <c r="M1730" s="377"/>
      <c r="N1730" s="377"/>
      <c r="O1730" s="378"/>
    </row>
    <row r="1731" spans="6:15" s="231" customFormat="1">
      <c r="F1731" s="413"/>
      <c r="M1731" s="377"/>
      <c r="N1731" s="377"/>
      <c r="O1731" s="378"/>
    </row>
    <row r="1732" spans="6:15" s="231" customFormat="1">
      <c r="F1732" s="413"/>
      <c r="M1732" s="377"/>
      <c r="N1732" s="377"/>
      <c r="O1732" s="378"/>
    </row>
    <row r="1733" spans="6:15" s="231" customFormat="1">
      <c r="F1733" s="413"/>
      <c r="M1733" s="377"/>
      <c r="N1733" s="377"/>
      <c r="O1733" s="378"/>
    </row>
    <row r="1734" spans="6:15" s="231" customFormat="1">
      <c r="F1734" s="413"/>
      <c r="M1734" s="377"/>
      <c r="N1734" s="377"/>
      <c r="O1734" s="378"/>
    </row>
    <row r="1735" spans="6:15" s="231" customFormat="1">
      <c r="F1735" s="413"/>
      <c r="M1735" s="377"/>
      <c r="N1735" s="377"/>
      <c r="O1735" s="378"/>
    </row>
    <row r="1736" spans="6:15" s="231" customFormat="1">
      <c r="F1736" s="413"/>
      <c r="M1736" s="377"/>
      <c r="N1736" s="377"/>
      <c r="O1736" s="378"/>
    </row>
    <row r="1737" spans="6:15" s="231" customFormat="1">
      <c r="F1737" s="413"/>
      <c r="M1737" s="377"/>
      <c r="N1737" s="377"/>
      <c r="O1737" s="378"/>
    </row>
    <row r="1738" spans="6:15" s="231" customFormat="1">
      <c r="F1738" s="413"/>
      <c r="M1738" s="377"/>
      <c r="N1738" s="377"/>
      <c r="O1738" s="378"/>
    </row>
    <row r="1739" spans="6:15" s="231" customFormat="1">
      <c r="F1739" s="413"/>
      <c r="M1739" s="377"/>
      <c r="N1739" s="377"/>
      <c r="O1739" s="378"/>
    </row>
    <row r="1740" spans="6:15" s="231" customFormat="1">
      <c r="F1740" s="413"/>
      <c r="M1740" s="377"/>
      <c r="N1740" s="377"/>
      <c r="O1740" s="378"/>
    </row>
    <row r="1741" spans="6:15" s="231" customFormat="1">
      <c r="F1741" s="413"/>
      <c r="M1741" s="377"/>
      <c r="N1741" s="377"/>
      <c r="O1741" s="378"/>
    </row>
    <row r="1742" spans="6:15" s="231" customFormat="1">
      <c r="F1742" s="413"/>
      <c r="M1742" s="377"/>
      <c r="N1742" s="377"/>
      <c r="O1742" s="378"/>
    </row>
    <row r="1743" spans="6:15" s="231" customFormat="1">
      <c r="F1743" s="413"/>
      <c r="M1743" s="377"/>
      <c r="N1743" s="377"/>
      <c r="O1743" s="378"/>
    </row>
    <row r="1744" spans="6:15" s="231" customFormat="1">
      <c r="F1744" s="413"/>
      <c r="M1744" s="377"/>
      <c r="N1744" s="377"/>
      <c r="O1744" s="378"/>
    </row>
    <row r="1745" spans="6:15" s="231" customFormat="1">
      <c r="F1745" s="413"/>
      <c r="M1745" s="377"/>
      <c r="N1745" s="377"/>
      <c r="O1745" s="378"/>
    </row>
    <row r="1746" spans="6:15" s="231" customFormat="1">
      <c r="F1746" s="413"/>
      <c r="M1746" s="377"/>
      <c r="N1746" s="377"/>
      <c r="O1746" s="378"/>
    </row>
    <row r="1747" spans="6:15" s="231" customFormat="1">
      <c r="F1747" s="413"/>
      <c r="M1747" s="377"/>
      <c r="N1747" s="377"/>
      <c r="O1747" s="378"/>
    </row>
    <row r="1748" spans="6:15" s="231" customFormat="1">
      <c r="F1748" s="413"/>
      <c r="M1748" s="377"/>
      <c r="N1748" s="377"/>
      <c r="O1748" s="378"/>
    </row>
    <row r="1749" spans="6:15" s="231" customFormat="1">
      <c r="F1749" s="413"/>
      <c r="M1749" s="377"/>
      <c r="N1749" s="377"/>
      <c r="O1749" s="378"/>
    </row>
    <row r="1750" spans="6:15" s="231" customFormat="1">
      <c r="F1750" s="413"/>
      <c r="M1750" s="377"/>
      <c r="N1750" s="377"/>
      <c r="O1750" s="378"/>
    </row>
    <row r="1751" spans="6:15" s="231" customFormat="1">
      <c r="F1751" s="413"/>
      <c r="M1751" s="377"/>
      <c r="N1751" s="377"/>
      <c r="O1751" s="378"/>
    </row>
    <row r="1752" spans="6:15" s="231" customFormat="1">
      <c r="F1752" s="413"/>
      <c r="M1752" s="377"/>
      <c r="N1752" s="377"/>
      <c r="O1752" s="378"/>
    </row>
    <row r="1753" spans="6:15" s="231" customFormat="1">
      <c r="F1753" s="413"/>
      <c r="M1753" s="377"/>
      <c r="N1753" s="377"/>
      <c r="O1753" s="378"/>
    </row>
    <row r="1754" spans="6:15" s="231" customFormat="1">
      <c r="F1754" s="413"/>
      <c r="M1754" s="377"/>
      <c r="N1754" s="377"/>
      <c r="O1754" s="378"/>
    </row>
    <row r="1755" spans="6:15" s="231" customFormat="1">
      <c r="F1755" s="413"/>
      <c r="M1755" s="377"/>
      <c r="N1755" s="377"/>
      <c r="O1755" s="378"/>
    </row>
    <row r="1756" spans="6:15" s="231" customFormat="1">
      <c r="F1756" s="413"/>
      <c r="M1756" s="377"/>
      <c r="N1756" s="377"/>
      <c r="O1756" s="378"/>
    </row>
    <row r="1757" spans="6:15" s="231" customFormat="1">
      <c r="F1757" s="413"/>
      <c r="M1757" s="377"/>
      <c r="N1757" s="377"/>
      <c r="O1757" s="378"/>
    </row>
    <row r="1758" spans="6:15" s="231" customFormat="1">
      <c r="F1758" s="413"/>
      <c r="M1758" s="377"/>
      <c r="N1758" s="377"/>
      <c r="O1758" s="378"/>
    </row>
    <row r="1759" spans="6:15" s="231" customFormat="1">
      <c r="F1759" s="413"/>
      <c r="M1759" s="377"/>
      <c r="N1759" s="377"/>
      <c r="O1759" s="378"/>
    </row>
    <row r="1760" spans="6:15" s="231" customFormat="1">
      <c r="F1760" s="413"/>
      <c r="M1760" s="377"/>
      <c r="N1760" s="377"/>
      <c r="O1760" s="378"/>
    </row>
    <row r="1761" spans="6:15" s="231" customFormat="1">
      <c r="F1761" s="413"/>
      <c r="M1761" s="377"/>
      <c r="N1761" s="377"/>
      <c r="O1761" s="378"/>
    </row>
    <row r="1762" spans="6:15" s="231" customFormat="1">
      <c r="F1762" s="413"/>
      <c r="M1762" s="377"/>
      <c r="N1762" s="377"/>
      <c r="O1762" s="378"/>
    </row>
    <row r="1763" spans="6:15" s="231" customFormat="1">
      <c r="F1763" s="413"/>
      <c r="M1763" s="377"/>
      <c r="N1763" s="377"/>
      <c r="O1763" s="378"/>
    </row>
    <row r="1764" spans="6:15" s="231" customFormat="1">
      <c r="F1764" s="413"/>
      <c r="M1764" s="377"/>
      <c r="N1764" s="377"/>
      <c r="O1764" s="378"/>
    </row>
    <row r="1765" spans="6:15" s="231" customFormat="1">
      <c r="F1765" s="413"/>
      <c r="M1765" s="377"/>
      <c r="N1765" s="377"/>
      <c r="O1765" s="378"/>
    </row>
    <row r="1766" spans="6:15" s="231" customFormat="1">
      <c r="F1766" s="413"/>
      <c r="M1766" s="377"/>
      <c r="N1766" s="377"/>
      <c r="O1766" s="378"/>
    </row>
    <row r="1767" spans="6:15" s="231" customFormat="1">
      <c r="F1767" s="413"/>
      <c r="M1767" s="377"/>
      <c r="N1767" s="377"/>
      <c r="O1767" s="378"/>
    </row>
    <row r="1768" spans="6:15" s="231" customFormat="1">
      <c r="F1768" s="413"/>
      <c r="M1768" s="377"/>
      <c r="N1768" s="377"/>
      <c r="O1768" s="378"/>
    </row>
    <row r="1769" spans="6:15" s="231" customFormat="1">
      <c r="F1769" s="413"/>
      <c r="M1769" s="377"/>
      <c r="N1769" s="377"/>
      <c r="O1769" s="378"/>
    </row>
    <row r="1770" spans="6:15" s="231" customFormat="1">
      <c r="F1770" s="413"/>
      <c r="M1770" s="377"/>
      <c r="N1770" s="377"/>
      <c r="O1770" s="378"/>
    </row>
    <row r="1771" spans="6:15" s="231" customFormat="1">
      <c r="F1771" s="413"/>
      <c r="M1771" s="377"/>
      <c r="N1771" s="377"/>
      <c r="O1771" s="378"/>
    </row>
    <row r="1772" spans="6:15" s="231" customFormat="1">
      <c r="F1772" s="413"/>
      <c r="M1772" s="377"/>
      <c r="N1772" s="377"/>
      <c r="O1772" s="378"/>
    </row>
    <row r="1773" spans="6:15" s="231" customFormat="1">
      <c r="F1773" s="413"/>
      <c r="M1773" s="377"/>
      <c r="N1773" s="377"/>
      <c r="O1773" s="378"/>
    </row>
    <row r="1774" spans="6:15" s="231" customFormat="1">
      <c r="F1774" s="413"/>
      <c r="M1774" s="377"/>
      <c r="N1774" s="377"/>
      <c r="O1774" s="378"/>
    </row>
    <row r="1775" spans="6:15" s="231" customFormat="1">
      <c r="F1775" s="413"/>
      <c r="M1775" s="377"/>
      <c r="N1775" s="377"/>
      <c r="O1775" s="378"/>
    </row>
    <row r="1776" spans="6:15" s="231" customFormat="1">
      <c r="F1776" s="413"/>
      <c r="M1776" s="377"/>
      <c r="N1776" s="377"/>
      <c r="O1776" s="378"/>
    </row>
    <row r="1777" spans="6:15" s="231" customFormat="1">
      <c r="F1777" s="413"/>
      <c r="M1777" s="377"/>
      <c r="N1777" s="377"/>
      <c r="O1777" s="378"/>
    </row>
    <row r="1778" spans="6:15" s="231" customFormat="1">
      <c r="F1778" s="413"/>
      <c r="M1778" s="377"/>
      <c r="N1778" s="377"/>
      <c r="O1778" s="378"/>
    </row>
    <row r="1779" spans="6:15" s="231" customFormat="1">
      <c r="F1779" s="413"/>
      <c r="M1779" s="377"/>
      <c r="N1779" s="377"/>
      <c r="O1779" s="378"/>
    </row>
    <row r="1780" spans="6:15" s="231" customFormat="1">
      <c r="F1780" s="413"/>
      <c r="M1780" s="377"/>
      <c r="N1780" s="377"/>
      <c r="O1780" s="378"/>
    </row>
    <row r="1781" spans="6:15" s="231" customFormat="1">
      <c r="F1781" s="413"/>
      <c r="M1781" s="377"/>
      <c r="N1781" s="377"/>
      <c r="O1781" s="378"/>
    </row>
    <row r="1782" spans="6:15" s="231" customFormat="1">
      <c r="F1782" s="413"/>
      <c r="M1782" s="377"/>
      <c r="N1782" s="377"/>
      <c r="O1782" s="378"/>
    </row>
    <row r="1783" spans="6:15" s="231" customFormat="1">
      <c r="F1783" s="413"/>
      <c r="M1783" s="377"/>
      <c r="N1783" s="377"/>
      <c r="O1783" s="378"/>
    </row>
    <row r="1784" spans="6:15" s="231" customFormat="1">
      <c r="F1784" s="413"/>
      <c r="M1784" s="377"/>
      <c r="N1784" s="377"/>
      <c r="O1784" s="378"/>
    </row>
    <row r="1785" spans="6:15" s="231" customFormat="1">
      <c r="F1785" s="413"/>
      <c r="M1785" s="377"/>
      <c r="N1785" s="377"/>
      <c r="O1785" s="378"/>
    </row>
    <row r="1786" spans="6:15" s="231" customFormat="1">
      <c r="F1786" s="413"/>
      <c r="M1786" s="377"/>
      <c r="N1786" s="377"/>
      <c r="O1786" s="378"/>
    </row>
    <row r="1787" spans="6:15" s="231" customFormat="1">
      <c r="F1787" s="413"/>
      <c r="M1787" s="377"/>
      <c r="N1787" s="377"/>
      <c r="O1787" s="378"/>
    </row>
    <row r="1788" spans="6:15" s="231" customFormat="1">
      <c r="F1788" s="413"/>
      <c r="M1788" s="377"/>
      <c r="N1788" s="377"/>
      <c r="O1788" s="378"/>
    </row>
    <row r="1789" spans="6:15" s="231" customFormat="1">
      <c r="F1789" s="413"/>
      <c r="M1789" s="377"/>
      <c r="N1789" s="377"/>
      <c r="O1789" s="378"/>
    </row>
    <row r="1790" spans="6:15" s="231" customFormat="1">
      <c r="F1790" s="413"/>
      <c r="M1790" s="377"/>
      <c r="N1790" s="377"/>
      <c r="O1790" s="378"/>
    </row>
    <row r="1791" spans="6:15" s="231" customFormat="1">
      <c r="F1791" s="413"/>
      <c r="M1791" s="377"/>
      <c r="N1791" s="377"/>
      <c r="O1791" s="378"/>
    </row>
    <row r="1792" spans="6:15" s="231" customFormat="1">
      <c r="F1792" s="413"/>
      <c r="M1792" s="377"/>
      <c r="N1792" s="377"/>
      <c r="O1792" s="378"/>
    </row>
    <row r="1793" spans="6:15" s="231" customFormat="1">
      <c r="F1793" s="413"/>
      <c r="M1793" s="377"/>
      <c r="N1793" s="377"/>
      <c r="O1793" s="378"/>
    </row>
    <row r="1794" spans="6:15" s="231" customFormat="1">
      <c r="F1794" s="413"/>
      <c r="M1794" s="377"/>
      <c r="N1794" s="377"/>
      <c r="O1794" s="378"/>
    </row>
    <row r="1795" spans="6:15" s="231" customFormat="1">
      <c r="F1795" s="413"/>
      <c r="M1795" s="377"/>
      <c r="N1795" s="377"/>
      <c r="O1795" s="378"/>
    </row>
    <row r="1796" spans="6:15" s="231" customFormat="1">
      <c r="F1796" s="413"/>
      <c r="M1796" s="377"/>
      <c r="N1796" s="377"/>
      <c r="O1796" s="378"/>
    </row>
    <row r="1797" spans="6:15" s="231" customFormat="1">
      <c r="F1797" s="413"/>
      <c r="M1797" s="377"/>
      <c r="N1797" s="377"/>
      <c r="O1797" s="378"/>
    </row>
    <row r="1798" spans="6:15" s="231" customFormat="1">
      <c r="F1798" s="413"/>
      <c r="M1798" s="377"/>
      <c r="N1798" s="377"/>
      <c r="O1798" s="378"/>
    </row>
    <row r="1799" spans="6:15" s="231" customFormat="1">
      <c r="F1799" s="413"/>
      <c r="M1799" s="377"/>
      <c r="N1799" s="377"/>
      <c r="O1799" s="378"/>
    </row>
    <row r="1800" spans="6:15" s="231" customFormat="1">
      <c r="F1800" s="413"/>
      <c r="M1800" s="377"/>
      <c r="N1800" s="377"/>
      <c r="O1800" s="378"/>
    </row>
    <row r="1801" spans="6:15" s="231" customFormat="1">
      <c r="F1801" s="413"/>
      <c r="M1801" s="377"/>
      <c r="N1801" s="377"/>
      <c r="O1801" s="378"/>
    </row>
    <row r="1802" spans="6:15" s="231" customFormat="1">
      <c r="F1802" s="413"/>
      <c r="M1802" s="377"/>
      <c r="N1802" s="377"/>
      <c r="O1802" s="378"/>
    </row>
    <row r="1803" spans="6:15" s="231" customFormat="1">
      <c r="F1803" s="413"/>
      <c r="M1803" s="377"/>
      <c r="N1803" s="377"/>
      <c r="O1803" s="378"/>
    </row>
    <row r="1804" spans="6:15" s="231" customFormat="1">
      <c r="F1804" s="413"/>
      <c r="M1804" s="377"/>
      <c r="N1804" s="377"/>
      <c r="O1804" s="378"/>
    </row>
    <row r="1805" spans="6:15" s="231" customFormat="1">
      <c r="F1805" s="413"/>
      <c r="M1805" s="377"/>
      <c r="N1805" s="377"/>
      <c r="O1805" s="378"/>
    </row>
    <row r="1806" spans="6:15" s="231" customFormat="1">
      <c r="F1806" s="413"/>
      <c r="M1806" s="377"/>
      <c r="N1806" s="377"/>
      <c r="O1806" s="378"/>
    </row>
    <row r="1807" spans="6:15" s="231" customFormat="1">
      <c r="F1807" s="413"/>
      <c r="M1807" s="377"/>
      <c r="N1807" s="377"/>
      <c r="O1807" s="378"/>
    </row>
    <row r="1808" spans="6:15" s="231" customFormat="1">
      <c r="F1808" s="413"/>
      <c r="M1808" s="377"/>
      <c r="N1808" s="377"/>
      <c r="O1808" s="378"/>
    </row>
    <row r="1809" spans="6:15" s="231" customFormat="1">
      <c r="F1809" s="413"/>
      <c r="M1809" s="377"/>
      <c r="N1809" s="377"/>
      <c r="O1809" s="378"/>
    </row>
    <row r="1810" spans="6:15" s="231" customFormat="1">
      <c r="F1810" s="413"/>
      <c r="M1810" s="377"/>
      <c r="N1810" s="377"/>
      <c r="O1810" s="378"/>
    </row>
    <row r="1811" spans="6:15" s="231" customFormat="1">
      <c r="F1811" s="413"/>
      <c r="M1811" s="377"/>
      <c r="N1811" s="377"/>
      <c r="O1811" s="378"/>
    </row>
    <row r="1812" spans="6:15" s="231" customFormat="1">
      <c r="F1812" s="413"/>
      <c r="M1812" s="377"/>
      <c r="N1812" s="377"/>
      <c r="O1812" s="378"/>
    </row>
    <row r="1813" spans="6:15" s="231" customFormat="1">
      <c r="F1813" s="413"/>
      <c r="M1813" s="377"/>
      <c r="N1813" s="377"/>
      <c r="O1813" s="378"/>
    </row>
    <row r="1814" spans="6:15" s="231" customFormat="1">
      <c r="F1814" s="413"/>
      <c r="M1814" s="377"/>
      <c r="N1814" s="377"/>
      <c r="O1814" s="378"/>
    </row>
    <row r="1815" spans="6:15" s="231" customFormat="1">
      <c r="F1815" s="413"/>
      <c r="M1815" s="377"/>
      <c r="N1815" s="377"/>
      <c r="O1815" s="378"/>
    </row>
    <row r="1816" spans="6:15" s="231" customFormat="1">
      <c r="F1816" s="413"/>
      <c r="M1816" s="377"/>
      <c r="N1816" s="377"/>
      <c r="O1816" s="378"/>
    </row>
    <row r="1817" spans="6:15" s="231" customFormat="1">
      <c r="F1817" s="413"/>
      <c r="M1817" s="377"/>
      <c r="N1817" s="377"/>
      <c r="O1817" s="378"/>
    </row>
    <row r="1818" spans="6:15" s="231" customFormat="1">
      <c r="F1818" s="413"/>
      <c r="M1818" s="377"/>
      <c r="N1818" s="377"/>
      <c r="O1818" s="378"/>
    </row>
    <row r="1819" spans="6:15" s="231" customFormat="1">
      <c r="F1819" s="413"/>
      <c r="M1819" s="377"/>
      <c r="N1819" s="377"/>
      <c r="O1819" s="378"/>
    </row>
    <row r="1820" spans="6:15" s="231" customFormat="1">
      <c r="F1820" s="413"/>
      <c r="M1820" s="377"/>
      <c r="N1820" s="377"/>
      <c r="O1820" s="378"/>
    </row>
    <row r="1821" spans="6:15" s="231" customFormat="1">
      <c r="F1821" s="413"/>
      <c r="M1821" s="377"/>
      <c r="N1821" s="377"/>
      <c r="O1821" s="378"/>
    </row>
    <row r="1822" spans="6:15" s="231" customFormat="1">
      <c r="F1822" s="413"/>
      <c r="M1822" s="377"/>
      <c r="N1822" s="377"/>
      <c r="O1822" s="378"/>
    </row>
    <row r="1823" spans="6:15" s="231" customFormat="1">
      <c r="F1823" s="413"/>
      <c r="M1823" s="377"/>
      <c r="N1823" s="377"/>
      <c r="O1823" s="378"/>
    </row>
    <row r="1824" spans="6:15" s="231" customFormat="1">
      <c r="F1824" s="413"/>
      <c r="M1824" s="377"/>
      <c r="N1824" s="377"/>
      <c r="O1824" s="378"/>
    </row>
    <row r="1825" spans="6:15" s="231" customFormat="1">
      <c r="F1825" s="413"/>
      <c r="M1825" s="377"/>
      <c r="N1825" s="377"/>
      <c r="O1825" s="378"/>
    </row>
    <row r="1826" spans="6:15" s="231" customFormat="1">
      <c r="F1826" s="413"/>
      <c r="M1826" s="377"/>
      <c r="N1826" s="377"/>
      <c r="O1826" s="378"/>
    </row>
    <row r="1827" spans="6:15" s="231" customFormat="1">
      <c r="F1827" s="413"/>
      <c r="M1827" s="377"/>
      <c r="N1827" s="377"/>
      <c r="O1827" s="378"/>
    </row>
    <row r="1828" spans="6:15" s="231" customFormat="1">
      <c r="F1828" s="413"/>
      <c r="M1828" s="377"/>
      <c r="N1828" s="377"/>
      <c r="O1828" s="378"/>
    </row>
    <row r="1829" spans="6:15" s="231" customFormat="1">
      <c r="F1829" s="413"/>
      <c r="M1829" s="377"/>
      <c r="N1829" s="377"/>
      <c r="O1829" s="378"/>
    </row>
    <row r="1830" spans="6:15" s="231" customFormat="1">
      <c r="F1830" s="413"/>
      <c r="M1830" s="377"/>
      <c r="N1830" s="377"/>
      <c r="O1830" s="378"/>
    </row>
    <row r="1831" spans="6:15" s="231" customFormat="1">
      <c r="F1831" s="413"/>
      <c r="M1831" s="377"/>
      <c r="N1831" s="377"/>
      <c r="O1831" s="378"/>
    </row>
    <row r="1832" spans="6:15" s="231" customFormat="1">
      <c r="F1832" s="413"/>
      <c r="M1832" s="377"/>
      <c r="N1832" s="377"/>
      <c r="O1832" s="378"/>
    </row>
    <row r="1833" spans="6:15" s="231" customFormat="1">
      <c r="F1833" s="413"/>
      <c r="M1833" s="377"/>
      <c r="N1833" s="377"/>
      <c r="O1833" s="378"/>
    </row>
    <row r="1834" spans="6:15" s="231" customFormat="1">
      <c r="F1834" s="413"/>
      <c r="M1834" s="377"/>
      <c r="N1834" s="377"/>
      <c r="O1834" s="378"/>
    </row>
    <row r="1835" spans="6:15" s="231" customFormat="1">
      <c r="F1835" s="413"/>
      <c r="M1835" s="377"/>
      <c r="N1835" s="377"/>
      <c r="O1835" s="378"/>
    </row>
    <row r="1836" spans="6:15" s="231" customFormat="1">
      <c r="F1836" s="413"/>
      <c r="M1836" s="377"/>
      <c r="N1836" s="377"/>
      <c r="O1836" s="378"/>
    </row>
    <row r="1837" spans="6:15" s="231" customFormat="1">
      <c r="F1837" s="413"/>
      <c r="M1837" s="377"/>
      <c r="N1837" s="377"/>
      <c r="O1837" s="378"/>
    </row>
    <row r="1838" spans="6:15" s="231" customFormat="1">
      <c r="F1838" s="413"/>
      <c r="M1838" s="377"/>
      <c r="N1838" s="377"/>
      <c r="O1838" s="378"/>
    </row>
    <row r="1839" spans="6:15" s="231" customFormat="1">
      <c r="F1839" s="413"/>
      <c r="M1839" s="377"/>
      <c r="N1839" s="377"/>
      <c r="O1839" s="378"/>
    </row>
    <row r="1840" spans="6:15" s="231" customFormat="1">
      <c r="F1840" s="413"/>
      <c r="M1840" s="377"/>
      <c r="N1840" s="377"/>
      <c r="O1840" s="378"/>
    </row>
    <row r="1841" spans="6:15" s="231" customFormat="1">
      <c r="F1841" s="413"/>
      <c r="M1841" s="377"/>
      <c r="N1841" s="377"/>
      <c r="O1841" s="378"/>
    </row>
    <row r="1842" spans="6:15" s="231" customFormat="1">
      <c r="F1842" s="413"/>
      <c r="M1842" s="377"/>
      <c r="N1842" s="377"/>
      <c r="O1842" s="378"/>
    </row>
    <row r="1843" spans="6:15" s="231" customFormat="1">
      <c r="F1843" s="413"/>
      <c r="M1843" s="377"/>
      <c r="N1843" s="377"/>
      <c r="O1843" s="378"/>
    </row>
    <row r="1844" spans="6:15" s="231" customFormat="1">
      <c r="F1844" s="413"/>
      <c r="M1844" s="377"/>
      <c r="N1844" s="377"/>
      <c r="O1844" s="378"/>
    </row>
    <row r="1845" spans="6:15" s="231" customFormat="1">
      <c r="F1845" s="413"/>
      <c r="M1845" s="377"/>
      <c r="N1845" s="377"/>
      <c r="O1845" s="378"/>
    </row>
    <row r="1846" spans="6:15" s="231" customFormat="1">
      <c r="F1846" s="413"/>
      <c r="M1846" s="377"/>
      <c r="N1846" s="377"/>
      <c r="O1846" s="378"/>
    </row>
    <row r="1847" spans="6:15" s="231" customFormat="1">
      <c r="F1847" s="413"/>
      <c r="M1847" s="377"/>
      <c r="N1847" s="377"/>
      <c r="O1847" s="378"/>
    </row>
    <row r="1848" spans="6:15" s="231" customFormat="1">
      <c r="F1848" s="413"/>
      <c r="M1848" s="377"/>
      <c r="N1848" s="377"/>
      <c r="O1848" s="378"/>
    </row>
    <row r="1849" spans="6:15" s="231" customFormat="1">
      <c r="F1849" s="413"/>
      <c r="M1849" s="377"/>
      <c r="N1849" s="377"/>
      <c r="O1849" s="378"/>
    </row>
    <row r="1850" spans="6:15" s="231" customFormat="1">
      <c r="F1850" s="413"/>
      <c r="M1850" s="377"/>
      <c r="N1850" s="377"/>
      <c r="O1850" s="378"/>
    </row>
    <row r="1851" spans="6:15" s="231" customFormat="1">
      <c r="F1851" s="413"/>
      <c r="M1851" s="377"/>
      <c r="N1851" s="377"/>
      <c r="O1851" s="378"/>
    </row>
    <row r="1852" spans="6:15" s="231" customFormat="1">
      <c r="F1852" s="413"/>
      <c r="M1852" s="377"/>
      <c r="N1852" s="377"/>
      <c r="O1852" s="378"/>
    </row>
    <row r="1853" spans="6:15" s="231" customFormat="1">
      <c r="F1853" s="413"/>
      <c r="M1853" s="377"/>
      <c r="N1853" s="377"/>
      <c r="O1853" s="378"/>
    </row>
    <row r="1854" spans="6:15" s="231" customFormat="1">
      <c r="F1854" s="413"/>
      <c r="M1854" s="377"/>
      <c r="N1854" s="377"/>
      <c r="O1854" s="378"/>
    </row>
    <row r="1855" spans="6:15" s="231" customFormat="1">
      <c r="F1855" s="413"/>
      <c r="M1855" s="377"/>
      <c r="N1855" s="377"/>
      <c r="O1855" s="378"/>
    </row>
    <row r="1856" spans="6:15" s="231" customFormat="1">
      <c r="F1856" s="413"/>
      <c r="M1856" s="377"/>
      <c r="N1856" s="377"/>
      <c r="O1856" s="378"/>
    </row>
    <row r="1857" spans="6:15" s="231" customFormat="1">
      <c r="F1857" s="413"/>
      <c r="M1857" s="377"/>
      <c r="N1857" s="377"/>
      <c r="O1857" s="378"/>
    </row>
    <row r="1858" spans="6:15" s="231" customFormat="1">
      <c r="F1858" s="413"/>
      <c r="M1858" s="377"/>
      <c r="N1858" s="377"/>
      <c r="O1858" s="378"/>
    </row>
    <row r="1859" spans="6:15" s="231" customFormat="1">
      <c r="F1859" s="413"/>
      <c r="M1859" s="377"/>
      <c r="N1859" s="377"/>
      <c r="O1859" s="378"/>
    </row>
    <row r="1860" spans="6:15" s="231" customFormat="1">
      <c r="F1860" s="413"/>
      <c r="M1860" s="377"/>
      <c r="N1860" s="377"/>
      <c r="O1860" s="378"/>
    </row>
    <row r="1861" spans="6:15" s="231" customFormat="1">
      <c r="F1861" s="413"/>
      <c r="M1861" s="377"/>
      <c r="N1861" s="377"/>
      <c r="O1861" s="378"/>
    </row>
    <row r="1862" spans="6:15" s="231" customFormat="1">
      <c r="F1862" s="413"/>
      <c r="M1862" s="377"/>
      <c r="N1862" s="377"/>
      <c r="O1862" s="378"/>
    </row>
    <row r="1863" spans="6:15" s="231" customFormat="1">
      <c r="F1863" s="413"/>
      <c r="M1863" s="377"/>
      <c r="N1863" s="377"/>
      <c r="O1863" s="378"/>
    </row>
    <row r="1864" spans="6:15" s="231" customFormat="1">
      <c r="F1864" s="413"/>
      <c r="M1864" s="377"/>
      <c r="N1864" s="377"/>
      <c r="O1864" s="378"/>
    </row>
    <row r="1865" spans="6:15" s="231" customFormat="1">
      <c r="F1865" s="413"/>
      <c r="M1865" s="377"/>
      <c r="N1865" s="377"/>
      <c r="O1865" s="378"/>
    </row>
    <row r="1866" spans="6:15" s="231" customFormat="1">
      <c r="F1866" s="413"/>
      <c r="M1866" s="377"/>
      <c r="N1866" s="377"/>
      <c r="O1866" s="378"/>
    </row>
    <row r="1867" spans="6:15" s="231" customFormat="1">
      <c r="F1867" s="413"/>
      <c r="M1867" s="377"/>
      <c r="N1867" s="377"/>
      <c r="O1867" s="378"/>
    </row>
    <row r="1868" spans="6:15" s="231" customFormat="1">
      <c r="F1868" s="413"/>
      <c r="M1868" s="377"/>
      <c r="N1868" s="377"/>
      <c r="O1868" s="378"/>
    </row>
    <row r="1869" spans="6:15" s="231" customFormat="1">
      <c r="F1869" s="413"/>
      <c r="M1869" s="377"/>
      <c r="N1869" s="377"/>
      <c r="O1869" s="378"/>
    </row>
    <row r="1870" spans="6:15" s="231" customFormat="1">
      <c r="F1870" s="413"/>
      <c r="M1870" s="377"/>
      <c r="N1870" s="377"/>
      <c r="O1870" s="378"/>
    </row>
    <row r="1871" spans="6:15" s="231" customFormat="1">
      <c r="F1871" s="413"/>
      <c r="M1871" s="377"/>
      <c r="N1871" s="377"/>
      <c r="O1871" s="378"/>
    </row>
    <row r="1872" spans="6:15" s="231" customFormat="1">
      <c r="F1872" s="413"/>
      <c r="M1872" s="377"/>
      <c r="N1872" s="377"/>
      <c r="O1872" s="378"/>
    </row>
    <row r="1873" spans="6:15" s="231" customFormat="1">
      <c r="F1873" s="413"/>
      <c r="M1873" s="377"/>
      <c r="N1873" s="377"/>
      <c r="O1873" s="378"/>
    </row>
    <row r="1874" spans="6:15" s="231" customFormat="1">
      <c r="F1874" s="413"/>
      <c r="M1874" s="377"/>
      <c r="N1874" s="377"/>
      <c r="O1874" s="378"/>
    </row>
    <row r="1875" spans="6:15" s="231" customFormat="1">
      <c r="F1875" s="413"/>
      <c r="M1875" s="377"/>
      <c r="N1875" s="377"/>
      <c r="O1875" s="378"/>
    </row>
    <row r="1876" spans="6:15" s="231" customFormat="1">
      <c r="F1876" s="413"/>
      <c r="M1876" s="377"/>
      <c r="N1876" s="377"/>
      <c r="O1876" s="378"/>
    </row>
    <row r="1877" spans="6:15" s="231" customFormat="1">
      <c r="F1877" s="413"/>
      <c r="M1877" s="377"/>
      <c r="N1877" s="377"/>
      <c r="O1877" s="378"/>
    </row>
    <row r="1878" spans="6:15" s="231" customFormat="1">
      <c r="F1878" s="413"/>
      <c r="M1878" s="377"/>
      <c r="N1878" s="377"/>
      <c r="O1878" s="378"/>
    </row>
    <row r="1879" spans="6:15" s="231" customFormat="1">
      <c r="F1879" s="413"/>
      <c r="M1879" s="377"/>
      <c r="N1879" s="377"/>
      <c r="O1879" s="378"/>
    </row>
    <row r="1880" spans="6:15" s="231" customFormat="1">
      <c r="F1880" s="413"/>
      <c r="M1880" s="377"/>
      <c r="N1880" s="377"/>
      <c r="O1880" s="378"/>
    </row>
    <row r="1881" spans="6:15" s="231" customFormat="1">
      <c r="F1881" s="413"/>
      <c r="M1881" s="377"/>
      <c r="N1881" s="377"/>
      <c r="O1881" s="378"/>
    </row>
    <row r="1882" spans="6:15" s="231" customFormat="1">
      <c r="F1882" s="413"/>
      <c r="M1882" s="377"/>
      <c r="N1882" s="377"/>
      <c r="O1882" s="378"/>
    </row>
    <row r="1883" spans="6:15" s="231" customFormat="1">
      <c r="F1883" s="413"/>
      <c r="M1883" s="377"/>
      <c r="N1883" s="377"/>
      <c r="O1883" s="378"/>
    </row>
    <row r="1884" spans="6:15" s="231" customFormat="1">
      <c r="F1884" s="413"/>
      <c r="M1884" s="377"/>
      <c r="N1884" s="377"/>
      <c r="O1884" s="378"/>
    </row>
    <row r="1885" spans="6:15" s="231" customFormat="1">
      <c r="F1885" s="413"/>
      <c r="M1885" s="377"/>
      <c r="N1885" s="377"/>
      <c r="O1885" s="378"/>
    </row>
    <row r="1886" spans="6:15" s="231" customFormat="1">
      <c r="F1886" s="413"/>
      <c r="M1886" s="377"/>
      <c r="N1886" s="377"/>
      <c r="O1886" s="378"/>
    </row>
    <row r="1887" spans="6:15" s="231" customFormat="1">
      <c r="F1887" s="413"/>
      <c r="M1887" s="377"/>
      <c r="N1887" s="377"/>
      <c r="O1887" s="378"/>
    </row>
    <row r="1888" spans="6:15" s="231" customFormat="1">
      <c r="F1888" s="413"/>
      <c r="M1888" s="377"/>
      <c r="N1888" s="377"/>
      <c r="O1888" s="378"/>
    </row>
    <row r="1889" spans="6:15" s="231" customFormat="1">
      <c r="F1889" s="413"/>
      <c r="M1889" s="377"/>
      <c r="N1889" s="377"/>
      <c r="O1889" s="378"/>
    </row>
    <row r="1890" spans="6:15" s="231" customFormat="1">
      <c r="F1890" s="413"/>
      <c r="M1890" s="377"/>
      <c r="N1890" s="377"/>
      <c r="O1890" s="378"/>
    </row>
    <row r="1891" spans="6:15" s="231" customFormat="1">
      <c r="F1891" s="413"/>
      <c r="M1891" s="377"/>
      <c r="N1891" s="377"/>
      <c r="O1891" s="378"/>
    </row>
    <row r="1892" spans="6:15" s="231" customFormat="1">
      <c r="F1892" s="413"/>
      <c r="M1892" s="377"/>
      <c r="N1892" s="377"/>
      <c r="O1892" s="378"/>
    </row>
    <row r="1893" spans="6:15" s="231" customFormat="1">
      <c r="F1893" s="413"/>
      <c r="M1893" s="377"/>
      <c r="N1893" s="377"/>
      <c r="O1893" s="378"/>
    </row>
    <row r="1894" spans="6:15" s="231" customFormat="1">
      <c r="F1894" s="413"/>
      <c r="M1894" s="377"/>
      <c r="N1894" s="377"/>
      <c r="O1894" s="378"/>
    </row>
    <row r="1895" spans="6:15" s="231" customFormat="1">
      <c r="F1895" s="413"/>
      <c r="M1895" s="377"/>
      <c r="N1895" s="377"/>
      <c r="O1895" s="378"/>
    </row>
    <row r="1896" spans="6:15" s="231" customFormat="1">
      <c r="F1896" s="413"/>
      <c r="M1896" s="377"/>
      <c r="N1896" s="377"/>
      <c r="O1896" s="378"/>
    </row>
    <row r="1897" spans="6:15" s="231" customFormat="1">
      <c r="F1897" s="413"/>
      <c r="M1897" s="377"/>
      <c r="N1897" s="377"/>
      <c r="O1897" s="378"/>
    </row>
    <row r="1898" spans="6:15" s="231" customFormat="1">
      <c r="F1898" s="413"/>
      <c r="M1898" s="377"/>
      <c r="N1898" s="377"/>
      <c r="O1898" s="378"/>
    </row>
    <row r="1899" spans="6:15" s="231" customFormat="1">
      <c r="F1899" s="413"/>
      <c r="M1899" s="377"/>
      <c r="N1899" s="377"/>
      <c r="O1899" s="378"/>
    </row>
    <row r="1900" spans="6:15" s="231" customFormat="1">
      <c r="F1900" s="413"/>
      <c r="M1900" s="377"/>
      <c r="N1900" s="377"/>
      <c r="O1900" s="378"/>
    </row>
    <row r="1901" spans="6:15" s="231" customFormat="1">
      <c r="F1901" s="413"/>
      <c r="M1901" s="377"/>
      <c r="N1901" s="377"/>
      <c r="O1901" s="378"/>
    </row>
    <row r="1902" spans="6:15" s="231" customFormat="1">
      <c r="F1902" s="413"/>
      <c r="M1902" s="377"/>
      <c r="N1902" s="377"/>
      <c r="O1902" s="378"/>
    </row>
    <row r="1903" spans="6:15" s="231" customFormat="1">
      <c r="F1903" s="413"/>
      <c r="M1903" s="377"/>
      <c r="N1903" s="377"/>
      <c r="O1903" s="378"/>
    </row>
    <row r="1904" spans="6:15" s="231" customFormat="1">
      <c r="F1904" s="413"/>
      <c r="M1904" s="377"/>
      <c r="N1904" s="377"/>
      <c r="O1904" s="378"/>
    </row>
    <row r="1905" spans="6:15" s="231" customFormat="1">
      <c r="F1905" s="413"/>
      <c r="M1905" s="377"/>
      <c r="N1905" s="377"/>
      <c r="O1905" s="378"/>
    </row>
    <row r="1906" spans="6:15" s="231" customFormat="1">
      <c r="F1906" s="413"/>
      <c r="M1906" s="377"/>
      <c r="N1906" s="377"/>
      <c r="O1906" s="378"/>
    </row>
    <row r="1907" spans="6:15" s="231" customFormat="1">
      <c r="F1907" s="413"/>
      <c r="M1907" s="377"/>
      <c r="N1907" s="377"/>
      <c r="O1907" s="378"/>
    </row>
    <row r="1908" spans="6:15" s="231" customFormat="1">
      <c r="F1908" s="413"/>
      <c r="M1908" s="377"/>
      <c r="N1908" s="377"/>
      <c r="O1908" s="378"/>
    </row>
    <row r="1909" spans="6:15" s="231" customFormat="1">
      <c r="F1909" s="413"/>
      <c r="M1909" s="377"/>
      <c r="N1909" s="377"/>
      <c r="O1909" s="378"/>
    </row>
    <row r="1910" spans="6:15" s="231" customFormat="1">
      <c r="F1910" s="413"/>
      <c r="M1910" s="377"/>
      <c r="N1910" s="377"/>
      <c r="O1910" s="378"/>
    </row>
    <row r="1911" spans="6:15" s="231" customFormat="1">
      <c r="F1911" s="413"/>
      <c r="M1911" s="377"/>
      <c r="N1911" s="377"/>
      <c r="O1911" s="378"/>
    </row>
    <row r="1912" spans="6:15" s="231" customFormat="1">
      <c r="F1912" s="413"/>
      <c r="M1912" s="377"/>
      <c r="N1912" s="377"/>
      <c r="O1912" s="378"/>
    </row>
    <row r="1913" spans="6:15" s="231" customFormat="1">
      <c r="F1913" s="413"/>
      <c r="M1913" s="377"/>
      <c r="N1913" s="377"/>
      <c r="O1913" s="378"/>
    </row>
    <row r="1914" spans="6:15" s="231" customFormat="1">
      <c r="F1914" s="413"/>
      <c r="M1914" s="377"/>
      <c r="N1914" s="377"/>
      <c r="O1914" s="378"/>
    </row>
    <row r="1915" spans="6:15" s="231" customFormat="1">
      <c r="F1915" s="413"/>
      <c r="M1915" s="377"/>
      <c r="N1915" s="377"/>
      <c r="O1915" s="378"/>
    </row>
    <row r="1916" spans="6:15" s="231" customFormat="1">
      <c r="F1916" s="413"/>
      <c r="M1916" s="377"/>
      <c r="N1916" s="377"/>
      <c r="O1916" s="378"/>
    </row>
    <row r="1917" spans="6:15" s="231" customFormat="1">
      <c r="F1917" s="413"/>
      <c r="M1917" s="377"/>
      <c r="N1917" s="377"/>
      <c r="O1917" s="378"/>
    </row>
    <row r="1918" spans="6:15" s="231" customFormat="1">
      <c r="F1918" s="413"/>
      <c r="M1918" s="377"/>
      <c r="N1918" s="377"/>
      <c r="O1918" s="378"/>
    </row>
    <row r="1919" spans="6:15" s="231" customFormat="1">
      <c r="F1919" s="413"/>
      <c r="M1919" s="377"/>
      <c r="N1919" s="377"/>
      <c r="O1919" s="378"/>
    </row>
    <row r="1920" spans="6:15" s="231" customFormat="1">
      <c r="F1920" s="413"/>
      <c r="M1920" s="377"/>
      <c r="N1920" s="377"/>
      <c r="O1920" s="378"/>
    </row>
    <row r="1921" spans="6:15" s="231" customFormat="1">
      <c r="F1921" s="413"/>
      <c r="M1921" s="377"/>
      <c r="N1921" s="377"/>
      <c r="O1921" s="378"/>
    </row>
    <row r="1922" spans="6:15" s="231" customFormat="1">
      <c r="F1922" s="413"/>
      <c r="M1922" s="377"/>
      <c r="N1922" s="377"/>
      <c r="O1922" s="378"/>
    </row>
    <row r="1923" spans="6:15" s="231" customFormat="1">
      <c r="F1923" s="413"/>
      <c r="M1923" s="377"/>
      <c r="N1923" s="377"/>
      <c r="O1923" s="378"/>
    </row>
    <row r="1924" spans="6:15" s="231" customFormat="1">
      <c r="F1924" s="413"/>
      <c r="M1924" s="377"/>
      <c r="N1924" s="377"/>
      <c r="O1924" s="378"/>
    </row>
    <row r="1925" spans="6:15" s="231" customFormat="1">
      <c r="F1925" s="413"/>
      <c r="M1925" s="377"/>
      <c r="N1925" s="377"/>
      <c r="O1925" s="378"/>
    </row>
    <row r="1926" spans="6:15" s="231" customFormat="1">
      <c r="F1926" s="413"/>
      <c r="M1926" s="377"/>
      <c r="N1926" s="377"/>
      <c r="O1926" s="378"/>
    </row>
    <row r="1927" spans="6:15" s="231" customFormat="1">
      <c r="F1927" s="413"/>
      <c r="M1927" s="377"/>
      <c r="N1927" s="377"/>
      <c r="O1927" s="378"/>
    </row>
    <row r="1928" spans="6:15" s="231" customFormat="1">
      <c r="F1928" s="413"/>
      <c r="M1928" s="377"/>
      <c r="N1928" s="377"/>
      <c r="O1928" s="378"/>
    </row>
    <row r="1929" spans="6:15" s="231" customFormat="1">
      <c r="F1929" s="413"/>
      <c r="M1929" s="377"/>
      <c r="N1929" s="377"/>
      <c r="O1929" s="378"/>
    </row>
    <row r="1930" spans="6:15" s="231" customFormat="1">
      <c r="F1930" s="413"/>
      <c r="M1930" s="377"/>
      <c r="N1930" s="377"/>
      <c r="O1930" s="378"/>
    </row>
    <row r="1931" spans="6:15" s="231" customFormat="1">
      <c r="F1931" s="413"/>
      <c r="M1931" s="377"/>
      <c r="N1931" s="377"/>
      <c r="O1931" s="378"/>
    </row>
    <row r="1932" spans="6:15" s="231" customFormat="1">
      <c r="F1932" s="413"/>
      <c r="M1932" s="377"/>
      <c r="N1932" s="377"/>
      <c r="O1932" s="378"/>
    </row>
    <row r="1933" spans="6:15" s="231" customFormat="1">
      <c r="F1933" s="413"/>
      <c r="M1933" s="377"/>
      <c r="N1933" s="377"/>
      <c r="O1933" s="378"/>
    </row>
    <row r="1934" spans="6:15" s="231" customFormat="1">
      <c r="F1934" s="413"/>
      <c r="M1934" s="377"/>
      <c r="N1934" s="377"/>
      <c r="O1934" s="378"/>
    </row>
    <row r="1935" spans="6:15" s="231" customFormat="1">
      <c r="F1935" s="413"/>
      <c r="M1935" s="377"/>
      <c r="N1935" s="377"/>
      <c r="O1935" s="378"/>
    </row>
    <row r="1936" spans="6:15" s="231" customFormat="1">
      <c r="F1936" s="413"/>
      <c r="M1936" s="377"/>
      <c r="N1936" s="377"/>
      <c r="O1936" s="378"/>
    </row>
    <row r="1937" spans="6:15" s="231" customFormat="1">
      <c r="F1937" s="413"/>
      <c r="M1937" s="377"/>
      <c r="N1937" s="377"/>
      <c r="O1937" s="378"/>
    </row>
    <row r="1938" spans="6:15" s="231" customFormat="1">
      <c r="F1938" s="413"/>
      <c r="M1938" s="377"/>
      <c r="N1938" s="377"/>
      <c r="O1938" s="378"/>
    </row>
    <row r="1939" spans="6:15" s="231" customFormat="1">
      <c r="F1939" s="413"/>
      <c r="M1939" s="377"/>
      <c r="N1939" s="377"/>
      <c r="O1939" s="378"/>
    </row>
    <row r="1940" spans="6:15" s="231" customFormat="1">
      <c r="F1940" s="413"/>
      <c r="M1940" s="377"/>
      <c r="N1940" s="377"/>
      <c r="O1940" s="378"/>
    </row>
    <row r="1941" spans="6:15" s="231" customFormat="1">
      <c r="F1941" s="413"/>
      <c r="M1941" s="377"/>
      <c r="N1941" s="377"/>
      <c r="O1941" s="378"/>
    </row>
    <row r="1942" spans="6:15" s="231" customFormat="1">
      <c r="F1942" s="413"/>
      <c r="M1942" s="377"/>
      <c r="N1942" s="377"/>
      <c r="O1942" s="378"/>
    </row>
    <row r="1943" spans="6:15" s="231" customFormat="1">
      <c r="F1943" s="413"/>
      <c r="M1943" s="377"/>
      <c r="N1943" s="377"/>
      <c r="O1943" s="378"/>
    </row>
    <row r="1944" spans="6:15" s="231" customFormat="1">
      <c r="F1944" s="413"/>
      <c r="M1944" s="377"/>
      <c r="N1944" s="377"/>
      <c r="O1944" s="378"/>
    </row>
    <row r="1945" spans="6:15" s="231" customFormat="1">
      <c r="F1945" s="413"/>
      <c r="M1945" s="377"/>
      <c r="N1945" s="377"/>
      <c r="O1945" s="378"/>
    </row>
    <row r="1946" spans="6:15" s="231" customFormat="1">
      <c r="F1946" s="413"/>
      <c r="M1946" s="377"/>
      <c r="N1946" s="377"/>
      <c r="O1946" s="378"/>
    </row>
    <row r="1947" spans="6:15" s="231" customFormat="1">
      <c r="F1947" s="413"/>
      <c r="M1947" s="377"/>
      <c r="N1947" s="377"/>
      <c r="O1947" s="378"/>
    </row>
    <row r="1948" spans="6:15" s="231" customFormat="1">
      <c r="F1948" s="413"/>
      <c r="M1948" s="377"/>
      <c r="N1948" s="377"/>
      <c r="O1948" s="378"/>
    </row>
    <row r="1949" spans="6:15" s="231" customFormat="1">
      <c r="F1949" s="413"/>
      <c r="M1949" s="377"/>
      <c r="N1949" s="377"/>
      <c r="O1949" s="378"/>
    </row>
    <row r="1950" spans="6:15" s="231" customFormat="1">
      <c r="F1950" s="413"/>
      <c r="M1950" s="377"/>
      <c r="N1950" s="377"/>
      <c r="O1950" s="378"/>
    </row>
    <row r="1951" spans="6:15" s="231" customFormat="1">
      <c r="F1951" s="413"/>
      <c r="M1951" s="377"/>
      <c r="N1951" s="377"/>
      <c r="O1951" s="378"/>
    </row>
    <row r="1952" spans="6:15" s="231" customFormat="1">
      <c r="F1952" s="413"/>
      <c r="M1952" s="377"/>
      <c r="N1952" s="377"/>
      <c r="O1952" s="378"/>
    </row>
    <row r="1953" spans="6:15" s="231" customFormat="1">
      <c r="F1953" s="413"/>
      <c r="M1953" s="377"/>
      <c r="N1953" s="377"/>
      <c r="O1953" s="378"/>
    </row>
    <row r="1954" spans="6:15" s="231" customFormat="1">
      <c r="F1954" s="413"/>
      <c r="M1954" s="377"/>
      <c r="N1954" s="377"/>
      <c r="O1954" s="378"/>
    </row>
    <row r="1955" spans="6:15" s="231" customFormat="1">
      <c r="F1955" s="413"/>
      <c r="M1955" s="377"/>
      <c r="N1955" s="377"/>
      <c r="O1955" s="378"/>
    </row>
    <row r="1956" spans="6:15" s="231" customFormat="1">
      <c r="F1956" s="413"/>
      <c r="M1956" s="377"/>
      <c r="N1956" s="377"/>
      <c r="O1956" s="378"/>
    </row>
    <row r="1957" spans="6:15" s="231" customFormat="1">
      <c r="F1957" s="413"/>
      <c r="M1957" s="377"/>
      <c r="N1957" s="377"/>
      <c r="O1957" s="378"/>
    </row>
    <row r="1958" spans="6:15" s="231" customFormat="1">
      <c r="F1958" s="413"/>
      <c r="M1958" s="377"/>
      <c r="N1958" s="377"/>
      <c r="O1958" s="378"/>
    </row>
    <row r="1959" spans="6:15" s="231" customFormat="1">
      <c r="F1959" s="413"/>
      <c r="M1959" s="377"/>
      <c r="N1959" s="377"/>
      <c r="O1959" s="378"/>
    </row>
    <row r="1960" spans="6:15" s="231" customFormat="1">
      <c r="F1960" s="413"/>
      <c r="M1960" s="377"/>
      <c r="N1960" s="377"/>
      <c r="O1960" s="378"/>
    </row>
    <row r="1961" spans="6:15" s="231" customFormat="1">
      <c r="F1961" s="413"/>
      <c r="M1961" s="377"/>
      <c r="N1961" s="377"/>
      <c r="O1961" s="378"/>
    </row>
    <row r="1962" spans="6:15" s="231" customFormat="1">
      <c r="F1962" s="413"/>
      <c r="M1962" s="377"/>
      <c r="N1962" s="377"/>
      <c r="O1962" s="378"/>
    </row>
    <row r="1963" spans="6:15" s="231" customFormat="1">
      <c r="F1963" s="413"/>
      <c r="M1963" s="377"/>
      <c r="N1963" s="377"/>
      <c r="O1963" s="378"/>
    </row>
    <row r="1964" spans="6:15" s="231" customFormat="1">
      <c r="F1964" s="413"/>
      <c r="M1964" s="377"/>
      <c r="N1964" s="377"/>
      <c r="O1964" s="378"/>
    </row>
    <row r="1965" spans="6:15" s="231" customFormat="1">
      <c r="F1965" s="413"/>
      <c r="M1965" s="377"/>
      <c r="N1965" s="377"/>
      <c r="O1965" s="378"/>
    </row>
    <row r="1966" spans="6:15" s="231" customFormat="1">
      <c r="F1966" s="413"/>
      <c r="M1966" s="377"/>
      <c r="N1966" s="377"/>
      <c r="O1966" s="378"/>
    </row>
    <row r="1967" spans="6:15" s="231" customFormat="1">
      <c r="F1967" s="413"/>
      <c r="M1967" s="377"/>
      <c r="N1967" s="377"/>
      <c r="O1967" s="378"/>
    </row>
    <row r="1968" spans="6:15" s="231" customFormat="1">
      <c r="F1968" s="413"/>
      <c r="M1968" s="377"/>
      <c r="N1968" s="377"/>
      <c r="O1968" s="378"/>
    </row>
    <row r="1969" spans="6:15" s="231" customFormat="1">
      <c r="F1969" s="413"/>
      <c r="M1969" s="377"/>
      <c r="N1969" s="377"/>
      <c r="O1969" s="378"/>
    </row>
    <row r="1970" spans="6:15" s="231" customFormat="1">
      <c r="F1970" s="413"/>
      <c r="M1970" s="377"/>
      <c r="N1970" s="377"/>
      <c r="O1970" s="378"/>
    </row>
    <row r="1971" spans="6:15" s="231" customFormat="1">
      <c r="F1971" s="413"/>
      <c r="M1971" s="377"/>
      <c r="N1971" s="377"/>
      <c r="O1971" s="378"/>
    </row>
    <row r="1972" spans="6:15" s="231" customFormat="1">
      <c r="F1972" s="413"/>
      <c r="M1972" s="377"/>
      <c r="N1972" s="377"/>
      <c r="O1972" s="378"/>
    </row>
    <row r="1973" spans="6:15" s="231" customFormat="1">
      <c r="F1973" s="413"/>
      <c r="M1973" s="377"/>
      <c r="N1973" s="377"/>
      <c r="O1973" s="378"/>
    </row>
    <row r="1974" spans="6:15" s="231" customFormat="1">
      <c r="F1974" s="413"/>
      <c r="M1974" s="377"/>
      <c r="N1974" s="377"/>
      <c r="O1974" s="378"/>
    </row>
    <row r="1975" spans="6:15" s="231" customFormat="1">
      <c r="F1975" s="413"/>
      <c r="M1975" s="377"/>
      <c r="N1975" s="377"/>
      <c r="O1975" s="378"/>
    </row>
    <row r="1976" spans="6:15" s="231" customFormat="1">
      <c r="F1976" s="413"/>
      <c r="M1976" s="377"/>
      <c r="N1976" s="377"/>
      <c r="O1976" s="378"/>
    </row>
    <row r="1977" spans="6:15" s="231" customFormat="1">
      <c r="F1977" s="413"/>
      <c r="M1977" s="377"/>
      <c r="N1977" s="377"/>
      <c r="O1977" s="378"/>
    </row>
    <row r="1978" spans="6:15" s="231" customFormat="1">
      <c r="F1978" s="413"/>
      <c r="M1978" s="377"/>
      <c r="N1978" s="377"/>
      <c r="O1978" s="378"/>
    </row>
    <row r="1979" spans="6:15" s="231" customFormat="1">
      <c r="F1979" s="413"/>
      <c r="M1979" s="377"/>
      <c r="N1979" s="377"/>
      <c r="O1979" s="378"/>
    </row>
    <row r="1980" spans="6:15" s="231" customFormat="1">
      <c r="F1980" s="413"/>
      <c r="M1980" s="377"/>
      <c r="N1980" s="377"/>
      <c r="O1980" s="378"/>
    </row>
    <row r="1981" spans="6:15" s="231" customFormat="1">
      <c r="F1981" s="413"/>
      <c r="M1981" s="377"/>
      <c r="N1981" s="377"/>
      <c r="O1981" s="378"/>
    </row>
    <row r="1982" spans="6:15" s="231" customFormat="1">
      <c r="F1982" s="413"/>
      <c r="M1982" s="377"/>
      <c r="N1982" s="377"/>
      <c r="O1982" s="378"/>
    </row>
    <row r="1983" spans="6:15" s="231" customFormat="1">
      <c r="F1983" s="413"/>
      <c r="M1983" s="377"/>
      <c r="N1983" s="377"/>
      <c r="O1983" s="378"/>
    </row>
    <row r="1984" spans="6:15" s="231" customFormat="1">
      <c r="F1984" s="413"/>
      <c r="M1984" s="377"/>
      <c r="N1984" s="377"/>
      <c r="O1984" s="378"/>
    </row>
    <row r="1985" spans="6:15" s="231" customFormat="1">
      <c r="F1985" s="413"/>
      <c r="M1985" s="377"/>
      <c r="N1985" s="377"/>
      <c r="O1985" s="378"/>
    </row>
    <row r="1986" spans="6:15" s="231" customFormat="1">
      <c r="F1986" s="413"/>
      <c r="M1986" s="377"/>
      <c r="N1986" s="377"/>
      <c r="O1986" s="378"/>
    </row>
    <row r="1987" spans="6:15" s="231" customFormat="1">
      <c r="F1987" s="413"/>
      <c r="M1987" s="377"/>
      <c r="N1987" s="377"/>
      <c r="O1987" s="378"/>
    </row>
    <row r="1988" spans="6:15" s="231" customFormat="1">
      <c r="F1988" s="413"/>
      <c r="M1988" s="377"/>
      <c r="N1988" s="377"/>
      <c r="O1988" s="378"/>
    </row>
    <row r="1989" spans="6:15" s="231" customFormat="1">
      <c r="F1989" s="413"/>
      <c r="M1989" s="377"/>
      <c r="N1989" s="377"/>
      <c r="O1989" s="378"/>
    </row>
    <row r="1990" spans="6:15" s="231" customFormat="1">
      <c r="F1990" s="413"/>
      <c r="M1990" s="377"/>
      <c r="N1990" s="377"/>
      <c r="O1990" s="378"/>
    </row>
    <row r="1991" spans="6:15" s="231" customFormat="1">
      <c r="F1991" s="413"/>
      <c r="M1991" s="377"/>
      <c r="N1991" s="377"/>
      <c r="O1991" s="378"/>
    </row>
    <row r="1992" spans="6:15" s="231" customFormat="1">
      <c r="F1992" s="413"/>
      <c r="M1992" s="377"/>
      <c r="N1992" s="377"/>
      <c r="O1992" s="378"/>
    </row>
    <row r="1993" spans="6:15" s="231" customFormat="1">
      <c r="F1993" s="413"/>
      <c r="M1993" s="377"/>
      <c r="N1993" s="377"/>
      <c r="O1993" s="378"/>
    </row>
    <row r="1994" spans="6:15" s="231" customFormat="1">
      <c r="F1994" s="413"/>
      <c r="M1994" s="377"/>
      <c r="N1994" s="377"/>
      <c r="O1994" s="378"/>
    </row>
    <row r="1995" spans="6:15" s="231" customFormat="1">
      <c r="F1995" s="413"/>
      <c r="M1995" s="377"/>
      <c r="N1995" s="377"/>
      <c r="O1995" s="378"/>
    </row>
    <row r="1996" spans="6:15" s="231" customFormat="1">
      <c r="F1996" s="413"/>
      <c r="M1996" s="377"/>
      <c r="N1996" s="377"/>
      <c r="O1996" s="378"/>
    </row>
    <row r="1997" spans="6:15" s="231" customFormat="1">
      <c r="F1997" s="413"/>
      <c r="M1997" s="377"/>
      <c r="N1997" s="377"/>
      <c r="O1997" s="378"/>
    </row>
    <row r="1998" spans="6:15" s="231" customFormat="1">
      <c r="F1998" s="413"/>
      <c r="M1998" s="377"/>
      <c r="N1998" s="377"/>
      <c r="O1998" s="378"/>
    </row>
    <row r="1999" spans="6:15" s="231" customFormat="1">
      <c r="F1999" s="413"/>
      <c r="M1999" s="377"/>
      <c r="N1999" s="377"/>
      <c r="O1999" s="378"/>
    </row>
    <row r="2000" spans="6:15" s="231" customFormat="1">
      <c r="F2000" s="413"/>
      <c r="M2000" s="377"/>
      <c r="N2000" s="377"/>
      <c r="O2000" s="378"/>
    </row>
    <row r="2001" spans="6:15" s="231" customFormat="1">
      <c r="F2001" s="413"/>
      <c r="M2001" s="377"/>
      <c r="N2001" s="377"/>
      <c r="O2001" s="378"/>
    </row>
    <row r="2002" spans="6:15" s="231" customFormat="1">
      <c r="F2002" s="413"/>
      <c r="M2002" s="377"/>
      <c r="N2002" s="377"/>
      <c r="O2002" s="378"/>
    </row>
    <row r="2003" spans="6:15" s="231" customFormat="1">
      <c r="F2003" s="413"/>
      <c r="M2003" s="377"/>
      <c r="N2003" s="377"/>
      <c r="O2003" s="378"/>
    </row>
    <row r="2004" spans="6:15" s="231" customFormat="1">
      <c r="F2004" s="413"/>
      <c r="M2004" s="377"/>
      <c r="N2004" s="377"/>
      <c r="O2004" s="378"/>
    </row>
    <row r="2005" spans="6:15" s="231" customFormat="1">
      <c r="F2005" s="413"/>
      <c r="M2005" s="377"/>
      <c r="N2005" s="377"/>
      <c r="O2005" s="378"/>
    </row>
    <row r="2006" spans="6:15" s="231" customFormat="1">
      <c r="F2006" s="413"/>
      <c r="M2006" s="377"/>
      <c r="N2006" s="377"/>
      <c r="O2006" s="378"/>
    </row>
    <row r="2007" spans="6:15" s="231" customFormat="1">
      <c r="F2007" s="413"/>
      <c r="M2007" s="377"/>
      <c r="N2007" s="377"/>
      <c r="O2007" s="378"/>
    </row>
    <row r="2008" spans="6:15" s="231" customFormat="1">
      <c r="F2008" s="413"/>
      <c r="M2008" s="377"/>
      <c r="N2008" s="377"/>
      <c r="O2008" s="378"/>
    </row>
    <row r="2009" spans="6:15" s="231" customFormat="1">
      <c r="F2009" s="413"/>
      <c r="M2009" s="377"/>
      <c r="N2009" s="377"/>
      <c r="O2009" s="378"/>
    </row>
    <row r="2010" spans="6:15" s="231" customFormat="1">
      <c r="F2010" s="413"/>
      <c r="M2010" s="377"/>
      <c r="N2010" s="377"/>
      <c r="O2010" s="378"/>
    </row>
    <row r="2011" spans="6:15" s="231" customFormat="1">
      <c r="F2011" s="413"/>
      <c r="M2011" s="377"/>
      <c r="N2011" s="377"/>
      <c r="O2011" s="378"/>
    </row>
    <row r="2012" spans="6:15" s="231" customFormat="1">
      <c r="F2012" s="413"/>
      <c r="M2012" s="377"/>
      <c r="N2012" s="377"/>
      <c r="O2012" s="378"/>
    </row>
    <row r="2013" spans="6:15" s="231" customFormat="1">
      <c r="F2013" s="413"/>
      <c r="M2013" s="377"/>
      <c r="N2013" s="377"/>
      <c r="O2013" s="378"/>
    </row>
    <row r="2014" spans="6:15" s="231" customFormat="1">
      <c r="F2014" s="413"/>
      <c r="M2014" s="377"/>
      <c r="N2014" s="377"/>
      <c r="O2014" s="378"/>
    </row>
    <row r="2015" spans="6:15" s="231" customFormat="1">
      <c r="F2015" s="413"/>
      <c r="M2015" s="377"/>
      <c r="N2015" s="377"/>
      <c r="O2015" s="378"/>
    </row>
    <row r="2016" spans="6:15" s="231" customFormat="1">
      <c r="F2016" s="413"/>
      <c r="M2016" s="377"/>
      <c r="N2016" s="377"/>
      <c r="O2016" s="378"/>
    </row>
    <row r="2017" spans="6:15" s="231" customFormat="1">
      <c r="F2017" s="413"/>
      <c r="M2017" s="377"/>
      <c r="N2017" s="377"/>
      <c r="O2017" s="378"/>
    </row>
    <row r="2018" spans="6:15" s="231" customFormat="1">
      <c r="F2018" s="413"/>
      <c r="M2018" s="377"/>
      <c r="N2018" s="377"/>
      <c r="O2018" s="378"/>
    </row>
    <row r="2019" spans="6:15" s="231" customFormat="1">
      <c r="F2019" s="413"/>
      <c r="M2019" s="377"/>
      <c r="N2019" s="377"/>
      <c r="O2019" s="378"/>
    </row>
    <row r="2020" spans="6:15" s="231" customFormat="1">
      <c r="F2020" s="413"/>
      <c r="M2020" s="377"/>
      <c r="N2020" s="377"/>
      <c r="O2020" s="378"/>
    </row>
    <row r="2021" spans="6:15" s="231" customFormat="1">
      <c r="F2021" s="413"/>
      <c r="M2021" s="377"/>
      <c r="N2021" s="377"/>
      <c r="O2021" s="378"/>
    </row>
    <row r="2022" spans="6:15" s="231" customFormat="1">
      <c r="F2022" s="413"/>
      <c r="M2022" s="377"/>
      <c r="N2022" s="377"/>
      <c r="O2022" s="378"/>
    </row>
    <row r="2023" spans="6:15" s="231" customFormat="1">
      <c r="F2023" s="413"/>
      <c r="M2023" s="377"/>
      <c r="N2023" s="377"/>
      <c r="O2023" s="378"/>
    </row>
    <row r="2024" spans="6:15" s="231" customFormat="1">
      <c r="F2024" s="413"/>
      <c r="M2024" s="377"/>
      <c r="N2024" s="377"/>
      <c r="O2024" s="378"/>
    </row>
    <row r="2025" spans="6:15" s="231" customFormat="1">
      <c r="F2025" s="413"/>
      <c r="M2025" s="377"/>
      <c r="N2025" s="377"/>
      <c r="O2025" s="378"/>
    </row>
    <row r="2026" spans="6:15" s="231" customFormat="1">
      <c r="F2026" s="413"/>
      <c r="M2026" s="377"/>
      <c r="N2026" s="377"/>
      <c r="O2026" s="378"/>
    </row>
    <row r="2027" spans="6:15" s="231" customFormat="1">
      <c r="F2027" s="413"/>
      <c r="M2027" s="377"/>
      <c r="N2027" s="377"/>
      <c r="O2027" s="378"/>
    </row>
    <row r="2028" spans="6:15" s="231" customFormat="1">
      <c r="F2028" s="413"/>
      <c r="M2028" s="377"/>
      <c r="N2028" s="377"/>
      <c r="O2028" s="378"/>
    </row>
    <row r="2029" spans="6:15" s="231" customFormat="1">
      <c r="F2029" s="413"/>
      <c r="M2029" s="377"/>
      <c r="N2029" s="377"/>
      <c r="O2029" s="378"/>
    </row>
    <row r="2030" spans="6:15" s="231" customFormat="1">
      <c r="F2030" s="413"/>
      <c r="M2030" s="377"/>
      <c r="N2030" s="377"/>
      <c r="O2030" s="378"/>
    </row>
    <row r="2031" spans="6:15" s="231" customFormat="1">
      <c r="F2031" s="413"/>
      <c r="M2031" s="377"/>
      <c r="N2031" s="377"/>
      <c r="O2031" s="378"/>
    </row>
    <row r="2032" spans="6:15" s="231" customFormat="1">
      <c r="F2032" s="413"/>
      <c r="M2032" s="377"/>
      <c r="N2032" s="377"/>
      <c r="O2032" s="378"/>
    </row>
    <row r="2033" spans="6:15" s="231" customFormat="1">
      <c r="F2033" s="413"/>
      <c r="M2033" s="377"/>
      <c r="N2033" s="377"/>
      <c r="O2033" s="378"/>
    </row>
    <row r="2034" spans="6:15" s="231" customFormat="1">
      <c r="F2034" s="413"/>
      <c r="M2034" s="377"/>
      <c r="N2034" s="377"/>
      <c r="O2034" s="378"/>
    </row>
    <row r="2035" spans="6:15" s="231" customFormat="1">
      <c r="F2035" s="413"/>
      <c r="M2035" s="377"/>
      <c r="N2035" s="377"/>
      <c r="O2035" s="378"/>
    </row>
    <row r="2036" spans="6:15" s="231" customFormat="1">
      <c r="F2036" s="413"/>
      <c r="M2036" s="377"/>
      <c r="N2036" s="377"/>
      <c r="O2036" s="378"/>
    </row>
    <row r="2037" spans="6:15" s="231" customFormat="1">
      <c r="F2037" s="413"/>
      <c r="M2037" s="377"/>
      <c r="N2037" s="377"/>
      <c r="O2037" s="378"/>
    </row>
    <row r="2038" spans="6:15" s="231" customFormat="1">
      <c r="F2038" s="413"/>
      <c r="M2038" s="377"/>
      <c r="N2038" s="377"/>
      <c r="O2038" s="378"/>
    </row>
    <row r="2039" spans="6:15" s="231" customFormat="1">
      <c r="F2039" s="413"/>
      <c r="M2039" s="377"/>
      <c r="N2039" s="377"/>
      <c r="O2039" s="378"/>
    </row>
    <row r="2040" spans="6:15" s="231" customFormat="1">
      <c r="F2040" s="413"/>
      <c r="M2040" s="377"/>
      <c r="N2040" s="377"/>
      <c r="O2040" s="378"/>
    </row>
    <row r="2041" spans="6:15" s="231" customFormat="1">
      <c r="F2041" s="413"/>
      <c r="M2041" s="377"/>
      <c r="N2041" s="377"/>
      <c r="O2041" s="378"/>
    </row>
    <row r="2042" spans="6:15" s="231" customFormat="1">
      <c r="F2042" s="413"/>
      <c r="M2042" s="377"/>
      <c r="N2042" s="377"/>
      <c r="O2042" s="378"/>
    </row>
    <row r="2043" spans="6:15" s="231" customFormat="1">
      <c r="F2043" s="413"/>
      <c r="M2043" s="377"/>
      <c r="N2043" s="377"/>
      <c r="O2043" s="378"/>
    </row>
    <row r="2044" spans="6:15" s="231" customFormat="1">
      <c r="F2044" s="413"/>
      <c r="M2044" s="377"/>
      <c r="N2044" s="377"/>
      <c r="O2044" s="378"/>
    </row>
    <row r="2045" spans="6:15" s="231" customFormat="1">
      <c r="F2045" s="413"/>
      <c r="M2045" s="377"/>
      <c r="N2045" s="377"/>
      <c r="O2045" s="378"/>
    </row>
    <row r="2046" spans="6:15" s="231" customFormat="1">
      <c r="F2046" s="413"/>
      <c r="M2046" s="377"/>
      <c r="N2046" s="377"/>
      <c r="O2046" s="378"/>
    </row>
    <row r="2047" spans="6:15" s="231" customFormat="1">
      <c r="F2047" s="413"/>
      <c r="M2047" s="377"/>
      <c r="N2047" s="377"/>
      <c r="O2047" s="378"/>
    </row>
    <row r="2048" spans="6:15" s="231" customFormat="1">
      <c r="F2048" s="413"/>
      <c r="M2048" s="377"/>
      <c r="N2048" s="377"/>
      <c r="O2048" s="378"/>
    </row>
    <row r="2049" spans="6:15" s="231" customFormat="1">
      <c r="F2049" s="413"/>
      <c r="M2049" s="377"/>
      <c r="N2049" s="377"/>
      <c r="O2049" s="378"/>
    </row>
    <row r="2050" spans="6:15" s="231" customFormat="1">
      <c r="F2050" s="413"/>
      <c r="M2050" s="377"/>
      <c r="N2050" s="377"/>
      <c r="O2050" s="378"/>
    </row>
    <row r="2051" spans="6:15" s="231" customFormat="1">
      <c r="F2051" s="413"/>
      <c r="M2051" s="377"/>
      <c r="N2051" s="377"/>
      <c r="O2051" s="378"/>
    </row>
    <row r="2052" spans="6:15" s="231" customFormat="1">
      <c r="F2052" s="413"/>
      <c r="M2052" s="377"/>
      <c r="N2052" s="377"/>
      <c r="O2052" s="378"/>
    </row>
    <row r="2053" spans="6:15" s="231" customFormat="1">
      <c r="F2053" s="413"/>
      <c r="M2053" s="377"/>
      <c r="N2053" s="377"/>
      <c r="O2053" s="378"/>
    </row>
    <row r="2054" spans="6:15" s="231" customFormat="1">
      <c r="F2054" s="413"/>
      <c r="M2054" s="377"/>
      <c r="N2054" s="377"/>
      <c r="O2054" s="378"/>
    </row>
    <row r="2055" spans="6:15" s="231" customFormat="1">
      <c r="F2055" s="413"/>
      <c r="M2055" s="377"/>
      <c r="N2055" s="377"/>
      <c r="O2055" s="378"/>
    </row>
    <row r="2056" spans="6:15" s="231" customFormat="1">
      <c r="F2056" s="413"/>
      <c r="M2056" s="377"/>
      <c r="N2056" s="377"/>
      <c r="O2056" s="378"/>
    </row>
    <row r="2057" spans="6:15" s="231" customFormat="1">
      <c r="F2057" s="413"/>
      <c r="M2057" s="377"/>
      <c r="N2057" s="377"/>
      <c r="O2057" s="378"/>
    </row>
    <row r="2058" spans="6:15" s="231" customFormat="1">
      <c r="F2058" s="413"/>
      <c r="M2058" s="377"/>
      <c r="N2058" s="377"/>
      <c r="O2058" s="378"/>
    </row>
    <row r="2059" spans="6:15" s="231" customFormat="1">
      <c r="F2059" s="413"/>
      <c r="M2059" s="377"/>
      <c r="N2059" s="377"/>
      <c r="O2059" s="378"/>
    </row>
    <row r="2060" spans="6:15" s="231" customFormat="1">
      <c r="F2060" s="413"/>
      <c r="M2060" s="377"/>
      <c r="N2060" s="377"/>
      <c r="O2060" s="378"/>
    </row>
    <row r="2061" spans="6:15" s="231" customFormat="1">
      <c r="F2061" s="413"/>
      <c r="M2061" s="377"/>
      <c r="N2061" s="377"/>
      <c r="O2061" s="378"/>
    </row>
    <row r="2062" spans="6:15" s="231" customFormat="1">
      <c r="F2062" s="413"/>
      <c r="M2062" s="377"/>
      <c r="N2062" s="377"/>
      <c r="O2062" s="378"/>
    </row>
    <row r="2063" spans="6:15" s="231" customFormat="1">
      <c r="F2063" s="413"/>
      <c r="M2063" s="377"/>
      <c r="N2063" s="377"/>
      <c r="O2063" s="378"/>
    </row>
    <row r="2064" spans="6:15" s="231" customFormat="1">
      <c r="F2064" s="413"/>
      <c r="M2064" s="377"/>
      <c r="N2064" s="377"/>
      <c r="O2064" s="378"/>
    </row>
    <row r="2065" spans="6:15" s="231" customFormat="1">
      <c r="F2065" s="413"/>
      <c r="M2065" s="377"/>
      <c r="N2065" s="377"/>
      <c r="O2065" s="378"/>
    </row>
    <row r="2066" spans="6:15" s="231" customFormat="1">
      <c r="F2066" s="413"/>
      <c r="M2066" s="377"/>
      <c r="N2066" s="377"/>
      <c r="O2066" s="378"/>
    </row>
    <row r="2067" spans="6:15" s="231" customFormat="1">
      <c r="F2067" s="413"/>
      <c r="M2067" s="377"/>
      <c r="N2067" s="377"/>
      <c r="O2067" s="378"/>
    </row>
    <row r="2068" spans="6:15" s="231" customFormat="1">
      <c r="F2068" s="413"/>
      <c r="M2068" s="377"/>
      <c r="N2068" s="377"/>
      <c r="O2068" s="378"/>
    </row>
    <row r="2069" spans="6:15" s="231" customFormat="1">
      <c r="F2069" s="413"/>
      <c r="M2069" s="377"/>
      <c r="N2069" s="377"/>
      <c r="O2069" s="378"/>
    </row>
    <row r="2070" spans="6:15" s="231" customFormat="1">
      <c r="F2070" s="413"/>
      <c r="M2070" s="377"/>
      <c r="N2070" s="377"/>
      <c r="O2070" s="378"/>
    </row>
    <row r="2071" spans="6:15" s="231" customFormat="1">
      <c r="F2071" s="413"/>
      <c r="M2071" s="377"/>
      <c r="N2071" s="377"/>
      <c r="O2071" s="378"/>
    </row>
    <row r="2072" spans="6:15" s="231" customFormat="1">
      <c r="F2072" s="413"/>
      <c r="M2072" s="377"/>
      <c r="N2072" s="377"/>
      <c r="O2072" s="378"/>
    </row>
    <row r="2073" spans="6:15" s="231" customFormat="1">
      <c r="F2073" s="413"/>
      <c r="M2073" s="377"/>
      <c r="N2073" s="377"/>
      <c r="O2073" s="378"/>
    </row>
    <row r="2074" spans="6:15" s="231" customFormat="1">
      <c r="F2074" s="413"/>
      <c r="M2074" s="377"/>
      <c r="N2074" s="377"/>
      <c r="O2074" s="378"/>
    </row>
    <row r="2075" spans="6:15" s="231" customFormat="1">
      <c r="F2075" s="413"/>
      <c r="M2075" s="377"/>
      <c r="N2075" s="377"/>
      <c r="O2075" s="378"/>
    </row>
    <row r="2076" spans="6:15" s="231" customFormat="1">
      <c r="F2076" s="413"/>
      <c r="M2076" s="377"/>
      <c r="N2076" s="377"/>
      <c r="O2076" s="378"/>
    </row>
    <row r="2077" spans="6:15" s="231" customFormat="1">
      <c r="F2077" s="413"/>
      <c r="M2077" s="377"/>
      <c r="N2077" s="377"/>
      <c r="O2077" s="378"/>
    </row>
    <row r="2078" spans="6:15" s="231" customFormat="1">
      <c r="F2078" s="413"/>
      <c r="M2078" s="377"/>
      <c r="N2078" s="377"/>
      <c r="O2078" s="378"/>
    </row>
    <row r="2079" spans="6:15" s="231" customFormat="1">
      <c r="F2079" s="413"/>
      <c r="M2079" s="377"/>
      <c r="N2079" s="377"/>
      <c r="O2079" s="378"/>
    </row>
    <row r="2080" spans="6:15" s="231" customFormat="1">
      <c r="F2080" s="413"/>
      <c r="M2080" s="377"/>
      <c r="N2080" s="377"/>
      <c r="O2080" s="378"/>
    </row>
    <row r="2081" spans="6:15" s="231" customFormat="1">
      <c r="F2081" s="413"/>
      <c r="M2081" s="377"/>
      <c r="N2081" s="377"/>
      <c r="O2081" s="378"/>
    </row>
    <row r="2082" spans="6:15" s="231" customFormat="1">
      <c r="F2082" s="413"/>
      <c r="M2082" s="377"/>
      <c r="N2082" s="377"/>
      <c r="O2082" s="378"/>
    </row>
    <row r="2083" spans="6:15" s="231" customFormat="1">
      <c r="F2083" s="413"/>
      <c r="M2083" s="377"/>
      <c r="N2083" s="377"/>
      <c r="O2083" s="378"/>
    </row>
    <row r="2084" spans="6:15" s="231" customFormat="1">
      <c r="F2084" s="413"/>
      <c r="M2084" s="377"/>
      <c r="N2084" s="377"/>
      <c r="O2084" s="378"/>
    </row>
    <row r="2085" spans="6:15" s="231" customFormat="1">
      <c r="F2085" s="413"/>
      <c r="M2085" s="377"/>
      <c r="N2085" s="377"/>
      <c r="O2085" s="378"/>
    </row>
    <row r="2086" spans="6:15" s="231" customFormat="1">
      <c r="F2086" s="413"/>
      <c r="M2086" s="377"/>
      <c r="N2086" s="377"/>
      <c r="O2086" s="378"/>
    </row>
    <row r="2087" spans="6:15" s="231" customFormat="1">
      <c r="F2087" s="413"/>
      <c r="M2087" s="377"/>
      <c r="N2087" s="377"/>
      <c r="O2087" s="378"/>
    </row>
    <row r="2088" spans="6:15" s="231" customFormat="1">
      <c r="F2088" s="413"/>
      <c r="M2088" s="377"/>
      <c r="N2088" s="377"/>
      <c r="O2088" s="378"/>
    </row>
    <row r="2089" spans="6:15" s="231" customFormat="1">
      <c r="F2089" s="413"/>
      <c r="M2089" s="377"/>
      <c r="N2089" s="377"/>
      <c r="O2089" s="378"/>
    </row>
    <row r="2090" spans="6:15" s="231" customFormat="1">
      <c r="F2090" s="413"/>
      <c r="M2090" s="377"/>
      <c r="N2090" s="377"/>
      <c r="O2090" s="378"/>
    </row>
    <row r="2091" spans="6:15" s="231" customFormat="1">
      <c r="F2091" s="413"/>
      <c r="M2091" s="377"/>
      <c r="N2091" s="377"/>
      <c r="O2091" s="378"/>
    </row>
    <row r="2092" spans="6:15" s="231" customFormat="1">
      <c r="F2092" s="413"/>
      <c r="M2092" s="377"/>
      <c r="N2092" s="377"/>
      <c r="O2092" s="378"/>
    </row>
    <row r="2093" spans="6:15" s="231" customFormat="1">
      <c r="F2093" s="413"/>
      <c r="M2093" s="377"/>
      <c r="N2093" s="377"/>
      <c r="O2093" s="378"/>
    </row>
    <row r="2094" spans="6:15" s="231" customFormat="1">
      <c r="F2094" s="413"/>
      <c r="M2094" s="377"/>
      <c r="N2094" s="377"/>
      <c r="O2094" s="378"/>
    </row>
    <row r="2095" spans="6:15" s="231" customFormat="1">
      <c r="F2095" s="413"/>
      <c r="M2095" s="377"/>
      <c r="N2095" s="377"/>
      <c r="O2095" s="378"/>
    </row>
    <row r="2096" spans="6:15" s="231" customFormat="1">
      <c r="F2096" s="413"/>
      <c r="M2096" s="377"/>
      <c r="N2096" s="377"/>
      <c r="O2096" s="378"/>
    </row>
    <row r="2097" spans="6:15" s="231" customFormat="1">
      <c r="F2097" s="413"/>
      <c r="M2097" s="377"/>
      <c r="N2097" s="377"/>
      <c r="O2097" s="378"/>
    </row>
    <row r="2098" spans="6:15" s="231" customFormat="1">
      <c r="F2098" s="413"/>
      <c r="M2098" s="377"/>
      <c r="N2098" s="377"/>
      <c r="O2098" s="378"/>
    </row>
    <row r="2099" spans="6:15" s="231" customFormat="1">
      <c r="F2099" s="413"/>
      <c r="M2099" s="377"/>
      <c r="N2099" s="377"/>
      <c r="O2099" s="378"/>
    </row>
    <row r="2100" spans="6:15" s="231" customFormat="1">
      <c r="F2100" s="413"/>
      <c r="M2100" s="377"/>
      <c r="N2100" s="377"/>
      <c r="O2100" s="378"/>
    </row>
    <row r="2101" spans="6:15" s="231" customFormat="1">
      <c r="F2101" s="413"/>
      <c r="M2101" s="377"/>
      <c r="N2101" s="377"/>
      <c r="O2101" s="378"/>
    </row>
    <row r="2102" spans="6:15" s="231" customFormat="1">
      <c r="F2102" s="413"/>
      <c r="M2102" s="377"/>
      <c r="N2102" s="377"/>
      <c r="O2102" s="378"/>
    </row>
    <row r="2103" spans="6:15" s="231" customFormat="1">
      <c r="F2103" s="413"/>
      <c r="M2103" s="377"/>
      <c r="N2103" s="377"/>
      <c r="O2103" s="378"/>
    </row>
    <row r="2104" spans="6:15" s="231" customFormat="1">
      <c r="F2104" s="413"/>
      <c r="M2104" s="377"/>
      <c r="N2104" s="377"/>
      <c r="O2104" s="378"/>
    </row>
    <row r="2105" spans="6:15" s="231" customFormat="1">
      <c r="F2105" s="413"/>
      <c r="M2105" s="377"/>
      <c r="N2105" s="377"/>
      <c r="O2105" s="378"/>
    </row>
    <row r="2106" spans="6:15" s="231" customFormat="1">
      <c r="F2106" s="413"/>
      <c r="M2106" s="377"/>
      <c r="N2106" s="377"/>
      <c r="O2106" s="378"/>
    </row>
    <row r="2107" spans="6:15" s="231" customFormat="1">
      <c r="F2107" s="413"/>
      <c r="M2107" s="377"/>
      <c r="N2107" s="377"/>
      <c r="O2107" s="378"/>
    </row>
    <row r="2108" spans="6:15" s="231" customFormat="1">
      <c r="F2108" s="413"/>
      <c r="M2108" s="377"/>
      <c r="N2108" s="377"/>
      <c r="O2108" s="378"/>
    </row>
    <row r="2109" spans="6:15" s="231" customFormat="1">
      <c r="F2109" s="413"/>
      <c r="M2109" s="377"/>
      <c r="N2109" s="377"/>
      <c r="O2109" s="378"/>
    </row>
    <row r="2110" spans="6:15" s="231" customFormat="1">
      <c r="F2110" s="413"/>
      <c r="M2110" s="377"/>
      <c r="N2110" s="377"/>
      <c r="O2110" s="378"/>
    </row>
    <row r="2111" spans="6:15" s="231" customFormat="1">
      <c r="F2111" s="413"/>
      <c r="M2111" s="377"/>
      <c r="N2111" s="377"/>
      <c r="O2111" s="378"/>
    </row>
    <row r="2112" spans="6:15" s="231" customFormat="1">
      <c r="F2112" s="413"/>
      <c r="M2112" s="377"/>
      <c r="N2112" s="377"/>
      <c r="O2112" s="378"/>
    </row>
    <row r="2113" spans="6:15" s="231" customFormat="1">
      <c r="F2113" s="413"/>
      <c r="M2113" s="377"/>
      <c r="N2113" s="377"/>
      <c r="O2113" s="378"/>
    </row>
    <row r="2114" spans="6:15" s="231" customFormat="1">
      <c r="F2114" s="413"/>
      <c r="M2114" s="377"/>
      <c r="N2114" s="377"/>
      <c r="O2114" s="378"/>
    </row>
    <row r="2115" spans="6:15" s="231" customFormat="1">
      <c r="F2115" s="413"/>
      <c r="M2115" s="377"/>
      <c r="N2115" s="377"/>
      <c r="O2115" s="378"/>
    </row>
    <row r="2116" spans="6:15" s="231" customFormat="1">
      <c r="F2116" s="413"/>
      <c r="M2116" s="377"/>
      <c r="N2116" s="377"/>
      <c r="O2116" s="378"/>
    </row>
    <row r="2117" spans="6:15" s="231" customFormat="1">
      <c r="F2117" s="413"/>
      <c r="M2117" s="377"/>
      <c r="N2117" s="377"/>
      <c r="O2117" s="378"/>
    </row>
    <row r="2118" spans="6:15" s="231" customFormat="1">
      <c r="F2118" s="413"/>
      <c r="M2118" s="377"/>
      <c r="N2118" s="377"/>
      <c r="O2118" s="378"/>
    </row>
    <row r="2119" spans="6:15" s="231" customFormat="1">
      <c r="F2119" s="413"/>
      <c r="M2119" s="377"/>
      <c r="N2119" s="377"/>
      <c r="O2119" s="378"/>
    </row>
    <row r="2120" spans="6:15" s="231" customFormat="1">
      <c r="F2120" s="413"/>
      <c r="M2120" s="377"/>
      <c r="N2120" s="377"/>
      <c r="O2120" s="378"/>
    </row>
    <row r="2121" spans="6:15" s="231" customFormat="1">
      <c r="F2121" s="413"/>
      <c r="M2121" s="377"/>
      <c r="N2121" s="377"/>
      <c r="O2121" s="378"/>
    </row>
    <row r="2122" spans="6:15" s="231" customFormat="1">
      <c r="F2122" s="413"/>
      <c r="M2122" s="377"/>
      <c r="N2122" s="377"/>
      <c r="O2122" s="378"/>
    </row>
    <row r="2123" spans="6:15" s="231" customFormat="1">
      <c r="F2123" s="413"/>
      <c r="M2123" s="377"/>
      <c r="N2123" s="377"/>
      <c r="O2123" s="378"/>
    </row>
    <row r="2124" spans="6:15" s="231" customFormat="1">
      <c r="F2124" s="413"/>
      <c r="M2124" s="377"/>
      <c r="N2124" s="377"/>
      <c r="O2124" s="378"/>
    </row>
    <row r="2125" spans="6:15" s="231" customFormat="1">
      <c r="F2125" s="413"/>
      <c r="M2125" s="377"/>
      <c r="N2125" s="377"/>
      <c r="O2125" s="378"/>
    </row>
    <row r="2126" spans="6:15" s="231" customFormat="1">
      <c r="F2126" s="413"/>
      <c r="M2126" s="377"/>
      <c r="N2126" s="377"/>
      <c r="O2126" s="378"/>
    </row>
    <row r="2127" spans="6:15" s="231" customFormat="1">
      <c r="F2127" s="413"/>
      <c r="M2127" s="377"/>
      <c r="N2127" s="377"/>
      <c r="O2127" s="378"/>
    </row>
    <row r="2128" spans="6:15" s="231" customFormat="1">
      <c r="F2128" s="413"/>
      <c r="M2128" s="377"/>
      <c r="N2128" s="377"/>
      <c r="O2128" s="378"/>
    </row>
    <row r="2129" spans="6:15" s="231" customFormat="1">
      <c r="F2129" s="413"/>
      <c r="M2129" s="377"/>
      <c r="N2129" s="377"/>
      <c r="O2129" s="378"/>
    </row>
    <row r="2130" spans="6:15" s="231" customFormat="1">
      <c r="F2130" s="413"/>
      <c r="M2130" s="377"/>
      <c r="N2130" s="377"/>
      <c r="O2130" s="378"/>
    </row>
    <row r="2131" spans="6:15" s="231" customFormat="1">
      <c r="F2131" s="413"/>
      <c r="M2131" s="377"/>
      <c r="N2131" s="377"/>
      <c r="O2131" s="378"/>
    </row>
    <row r="2132" spans="6:15" s="231" customFormat="1">
      <c r="F2132" s="413"/>
      <c r="M2132" s="377"/>
      <c r="N2132" s="377"/>
      <c r="O2132" s="378"/>
    </row>
    <row r="2133" spans="6:15" s="231" customFormat="1">
      <c r="F2133" s="413"/>
      <c r="M2133" s="377"/>
      <c r="N2133" s="377"/>
      <c r="O2133" s="378"/>
    </row>
    <row r="2134" spans="6:15" s="231" customFormat="1">
      <c r="F2134" s="413"/>
      <c r="M2134" s="377"/>
      <c r="N2134" s="377"/>
      <c r="O2134" s="378"/>
    </row>
    <row r="2135" spans="6:15" s="231" customFormat="1">
      <c r="F2135" s="413"/>
      <c r="M2135" s="377"/>
      <c r="N2135" s="377"/>
      <c r="O2135" s="378"/>
    </row>
    <row r="2136" spans="6:15" s="231" customFormat="1">
      <c r="F2136" s="413"/>
      <c r="M2136" s="377"/>
      <c r="N2136" s="377"/>
      <c r="O2136" s="378"/>
    </row>
    <row r="2137" spans="6:15" s="231" customFormat="1">
      <c r="F2137" s="413"/>
      <c r="M2137" s="377"/>
      <c r="N2137" s="377"/>
      <c r="O2137" s="378"/>
    </row>
    <row r="2138" spans="6:15" s="231" customFormat="1">
      <c r="F2138" s="413"/>
      <c r="M2138" s="377"/>
      <c r="N2138" s="377"/>
      <c r="O2138" s="378"/>
    </row>
    <row r="2139" spans="6:15" s="231" customFormat="1">
      <c r="F2139" s="413"/>
      <c r="M2139" s="377"/>
      <c r="N2139" s="377"/>
      <c r="O2139" s="378"/>
    </row>
    <row r="2140" spans="6:15" s="231" customFormat="1">
      <c r="F2140" s="413"/>
      <c r="M2140" s="377"/>
      <c r="N2140" s="377"/>
      <c r="O2140" s="378"/>
    </row>
    <row r="2141" spans="6:15" s="231" customFormat="1">
      <c r="F2141" s="413"/>
      <c r="M2141" s="377"/>
      <c r="N2141" s="377"/>
      <c r="O2141" s="378"/>
    </row>
    <row r="2142" spans="6:15" s="231" customFormat="1">
      <c r="F2142" s="413"/>
      <c r="M2142" s="377"/>
      <c r="N2142" s="377"/>
      <c r="O2142" s="378"/>
    </row>
    <row r="2143" spans="6:15" s="231" customFormat="1">
      <c r="F2143" s="413"/>
      <c r="M2143" s="377"/>
      <c r="N2143" s="377"/>
      <c r="O2143" s="378"/>
    </row>
    <row r="2144" spans="6:15" s="231" customFormat="1">
      <c r="F2144" s="413"/>
      <c r="M2144" s="377"/>
      <c r="N2144" s="377"/>
      <c r="O2144" s="378"/>
    </row>
    <row r="2145" spans="6:15" s="231" customFormat="1">
      <c r="F2145" s="413"/>
      <c r="M2145" s="377"/>
      <c r="N2145" s="377"/>
      <c r="O2145" s="378"/>
    </row>
    <row r="2146" spans="6:15" s="231" customFormat="1">
      <c r="F2146" s="413"/>
      <c r="M2146" s="377"/>
      <c r="N2146" s="377"/>
      <c r="O2146" s="378"/>
    </row>
    <row r="2147" spans="6:15" s="231" customFormat="1">
      <c r="F2147" s="413"/>
      <c r="M2147" s="377"/>
      <c r="N2147" s="377"/>
      <c r="O2147" s="378"/>
    </row>
    <row r="2148" spans="6:15" s="231" customFormat="1">
      <c r="F2148" s="413"/>
      <c r="M2148" s="377"/>
      <c r="N2148" s="377"/>
      <c r="O2148" s="378"/>
    </row>
    <row r="2149" spans="6:15" s="231" customFormat="1">
      <c r="F2149" s="413"/>
      <c r="M2149" s="377"/>
      <c r="N2149" s="377"/>
      <c r="O2149" s="378"/>
    </row>
    <row r="2150" spans="6:15" s="231" customFormat="1">
      <c r="F2150" s="413"/>
      <c r="M2150" s="377"/>
      <c r="N2150" s="377"/>
      <c r="O2150" s="378"/>
    </row>
    <row r="2151" spans="6:15" s="231" customFormat="1">
      <c r="F2151" s="413"/>
      <c r="M2151" s="377"/>
      <c r="N2151" s="377"/>
      <c r="O2151" s="378"/>
    </row>
    <row r="2152" spans="6:15" s="231" customFormat="1">
      <c r="F2152" s="413"/>
      <c r="M2152" s="377"/>
      <c r="N2152" s="377"/>
      <c r="O2152" s="378"/>
    </row>
    <row r="2153" spans="6:15" s="231" customFormat="1">
      <c r="F2153" s="413"/>
      <c r="M2153" s="377"/>
      <c r="N2153" s="377"/>
      <c r="O2153" s="378"/>
    </row>
    <row r="2154" spans="6:15" s="231" customFormat="1">
      <c r="F2154" s="413"/>
      <c r="M2154" s="377"/>
      <c r="N2154" s="377"/>
      <c r="O2154" s="378"/>
    </row>
    <row r="2155" spans="6:15" s="231" customFormat="1">
      <c r="F2155" s="413"/>
      <c r="M2155" s="377"/>
      <c r="N2155" s="377"/>
      <c r="O2155" s="378"/>
    </row>
    <row r="2156" spans="6:15" s="231" customFormat="1">
      <c r="F2156" s="413"/>
      <c r="M2156" s="377"/>
      <c r="N2156" s="377"/>
      <c r="O2156" s="378"/>
    </row>
    <row r="2157" spans="6:15" s="231" customFormat="1">
      <c r="F2157" s="413"/>
      <c r="M2157" s="377"/>
      <c r="N2157" s="377"/>
      <c r="O2157" s="378"/>
    </row>
    <row r="2158" spans="6:15" s="231" customFormat="1">
      <c r="F2158" s="413"/>
      <c r="M2158" s="377"/>
      <c r="N2158" s="377"/>
      <c r="O2158" s="378"/>
    </row>
    <row r="2159" spans="6:15" s="231" customFormat="1">
      <c r="F2159" s="413"/>
      <c r="M2159" s="377"/>
      <c r="N2159" s="377"/>
      <c r="O2159" s="378"/>
    </row>
    <row r="2160" spans="6:15" s="231" customFormat="1">
      <c r="F2160" s="413"/>
      <c r="M2160" s="377"/>
      <c r="N2160" s="377"/>
      <c r="O2160" s="378"/>
    </row>
    <row r="2161" spans="6:15" s="231" customFormat="1">
      <c r="F2161" s="413"/>
      <c r="M2161" s="377"/>
      <c r="N2161" s="377"/>
      <c r="O2161" s="378"/>
    </row>
    <row r="2162" spans="6:15" s="231" customFormat="1">
      <c r="F2162" s="413"/>
      <c r="M2162" s="377"/>
      <c r="N2162" s="377"/>
      <c r="O2162" s="378"/>
    </row>
    <row r="2163" spans="6:15" s="231" customFormat="1">
      <c r="F2163" s="413"/>
      <c r="M2163" s="377"/>
      <c r="N2163" s="377"/>
      <c r="O2163" s="378"/>
    </row>
    <row r="2164" spans="6:15" s="231" customFormat="1">
      <c r="F2164" s="413"/>
      <c r="M2164" s="377"/>
      <c r="N2164" s="377"/>
      <c r="O2164" s="378"/>
    </row>
    <row r="2165" spans="6:15" s="231" customFormat="1">
      <c r="F2165" s="413"/>
      <c r="M2165" s="377"/>
      <c r="N2165" s="377"/>
      <c r="O2165" s="378"/>
    </row>
    <row r="2166" spans="6:15" s="231" customFormat="1">
      <c r="F2166" s="413"/>
      <c r="M2166" s="377"/>
      <c r="N2166" s="377"/>
      <c r="O2166" s="378"/>
    </row>
    <row r="2167" spans="6:15" s="231" customFormat="1">
      <c r="F2167" s="413"/>
      <c r="M2167" s="377"/>
      <c r="N2167" s="377"/>
      <c r="O2167" s="378"/>
    </row>
    <row r="2168" spans="6:15" s="231" customFormat="1">
      <c r="F2168" s="413"/>
      <c r="M2168" s="377"/>
      <c r="N2168" s="377"/>
      <c r="O2168" s="378"/>
    </row>
    <row r="2169" spans="6:15" s="231" customFormat="1">
      <c r="F2169" s="413"/>
      <c r="M2169" s="377"/>
      <c r="N2169" s="377"/>
      <c r="O2169" s="378"/>
    </row>
    <row r="2170" spans="6:15" s="231" customFormat="1">
      <c r="F2170" s="413"/>
      <c r="M2170" s="377"/>
      <c r="N2170" s="377"/>
      <c r="O2170" s="378"/>
    </row>
    <row r="2171" spans="6:15" s="231" customFormat="1">
      <c r="F2171" s="413"/>
      <c r="M2171" s="377"/>
      <c r="N2171" s="377"/>
      <c r="O2171" s="378"/>
    </row>
    <row r="2172" spans="6:15" s="231" customFormat="1">
      <c r="F2172" s="413"/>
      <c r="M2172" s="377"/>
      <c r="N2172" s="377"/>
      <c r="O2172" s="378"/>
    </row>
    <row r="2173" spans="6:15" s="231" customFormat="1">
      <c r="F2173" s="413"/>
      <c r="M2173" s="377"/>
      <c r="N2173" s="377"/>
      <c r="O2173" s="378"/>
    </row>
    <row r="2174" spans="6:15" s="231" customFormat="1">
      <c r="F2174" s="413"/>
      <c r="M2174" s="377"/>
      <c r="N2174" s="377"/>
      <c r="O2174" s="378"/>
    </row>
    <row r="2175" spans="6:15" s="231" customFormat="1">
      <c r="F2175" s="413"/>
      <c r="M2175" s="377"/>
      <c r="N2175" s="377"/>
      <c r="O2175" s="378"/>
    </row>
    <row r="2176" spans="6:15" s="231" customFormat="1">
      <c r="F2176" s="413"/>
      <c r="M2176" s="377"/>
      <c r="N2176" s="377"/>
      <c r="O2176" s="378"/>
    </row>
    <row r="2177" spans="6:15" s="231" customFormat="1">
      <c r="F2177" s="413"/>
      <c r="M2177" s="377"/>
      <c r="N2177" s="377"/>
      <c r="O2177" s="378"/>
    </row>
    <row r="2178" spans="6:15" s="231" customFormat="1">
      <c r="F2178" s="413"/>
      <c r="M2178" s="377"/>
      <c r="N2178" s="377"/>
      <c r="O2178" s="378"/>
    </row>
    <row r="2179" spans="6:15" s="231" customFormat="1">
      <c r="F2179" s="413"/>
      <c r="M2179" s="377"/>
      <c r="N2179" s="377"/>
      <c r="O2179" s="378"/>
    </row>
    <row r="2180" spans="6:15" s="231" customFormat="1">
      <c r="F2180" s="413"/>
      <c r="M2180" s="377"/>
      <c r="N2180" s="377"/>
      <c r="O2180" s="378"/>
    </row>
    <row r="2181" spans="6:15" s="231" customFormat="1">
      <c r="F2181" s="413"/>
      <c r="M2181" s="377"/>
      <c r="N2181" s="377"/>
      <c r="O2181" s="378"/>
    </row>
    <row r="2182" spans="6:15" s="231" customFormat="1">
      <c r="F2182" s="413"/>
      <c r="M2182" s="377"/>
      <c r="N2182" s="377"/>
      <c r="O2182" s="378"/>
    </row>
    <row r="2183" spans="6:15" s="231" customFormat="1">
      <c r="F2183" s="413"/>
      <c r="M2183" s="377"/>
      <c r="N2183" s="377"/>
      <c r="O2183" s="378"/>
    </row>
    <row r="2184" spans="6:15" s="231" customFormat="1">
      <c r="F2184" s="413"/>
      <c r="M2184" s="377"/>
      <c r="N2184" s="377"/>
      <c r="O2184" s="378"/>
    </row>
    <row r="2185" spans="6:15" s="231" customFormat="1">
      <c r="F2185" s="413"/>
      <c r="M2185" s="377"/>
      <c r="N2185" s="377"/>
      <c r="O2185" s="378"/>
    </row>
    <row r="2186" spans="6:15" s="231" customFormat="1">
      <c r="F2186" s="413"/>
      <c r="M2186" s="377"/>
      <c r="N2186" s="377"/>
      <c r="O2186" s="378"/>
    </row>
    <row r="2187" spans="6:15" s="231" customFormat="1">
      <c r="F2187" s="413"/>
      <c r="M2187" s="377"/>
      <c r="N2187" s="377"/>
      <c r="O2187" s="378"/>
    </row>
    <row r="2188" spans="6:15" s="231" customFormat="1">
      <c r="F2188" s="413"/>
      <c r="M2188" s="377"/>
      <c r="N2188" s="377"/>
      <c r="O2188" s="378"/>
    </row>
    <row r="2189" spans="6:15" s="231" customFormat="1">
      <c r="F2189" s="413"/>
      <c r="M2189" s="377"/>
      <c r="N2189" s="377"/>
      <c r="O2189" s="378"/>
    </row>
    <row r="2190" spans="6:15" s="231" customFormat="1">
      <c r="F2190" s="413"/>
      <c r="M2190" s="377"/>
      <c r="N2190" s="377"/>
      <c r="O2190" s="378"/>
    </row>
    <row r="2191" spans="6:15" s="231" customFormat="1">
      <c r="F2191" s="413"/>
      <c r="M2191" s="377"/>
      <c r="N2191" s="377"/>
      <c r="O2191" s="378"/>
    </row>
    <row r="2192" spans="6:15" s="231" customFormat="1">
      <c r="F2192" s="413"/>
      <c r="M2192" s="377"/>
      <c r="N2192" s="377"/>
      <c r="O2192" s="378"/>
    </row>
    <row r="2193" spans="6:15" s="231" customFormat="1">
      <c r="F2193" s="413"/>
      <c r="M2193" s="377"/>
      <c r="N2193" s="377"/>
      <c r="O2193" s="378"/>
    </row>
    <row r="2194" spans="6:15" s="231" customFormat="1">
      <c r="F2194" s="413"/>
      <c r="M2194" s="377"/>
      <c r="N2194" s="377"/>
      <c r="O2194" s="378"/>
    </row>
    <row r="2195" spans="6:15" s="231" customFormat="1">
      <c r="F2195" s="413"/>
      <c r="M2195" s="377"/>
      <c r="N2195" s="377"/>
      <c r="O2195" s="378"/>
    </row>
    <row r="2196" spans="6:15" s="231" customFormat="1">
      <c r="F2196" s="413"/>
      <c r="M2196" s="377"/>
      <c r="N2196" s="377"/>
      <c r="O2196" s="378"/>
    </row>
    <row r="2197" spans="6:15" s="231" customFormat="1">
      <c r="F2197" s="413"/>
      <c r="M2197" s="377"/>
      <c r="N2197" s="377"/>
      <c r="O2197" s="378"/>
    </row>
    <row r="2198" spans="6:15" s="231" customFormat="1">
      <c r="F2198" s="413"/>
      <c r="M2198" s="377"/>
      <c r="N2198" s="377"/>
      <c r="O2198" s="378"/>
    </row>
    <row r="2199" spans="6:15" s="231" customFormat="1">
      <c r="F2199" s="413"/>
      <c r="M2199" s="377"/>
      <c r="N2199" s="377"/>
      <c r="O2199" s="378"/>
    </row>
    <row r="2200" spans="6:15" s="231" customFormat="1">
      <c r="F2200" s="413"/>
      <c r="M2200" s="377"/>
      <c r="N2200" s="377"/>
      <c r="O2200" s="378"/>
    </row>
    <row r="2201" spans="6:15" s="231" customFormat="1">
      <c r="F2201" s="413"/>
      <c r="M2201" s="377"/>
      <c r="N2201" s="377"/>
      <c r="O2201" s="378"/>
    </row>
    <row r="2202" spans="6:15" s="231" customFormat="1">
      <c r="F2202" s="413"/>
      <c r="M2202" s="377"/>
      <c r="N2202" s="377"/>
      <c r="O2202" s="378"/>
    </row>
    <row r="2203" spans="6:15" s="231" customFormat="1">
      <c r="F2203" s="413"/>
      <c r="M2203" s="377"/>
      <c r="N2203" s="377"/>
      <c r="O2203" s="378"/>
    </row>
    <row r="2204" spans="6:15" s="231" customFormat="1">
      <c r="F2204" s="413"/>
      <c r="M2204" s="377"/>
      <c r="N2204" s="377"/>
      <c r="O2204" s="378"/>
    </row>
    <row r="2205" spans="6:15" s="231" customFormat="1">
      <c r="F2205" s="413"/>
      <c r="M2205" s="377"/>
      <c r="N2205" s="377"/>
      <c r="O2205" s="378"/>
    </row>
    <row r="2206" spans="6:15" s="231" customFormat="1">
      <c r="F2206" s="413"/>
      <c r="M2206" s="377"/>
      <c r="N2206" s="377"/>
      <c r="O2206" s="378"/>
    </row>
    <row r="2207" spans="6:15" s="231" customFormat="1">
      <c r="F2207" s="413"/>
      <c r="M2207" s="377"/>
      <c r="N2207" s="377"/>
      <c r="O2207" s="378"/>
    </row>
    <row r="2208" spans="6:15" s="231" customFormat="1">
      <c r="F2208" s="413"/>
      <c r="M2208" s="377"/>
      <c r="N2208" s="377"/>
      <c r="O2208" s="378"/>
    </row>
    <row r="2209" spans="6:15" s="231" customFormat="1">
      <c r="F2209" s="413"/>
      <c r="M2209" s="377"/>
      <c r="N2209" s="377"/>
      <c r="O2209" s="378"/>
    </row>
    <row r="2210" spans="6:15" s="231" customFormat="1">
      <c r="F2210" s="413"/>
      <c r="M2210" s="377"/>
      <c r="N2210" s="377"/>
      <c r="O2210" s="378"/>
    </row>
    <row r="2211" spans="6:15" s="231" customFormat="1">
      <c r="F2211" s="413"/>
      <c r="M2211" s="377"/>
      <c r="N2211" s="377"/>
      <c r="O2211" s="378"/>
    </row>
    <row r="2212" spans="6:15" s="231" customFormat="1">
      <c r="F2212" s="413"/>
      <c r="M2212" s="377"/>
      <c r="N2212" s="377"/>
      <c r="O2212" s="378"/>
    </row>
    <row r="2213" spans="6:15" s="231" customFormat="1">
      <c r="F2213" s="413"/>
      <c r="M2213" s="377"/>
      <c r="N2213" s="377"/>
      <c r="O2213" s="378"/>
    </row>
    <row r="2214" spans="6:15" s="231" customFormat="1">
      <c r="F2214" s="413"/>
      <c r="M2214" s="377"/>
      <c r="N2214" s="377"/>
      <c r="O2214" s="378"/>
    </row>
    <row r="2215" spans="6:15" s="231" customFormat="1">
      <c r="F2215" s="413"/>
      <c r="M2215" s="377"/>
      <c r="N2215" s="377"/>
      <c r="O2215" s="378"/>
    </row>
    <row r="2216" spans="6:15" s="231" customFormat="1">
      <c r="F2216" s="413"/>
      <c r="M2216" s="377"/>
      <c r="N2216" s="377"/>
      <c r="O2216" s="378"/>
    </row>
    <row r="2217" spans="6:15" s="231" customFormat="1">
      <c r="F2217" s="413"/>
      <c r="M2217" s="377"/>
      <c r="N2217" s="377"/>
      <c r="O2217" s="378"/>
    </row>
    <row r="2218" spans="6:15" s="231" customFormat="1">
      <c r="F2218" s="413"/>
      <c r="M2218" s="377"/>
      <c r="N2218" s="377"/>
      <c r="O2218" s="378"/>
    </row>
    <row r="2219" spans="6:15" s="231" customFormat="1">
      <c r="F2219" s="413"/>
      <c r="M2219" s="377"/>
      <c r="N2219" s="377"/>
      <c r="O2219" s="378"/>
    </row>
    <row r="2220" spans="6:15" s="231" customFormat="1">
      <c r="F2220" s="413"/>
      <c r="M2220" s="377"/>
      <c r="N2220" s="377"/>
      <c r="O2220" s="378"/>
    </row>
    <row r="2221" spans="6:15" s="231" customFormat="1">
      <c r="F2221" s="413"/>
      <c r="M2221" s="377"/>
      <c r="N2221" s="377"/>
      <c r="O2221" s="378"/>
    </row>
    <row r="2222" spans="6:15" s="231" customFormat="1">
      <c r="F2222" s="413"/>
      <c r="M2222" s="377"/>
      <c r="N2222" s="377"/>
      <c r="O2222" s="378"/>
    </row>
    <row r="2223" spans="6:15" s="231" customFormat="1">
      <c r="F2223" s="413"/>
      <c r="M2223" s="377"/>
      <c r="N2223" s="377"/>
      <c r="O2223" s="378"/>
    </row>
    <row r="2224" spans="6:15" s="231" customFormat="1">
      <c r="F2224" s="413"/>
      <c r="M2224" s="377"/>
      <c r="N2224" s="377"/>
      <c r="O2224" s="378"/>
    </row>
    <row r="2225" spans="6:15" s="231" customFormat="1">
      <c r="F2225" s="413"/>
      <c r="M2225" s="377"/>
      <c r="N2225" s="377"/>
      <c r="O2225" s="378"/>
    </row>
    <row r="2226" spans="6:15" s="231" customFormat="1">
      <c r="F2226" s="413"/>
      <c r="M2226" s="377"/>
      <c r="N2226" s="377"/>
      <c r="O2226" s="378"/>
    </row>
    <row r="2227" spans="6:15" s="231" customFormat="1">
      <c r="F2227" s="413"/>
      <c r="M2227" s="377"/>
      <c r="N2227" s="377"/>
      <c r="O2227" s="378"/>
    </row>
    <row r="2228" spans="6:15" s="231" customFormat="1">
      <c r="F2228" s="413"/>
      <c r="M2228" s="377"/>
      <c r="N2228" s="377"/>
      <c r="O2228" s="378"/>
    </row>
    <row r="2229" spans="6:15" s="231" customFormat="1">
      <c r="F2229" s="413"/>
      <c r="M2229" s="377"/>
      <c r="N2229" s="377"/>
      <c r="O2229" s="378"/>
    </row>
    <row r="2230" spans="6:15" s="231" customFormat="1">
      <c r="F2230" s="413"/>
      <c r="M2230" s="377"/>
      <c r="N2230" s="377"/>
      <c r="O2230" s="378"/>
    </row>
    <row r="2231" spans="6:15" s="231" customFormat="1">
      <c r="F2231" s="413"/>
      <c r="M2231" s="377"/>
      <c r="N2231" s="377"/>
      <c r="O2231" s="378"/>
    </row>
    <row r="2232" spans="6:15" s="231" customFormat="1">
      <c r="F2232" s="413"/>
      <c r="M2232" s="377"/>
      <c r="N2232" s="377"/>
      <c r="O2232" s="378"/>
    </row>
    <row r="2233" spans="6:15" s="231" customFormat="1">
      <c r="F2233" s="413"/>
      <c r="M2233" s="377"/>
      <c r="N2233" s="377"/>
      <c r="O2233" s="378"/>
    </row>
    <row r="2234" spans="6:15" s="231" customFormat="1">
      <c r="F2234" s="413"/>
      <c r="M2234" s="377"/>
      <c r="N2234" s="377"/>
      <c r="O2234" s="378"/>
    </row>
    <row r="2235" spans="6:15" s="231" customFormat="1">
      <c r="F2235" s="413"/>
      <c r="M2235" s="377"/>
      <c r="N2235" s="377"/>
      <c r="O2235" s="378"/>
    </row>
    <row r="2236" spans="6:15" s="231" customFormat="1">
      <c r="F2236" s="413"/>
      <c r="M2236" s="377"/>
      <c r="N2236" s="377"/>
      <c r="O2236" s="378"/>
    </row>
    <row r="2237" spans="6:15" s="231" customFormat="1">
      <c r="F2237" s="413"/>
      <c r="M2237" s="377"/>
      <c r="N2237" s="377"/>
      <c r="O2237" s="378"/>
    </row>
    <row r="2238" spans="6:15" s="231" customFormat="1">
      <c r="F2238" s="413"/>
      <c r="M2238" s="377"/>
      <c r="N2238" s="377"/>
      <c r="O2238" s="378"/>
    </row>
    <row r="2239" spans="6:15" s="231" customFormat="1">
      <c r="F2239" s="413"/>
      <c r="M2239" s="377"/>
      <c r="N2239" s="377"/>
      <c r="O2239" s="378"/>
    </row>
    <row r="2240" spans="6:15" s="231" customFormat="1">
      <c r="F2240" s="413"/>
      <c r="M2240" s="377"/>
      <c r="N2240" s="377"/>
      <c r="O2240" s="378"/>
    </row>
    <row r="2241" spans="6:15" s="231" customFormat="1">
      <c r="F2241" s="413"/>
      <c r="M2241" s="377"/>
      <c r="N2241" s="377"/>
      <c r="O2241" s="378"/>
    </row>
    <row r="2242" spans="6:15" s="231" customFormat="1">
      <c r="F2242" s="413"/>
      <c r="M2242" s="377"/>
      <c r="N2242" s="377"/>
      <c r="O2242" s="378"/>
    </row>
    <row r="2243" spans="6:15" s="231" customFormat="1">
      <c r="F2243" s="413"/>
      <c r="M2243" s="377"/>
      <c r="N2243" s="377"/>
      <c r="O2243" s="378"/>
    </row>
    <row r="2244" spans="6:15" s="231" customFormat="1">
      <c r="F2244" s="413"/>
      <c r="M2244" s="377"/>
      <c r="N2244" s="377"/>
      <c r="O2244" s="378"/>
    </row>
    <row r="2245" spans="6:15" s="231" customFormat="1">
      <c r="F2245" s="413"/>
      <c r="M2245" s="377"/>
      <c r="N2245" s="377"/>
      <c r="O2245" s="378"/>
    </row>
    <row r="2246" spans="6:15" s="231" customFormat="1">
      <c r="F2246" s="413"/>
      <c r="M2246" s="377"/>
      <c r="N2246" s="377"/>
      <c r="O2246" s="378"/>
    </row>
    <row r="2247" spans="6:15" s="231" customFormat="1">
      <c r="F2247" s="413"/>
      <c r="M2247" s="377"/>
      <c r="N2247" s="377"/>
      <c r="O2247" s="378"/>
    </row>
    <row r="2248" spans="6:15" s="231" customFormat="1">
      <c r="F2248" s="413"/>
      <c r="M2248" s="377"/>
      <c r="N2248" s="377"/>
      <c r="O2248" s="378"/>
    </row>
    <row r="2249" spans="6:15" s="231" customFormat="1">
      <c r="F2249" s="413"/>
      <c r="M2249" s="377"/>
      <c r="N2249" s="377"/>
      <c r="O2249" s="378"/>
    </row>
    <row r="2250" spans="6:15" s="231" customFormat="1">
      <c r="F2250" s="413"/>
      <c r="M2250" s="377"/>
      <c r="N2250" s="377"/>
      <c r="O2250" s="378"/>
    </row>
    <row r="2251" spans="6:15" s="231" customFormat="1">
      <c r="F2251" s="413"/>
      <c r="M2251" s="377"/>
      <c r="N2251" s="377"/>
      <c r="O2251" s="378"/>
    </row>
    <row r="2252" spans="6:15" s="231" customFormat="1">
      <c r="F2252" s="413"/>
      <c r="M2252" s="377"/>
      <c r="N2252" s="377"/>
      <c r="O2252" s="378"/>
    </row>
    <row r="2253" spans="6:15" s="231" customFormat="1">
      <c r="F2253" s="413"/>
      <c r="M2253" s="377"/>
      <c r="N2253" s="377"/>
      <c r="O2253" s="378"/>
    </row>
    <row r="2254" spans="6:15" s="231" customFormat="1">
      <c r="F2254" s="413"/>
      <c r="M2254" s="377"/>
      <c r="N2254" s="377"/>
      <c r="O2254" s="378"/>
    </row>
    <row r="2255" spans="6:15" s="231" customFormat="1">
      <c r="F2255" s="413"/>
      <c r="M2255" s="377"/>
      <c r="N2255" s="377"/>
      <c r="O2255" s="378"/>
    </row>
    <row r="2256" spans="6:15" s="231" customFormat="1">
      <c r="F2256" s="413"/>
      <c r="M2256" s="377"/>
      <c r="N2256" s="377"/>
      <c r="O2256" s="378"/>
    </row>
    <row r="2257" spans="6:15" s="231" customFormat="1">
      <c r="F2257" s="413"/>
      <c r="M2257" s="377"/>
      <c r="N2257" s="377"/>
      <c r="O2257" s="378"/>
    </row>
    <row r="2258" spans="6:15" s="231" customFormat="1">
      <c r="F2258" s="413"/>
      <c r="M2258" s="377"/>
      <c r="N2258" s="377"/>
      <c r="O2258" s="378"/>
    </row>
    <row r="2259" spans="6:15" s="231" customFormat="1">
      <c r="F2259" s="413"/>
      <c r="M2259" s="377"/>
      <c r="N2259" s="377"/>
      <c r="O2259" s="378"/>
    </row>
    <row r="2260" spans="6:15" s="231" customFormat="1">
      <c r="F2260" s="413"/>
      <c r="M2260" s="377"/>
      <c r="N2260" s="377"/>
      <c r="O2260" s="378"/>
    </row>
    <row r="2261" spans="6:15" s="231" customFormat="1">
      <c r="F2261" s="413"/>
      <c r="M2261" s="377"/>
      <c r="N2261" s="377"/>
      <c r="O2261" s="378"/>
    </row>
    <row r="2262" spans="6:15" s="231" customFormat="1">
      <c r="F2262" s="413"/>
      <c r="M2262" s="377"/>
      <c r="N2262" s="377"/>
      <c r="O2262" s="378"/>
    </row>
    <row r="2263" spans="6:15" s="231" customFormat="1">
      <c r="F2263" s="413"/>
      <c r="M2263" s="377"/>
      <c r="N2263" s="377"/>
      <c r="O2263" s="378"/>
    </row>
    <row r="2264" spans="6:15" s="231" customFormat="1">
      <c r="F2264" s="413"/>
      <c r="M2264" s="377"/>
      <c r="N2264" s="377"/>
      <c r="O2264" s="378"/>
    </row>
    <row r="2265" spans="6:15" s="231" customFormat="1">
      <c r="F2265" s="413"/>
      <c r="M2265" s="377"/>
      <c r="N2265" s="377"/>
      <c r="O2265" s="378"/>
    </row>
    <row r="2266" spans="6:15" s="231" customFormat="1">
      <c r="F2266" s="413"/>
      <c r="M2266" s="377"/>
      <c r="N2266" s="377"/>
      <c r="O2266" s="378"/>
    </row>
    <row r="2267" spans="6:15" s="231" customFormat="1">
      <c r="F2267" s="413"/>
      <c r="M2267" s="377"/>
      <c r="N2267" s="377"/>
      <c r="O2267" s="378"/>
    </row>
    <row r="2268" spans="6:15" s="231" customFormat="1">
      <c r="F2268" s="413"/>
      <c r="M2268" s="377"/>
      <c r="N2268" s="377"/>
      <c r="O2268" s="378"/>
    </row>
    <row r="2269" spans="6:15" s="231" customFormat="1">
      <c r="F2269" s="413"/>
      <c r="M2269" s="377"/>
      <c r="N2269" s="377"/>
      <c r="O2269" s="378"/>
    </row>
    <row r="2270" spans="6:15" s="231" customFormat="1">
      <c r="F2270" s="413"/>
      <c r="M2270" s="377"/>
      <c r="N2270" s="377"/>
      <c r="O2270" s="378"/>
    </row>
    <row r="2271" spans="6:15" s="231" customFormat="1">
      <c r="F2271" s="413"/>
      <c r="M2271" s="377"/>
      <c r="N2271" s="377"/>
      <c r="O2271" s="378"/>
    </row>
    <row r="2272" spans="6:15" s="231" customFormat="1">
      <c r="F2272" s="413"/>
      <c r="M2272" s="377"/>
      <c r="N2272" s="377"/>
      <c r="O2272" s="378"/>
    </row>
    <row r="2273" spans="6:15" s="231" customFormat="1">
      <c r="F2273" s="413"/>
      <c r="M2273" s="377"/>
      <c r="N2273" s="377"/>
      <c r="O2273" s="378"/>
    </row>
    <row r="2274" spans="6:15" s="231" customFormat="1">
      <c r="F2274" s="413"/>
      <c r="M2274" s="377"/>
      <c r="N2274" s="377"/>
      <c r="O2274" s="378"/>
    </row>
    <row r="2275" spans="6:15" s="231" customFormat="1">
      <c r="F2275" s="413"/>
      <c r="M2275" s="377"/>
      <c r="N2275" s="377"/>
      <c r="O2275" s="378"/>
    </row>
    <row r="2276" spans="6:15" s="231" customFormat="1">
      <c r="F2276" s="413"/>
      <c r="M2276" s="377"/>
      <c r="N2276" s="377"/>
      <c r="O2276" s="378"/>
    </row>
    <row r="2277" spans="6:15" s="231" customFormat="1">
      <c r="F2277" s="413"/>
      <c r="M2277" s="377"/>
      <c r="N2277" s="377"/>
      <c r="O2277" s="378"/>
    </row>
    <row r="2278" spans="6:15" s="231" customFormat="1">
      <c r="F2278" s="413"/>
      <c r="M2278" s="377"/>
      <c r="N2278" s="377"/>
      <c r="O2278" s="378"/>
    </row>
    <row r="2279" spans="6:15" s="231" customFormat="1">
      <c r="F2279" s="413"/>
      <c r="M2279" s="377"/>
      <c r="N2279" s="377"/>
      <c r="O2279" s="378"/>
    </row>
    <row r="2280" spans="6:15" s="231" customFormat="1">
      <c r="F2280" s="413"/>
      <c r="M2280" s="377"/>
      <c r="N2280" s="377"/>
      <c r="O2280" s="378"/>
    </row>
    <row r="2281" spans="6:15" s="231" customFormat="1">
      <c r="F2281" s="413"/>
      <c r="M2281" s="377"/>
      <c r="N2281" s="377"/>
      <c r="O2281" s="378"/>
    </row>
    <row r="2282" spans="6:15" s="231" customFormat="1">
      <c r="F2282" s="413"/>
      <c r="M2282" s="377"/>
      <c r="N2282" s="377"/>
      <c r="O2282" s="378"/>
    </row>
    <row r="2283" spans="6:15" s="231" customFormat="1">
      <c r="F2283" s="413"/>
      <c r="M2283" s="377"/>
      <c r="N2283" s="377"/>
      <c r="O2283" s="378"/>
    </row>
    <row r="2284" spans="6:15" s="231" customFormat="1">
      <c r="F2284" s="413"/>
      <c r="M2284" s="377"/>
      <c r="N2284" s="377"/>
      <c r="O2284" s="378"/>
    </row>
    <row r="2285" spans="6:15" s="231" customFormat="1">
      <c r="F2285" s="413"/>
      <c r="M2285" s="377"/>
      <c r="N2285" s="377"/>
      <c r="O2285" s="378"/>
    </row>
    <row r="2286" spans="6:15" s="231" customFormat="1">
      <c r="F2286" s="413"/>
      <c r="M2286" s="377"/>
      <c r="N2286" s="377"/>
      <c r="O2286" s="378"/>
    </row>
    <row r="2287" spans="6:15" s="231" customFormat="1">
      <c r="F2287" s="413"/>
      <c r="M2287" s="377"/>
      <c r="N2287" s="377"/>
      <c r="O2287" s="378"/>
    </row>
    <row r="2288" spans="6:15" s="231" customFormat="1">
      <c r="F2288" s="413"/>
      <c r="M2288" s="377"/>
      <c r="N2288" s="377"/>
      <c r="O2288" s="378"/>
    </row>
    <row r="2289" spans="6:15" s="231" customFormat="1">
      <c r="F2289" s="413"/>
      <c r="M2289" s="377"/>
      <c r="N2289" s="377"/>
      <c r="O2289" s="378"/>
    </row>
    <row r="2290" spans="6:15" s="231" customFormat="1">
      <c r="F2290" s="413"/>
      <c r="M2290" s="377"/>
      <c r="N2290" s="377"/>
      <c r="O2290" s="378"/>
    </row>
    <row r="2291" spans="6:15" s="231" customFormat="1">
      <c r="F2291" s="413"/>
      <c r="M2291" s="377"/>
      <c r="N2291" s="377"/>
      <c r="O2291" s="378"/>
    </row>
    <row r="2292" spans="6:15" s="231" customFormat="1">
      <c r="F2292" s="413"/>
      <c r="M2292" s="377"/>
      <c r="N2292" s="377"/>
      <c r="O2292" s="378"/>
    </row>
    <row r="2293" spans="6:15" s="231" customFormat="1">
      <c r="F2293" s="413"/>
      <c r="M2293" s="377"/>
      <c r="N2293" s="377"/>
      <c r="O2293" s="378"/>
    </row>
    <row r="2294" spans="6:15" s="231" customFormat="1">
      <c r="F2294" s="413"/>
      <c r="M2294" s="377"/>
      <c r="N2294" s="377"/>
      <c r="O2294" s="378"/>
    </row>
    <row r="2295" spans="6:15" s="231" customFormat="1">
      <c r="F2295" s="413"/>
      <c r="M2295" s="377"/>
      <c r="N2295" s="377"/>
      <c r="O2295" s="378"/>
    </row>
    <row r="2296" spans="6:15" s="231" customFormat="1">
      <c r="F2296" s="413"/>
      <c r="M2296" s="377"/>
      <c r="N2296" s="377"/>
      <c r="O2296" s="378"/>
    </row>
    <row r="2297" spans="6:15" s="231" customFormat="1">
      <c r="F2297" s="413"/>
      <c r="M2297" s="377"/>
      <c r="N2297" s="377"/>
      <c r="O2297" s="378"/>
    </row>
    <row r="2298" spans="6:15" s="231" customFormat="1">
      <c r="F2298" s="413"/>
      <c r="M2298" s="377"/>
      <c r="N2298" s="377"/>
      <c r="O2298" s="378"/>
    </row>
    <row r="2299" spans="6:15" s="231" customFormat="1">
      <c r="F2299" s="413"/>
      <c r="M2299" s="377"/>
      <c r="N2299" s="377"/>
      <c r="O2299" s="378"/>
    </row>
    <row r="2300" spans="6:15" s="231" customFormat="1">
      <c r="F2300" s="413"/>
      <c r="M2300" s="377"/>
      <c r="N2300" s="377"/>
      <c r="O2300" s="378"/>
    </row>
    <row r="2301" spans="6:15" s="231" customFormat="1">
      <c r="F2301" s="413"/>
      <c r="M2301" s="377"/>
      <c r="N2301" s="377"/>
      <c r="O2301" s="378"/>
    </row>
    <row r="2302" spans="6:15" s="231" customFormat="1">
      <c r="F2302" s="413"/>
      <c r="M2302" s="377"/>
      <c r="N2302" s="377"/>
      <c r="O2302" s="378"/>
    </row>
    <row r="2303" spans="6:15" s="231" customFormat="1">
      <c r="F2303" s="413"/>
      <c r="M2303" s="377"/>
      <c r="N2303" s="377"/>
      <c r="O2303" s="378"/>
    </row>
    <row r="2304" spans="6:15" s="231" customFormat="1">
      <c r="F2304" s="413"/>
      <c r="M2304" s="377"/>
      <c r="N2304" s="377"/>
      <c r="O2304" s="378"/>
    </row>
    <row r="2305" spans="6:15" s="231" customFormat="1">
      <c r="F2305" s="413"/>
      <c r="M2305" s="377"/>
      <c r="N2305" s="377"/>
      <c r="O2305" s="378"/>
    </row>
    <row r="2306" spans="6:15" s="231" customFormat="1">
      <c r="F2306" s="413"/>
      <c r="M2306" s="377"/>
      <c r="N2306" s="377"/>
      <c r="O2306" s="378"/>
    </row>
    <row r="2307" spans="6:15" s="231" customFormat="1">
      <c r="F2307" s="413"/>
      <c r="M2307" s="377"/>
      <c r="N2307" s="377"/>
      <c r="O2307" s="378"/>
    </row>
    <row r="2308" spans="6:15" s="231" customFormat="1">
      <c r="F2308" s="413"/>
      <c r="M2308" s="377"/>
      <c r="N2308" s="377"/>
      <c r="O2308" s="378"/>
    </row>
    <row r="2309" spans="6:15" s="231" customFormat="1">
      <c r="F2309" s="413"/>
      <c r="M2309" s="377"/>
      <c r="N2309" s="377"/>
      <c r="O2309" s="378"/>
    </row>
    <row r="2310" spans="6:15" s="231" customFormat="1">
      <c r="F2310" s="413"/>
      <c r="M2310" s="377"/>
      <c r="N2310" s="377"/>
      <c r="O2310" s="378"/>
    </row>
    <row r="2311" spans="6:15" s="231" customFormat="1">
      <c r="F2311" s="413"/>
      <c r="M2311" s="377"/>
      <c r="N2311" s="377"/>
      <c r="O2311" s="378"/>
    </row>
    <row r="2312" spans="6:15" s="231" customFormat="1">
      <c r="F2312" s="413"/>
      <c r="M2312" s="377"/>
      <c r="N2312" s="377"/>
      <c r="O2312" s="378"/>
    </row>
    <row r="2313" spans="6:15" s="231" customFormat="1">
      <c r="F2313" s="413"/>
      <c r="M2313" s="377"/>
      <c r="N2313" s="377"/>
      <c r="O2313" s="378"/>
    </row>
    <row r="2314" spans="6:15" s="231" customFormat="1">
      <c r="F2314" s="413"/>
      <c r="M2314" s="377"/>
      <c r="N2314" s="377"/>
      <c r="O2314" s="378"/>
    </row>
    <row r="2315" spans="6:15" s="231" customFormat="1">
      <c r="F2315" s="413"/>
      <c r="M2315" s="377"/>
      <c r="N2315" s="377"/>
      <c r="O2315" s="378"/>
    </row>
    <row r="2316" spans="6:15" s="231" customFormat="1">
      <c r="F2316" s="413"/>
      <c r="M2316" s="377"/>
      <c r="N2316" s="377"/>
      <c r="O2316" s="378"/>
    </row>
    <row r="2317" spans="6:15" s="231" customFormat="1">
      <c r="F2317" s="413"/>
      <c r="M2317" s="377"/>
      <c r="N2317" s="377"/>
      <c r="O2317" s="378"/>
    </row>
    <row r="2318" spans="6:15" s="231" customFormat="1">
      <c r="F2318" s="413"/>
      <c r="M2318" s="377"/>
      <c r="N2318" s="377"/>
      <c r="O2318" s="378"/>
    </row>
    <row r="2319" spans="6:15" s="231" customFormat="1">
      <c r="F2319" s="413"/>
      <c r="M2319" s="377"/>
      <c r="N2319" s="377"/>
      <c r="O2319" s="378"/>
    </row>
    <row r="2320" spans="6:15" s="231" customFormat="1">
      <c r="F2320" s="413"/>
      <c r="M2320" s="377"/>
      <c r="N2320" s="377"/>
      <c r="O2320" s="378"/>
    </row>
    <row r="2321" spans="6:15" s="231" customFormat="1">
      <c r="F2321" s="413"/>
      <c r="M2321" s="377"/>
      <c r="N2321" s="377"/>
      <c r="O2321" s="378"/>
    </row>
    <row r="2322" spans="6:15" s="231" customFormat="1">
      <c r="F2322" s="413"/>
      <c r="M2322" s="377"/>
      <c r="N2322" s="377"/>
      <c r="O2322" s="378"/>
    </row>
    <row r="2323" spans="6:15" s="231" customFormat="1">
      <c r="F2323" s="413"/>
      <c r="M2323" s="377"/>
      <c r="N2323" s="377"/>
      <c r="O2323" s="378"/>
    </row>
    <row r="2324" spans="6:15" s="231" customFormat="1">
      <c r="F2324" s="413"/>
      <c r="M2324" s="377"/>
      <c r="N2324" s="377"/>
      <c r="O2324" s="378"/>
    </row>
    <row r="2325" spans="6:15" s="231" customFormat="1">
      <c r="F2325" s="413"/>
      <c r="M2325" s="377"/>
      <c r="N2325" s="377"/>
      <c r="O2325" s="378"/>
    </row>
    <row r="2326" spans="6:15" s="231" customFormat="1">
      <c r="F2326" s="413"/>
      <c r="M2326" s="377"/>
      <c r="N2326" s="377"/>
      <c r="O2326" s="378"/>
    </row>
    <row r="2327" spans="6:15" s="231" customFormat="1">
      <c r="F2327" s="413"/>
      <c r="M2327" s="377"/>
      <c r="N2327" s="377"/>
      <c r="O2327" s="378"/>
    </row>
    <row r="2328" spans="6:15" s="231" customFormat="1">
      <c r="F2328" s="413"/>
      <c r="M2328" s="377"/>
      <c r="N2328" s="377"/>
      <c r="O2328" s="378"/>
    </row>
    <row r="2329" spans="6:15" s="231" customFormat="1">
      <c r="F2329" s="413"/>
      <c r="M2329" s="377"/>
      <c r="N2329" s="377"/>
      <c r="O2329" s="378"/>
    </row>
    <row r="2330" spans="6:15" s="231" customFormat="1">
      <c r="F2330" s="413"/>
      <c r="M2330" s="377"/>
      <c r="N2330" s="377"/>
      <c r="O2330" s="378"/>
    </row>
    <row r="2331" spans="6:15" s="231" customFormat="1">
      <c r="F2331" s="413"/>
      <c r="M2331" s="377"/>
      <c r="N2331" s="377"/>
      <c r="O2331" s="378"/>
    </row>
    <row r="2332" spans="6:15" s="231" customFormat="1">
      <c r="F2332" s="413"/>
      <c r="M2332" s="377"/>
      <c r="N2332" s="377"/>
      <c r="O2332" s="378"/>
    </row>
    <row r="2333" spans="6:15" s="231" customFormat="1">
      <c r="F2333" s="413"/>
      <c r="M2333" s="377"/>
      <c r="N2333" s="377"/>
      <c r="O2333" s="378"/>
    </row>
    <row r="2334" spans="6:15" s="231" customFormat="1">
      <c r="F2334" s="413"/>
      <c r="M2334" s="377"/>
      <c r="N2334" s="377"/>
      <c r="O2334" s="378"/>
    </row>
    <row r="2335" spans="6:15" s="231" customFormat="1">
      <c r="F2335" s="413"/>
      <c r="M2335" s="377"/>
      <c r="N2335" s="377"/>
      <c r="O2335" s="378"/>
    </row>
    <row r="2336" spans="6:15" s="231" customFormat="1">
      <c r="F2336" s="413"/>
      <c r="M2336" s="377"/>
      <c r="N2336" s="377"/>
      <c r="O2336" s="378"/>
    </row>
    <row r="2337" spans="6:15" s="231" customFormat="1">
      <c r="F2337" s="413"/>
      <c r="M2337" s="377"/>
      <c r="N2337" s="377"/>
      <c r="O2337" s="378"/>
    </row>
    <row r="2338" spans="6:15" s="231" customFormat="1">
      <c r="F2338" s="413"/>
      <c r="M2338" s="377"/>
      <c r="N2338" s="377"/>
      <c r="O2338" s="378"/>
    </row>
    <row r="2339" spans="6:15" s="231" customFormat="1">
      <c r="F2339" s="413"/>
      <c r="M2339" s="377"/>
      <c r="N2339" s="377"/>
      <c r="O2339" s="378"/>
    </row>
    <row r="2340" spans="6:15" s="231" customFormat="1">
      <c r="F2340" s="413"/>
      <c r="M2340" s="377"/>
      <c r="N2340" s="377"/>
      <c r="O2340" s="378"/>
    </row>
    <row r="2341" spans="6:15" s="231" customFormat="1">
      <c r="F2341" s="413"/>
      <c r="M2341" s="377"/>
      <c r="N2341" s="377"/>
      <c r="O2341" s="378"/>
    </row>
    <row r="2342" spans="6:15" s="231" customFormat="1">
      <c r="F2342" s="413"/>
      <c r="M2342" s="377"/>
      <c r="N2342" s="377"/>
      <c r="O2342" s="378"/>
    </row>
    <row r="2343" spans="6:15" s="231" customFormat="1">
      <c r="F2343" s="413"/>
      <c r="M2343" s="377"/>
      <c r="N2343" s="377"/>
      <c r="O2343" s="378"/>
    </row>
    <row r="2344" spans="6:15" s="231" customFormat="1">
      <c r="F2344" s="413"/>
      <c r="M2344" s="377"/>
      <c r="N2344" s="377"/>
      <c r="O2344" s="378"/>
    </row>
    <row r="2345" spans="6:15" s="231" customFormat="1">
      <c r="F2345" s="413"/>
      <c r="M2345" s="377"/>
      <c r="N2345" s="377"/>
      <c r="O2345" s="378"/>
    </row>
    <row r="2346" spans="6:15" s="231" customFormat="1">
      <c r="F2346" s="413"/>
      <c r="M2346" s="377"/>
      <c r="N2346" s="377"/>
      <c r="O2346" s="378"/>
    </row>
    <row r="2347" spans="6:15" s="231" customFormat="1">
      <c r="F2347" s="413"/>
      <c r="M2347" s="377"/>
      <c r="N2347" s="377"/>
      <c r="O2347" s="378"/>
    </row>
    <row r="2348" spans="6:15" s="231" customFormat="1">
      <c r="F2348" s="413"/>
      <c r="M2348" s="377"/>
      <c r="N2348" s="377"/>
      <c r="O2348" s="378"/>
    </row>
    <row r="2349" spans="6:15" s="231" customFormat="1">
      <c r="F2349" s="413"/>
      <c r="M2349" s="377"/>
      <c r="N2349" s="377"/>
      <c r="O2349" s="378"/>
    </row>
    <row r="2350" spans="6:15" s="231" customFormat="1">
      <c r="F2350" s="413"/>
      <c r="M2350" s="377"/>
      <c r="N2350" s="377"/>
      <c r="O2350" s="378"/>
    </row>
    <row r="2351" spans="6:15" s="231" customFormat="1">
      <c r="F2351" s="413"/>
      <c r="M2351" s="377"/>
      <c r="N2351" s="377"/>
      <c r="O2351" s="378"/>
    </row>
    <row r="2352" spans="6:15" s="231" customFormat="1">
      <c r="F2352" s="413"/>
      <c r="M2352" s="377"/>
      <c r="N2352" s="377"/>
      <c r="O2352" s="378"/>
    </row>
    <row r="2353" spans="6:15" s="231" customFormat="1">
      <c r="F2353" s="413"/>
      <c r="M2353" s="377"/>
      <c r="N2353" s="377"/>
      <c r="O2353" s="378"/>
    </row>
    <row r="2354" spans="6:15" s="231" customFormat="1">
      <c r="F2354" s="413"/>
      <c r="M2354" s="377"/>
      <c r="N2354" s="377"/>
      <c r="O2354" s="378"/>
    </row>
    <row r="2355" spans="6:15" s="231" customFormat="1">
      <c r="F2355" s="413"/>
      <c r="M2355" s="377"/>
      <c r="N2355" s="377"/>
      <c r="O2355" s="378"/>
    </row>
    <row r="2356" spans="6:15" s="231" customFormat="1">
      <c r="F2356" s="413"/>
      <c r="M2356" s="377"/>
      <c r="N2356" s="377"/>
      <c r="O2356" s="378"/>
    </row>
    <row r="2357" spans="6:15" s="231" customFormat="1">
      <c r="F2357" s="413"/>
      <c r="M2357" s="377"/>
      <c r="N2357" s="377"/>
      <c r="O2357" s="378"/>
    </row>
    <row r="2358" spans="6:15" s="231" customFormat="1">
      <c r="F2358" s="413"/>
      <c r="M2358" s="377"/>
      <c r="N2358" s="377"/>
      <c r="O2358" s="378"/>
    </row>
    <row r="2359" spans="6:15" s="231" customFormat="1">
      <c r="F2359" s="413"/>
      <c r="M2359" s="377"/>
      <c r="N2359" s="377"/>
      <c r="O2359" s="378"/>
    </row>
    <row r="2360" spans="6:15" s="231" customFormat="1">
      <c r="F2360" s="413"/>
      <c r="M2360" s="377"/>
      <c r="N2360" s="377"/>
      <c r="O2360" s="378"/>
    </row>
    <row r="2361" spans="6:15" s="231" customFormat="1">
      <c r="F2361" s="413"/>
      <c r="M2361" s="377"/>
      <c r="N2361" s="377"/>
      <c r="O2361" s="378"/>
    </row>
    <row r="2362" spans="6:15" s="231" customFormat="1">
      <c r="F2362" s="413"/>
      <c r="M2362" s="377"/>
      <c r="N2362" s="377"/>
      <c r="O2362" s="378"/>
    </row>
    <row r="2363" spans="6:15" s="231" customFormat="1">
      <c r="F2363" s="413"/>
      <c r="M2363" s="377"/>
      <c r="N2363" s="377"/>
      <c r="O2363" s="378"/>
    </row>
    <row r="2364" spans="6:15" s="231" customFormat="1">
      <c r="F2364" s="413"/>
      <c r="M2364" s="377"/>
      <c r="N2364" s="377"/>
      <c r="O2364" s="378"/>
    </row>
    <row r="2365" spans="6:15" s="231" customFormat="1">
      <c r="F2365" s="413"/>
      <c r="M2365" s="377"/>
      <c r="N2365" s="377"/>
      <c r="O2365" s="378"/>
    </row>
    <row r="2366" spans="6:15" s="231" customFormat="1">
      <c r="F2366" s="413"/>
      <c r="M2366" s="377"/>
      <c r="N2366" s="377"/>
      <c r="O2366" s="378"/>
    </row>
    <row r="2367" spans="6:15" s="231" customFormat="1">
      <c r="F2367" s="413"/>
      <c r="M2367" s="377"/>
      <c r="N2367" s="377"/>
      <c r="O2367" s="378"/>
    </row>
    <row r="2368" spans="6:15" s="231" customFormat="1">
      <c r="F2368" s="413"/>
      <c r="M2368" s="377"/>
      <c r="N2368" s="377"/>
      <c r="O2368" s="378"/>
    </row>
    <row r="2369" spans="6:15" s="231" customFormat="1">
      <c r="F2369" s="413"/>
      <c r="M2369" s="377"/>
      <c r="N2369" s="377"/>
      <c r="O2369" s="378"/>
    </row>
    <row r="2370" spans="6:15" s="231" customFormat="1">
      <c r="F2370" s="413"/>
      <c r="M2370" s="377"/>
      <c r="N2370" s="377"/>
      <c r="O2370" s="378"/>
    </row>
    <row r="2371" spans="6:15" s="231" customFormat="1">
      <c r="F2371" s="413"/>
      <c r="M2371" s="377"/>
      <c r="N2371" s="377"/>
      <c r="O2371" s="378"/>
    </row>
    <row r="2372" spans="6:15" s="231" customFormat="1">
      <c r="F2372" s="413"/>
      <c r="M2372" s="377"/>
      <c r="N2372" s="377"/>
      <c r="O2372" s="378"/>
    </row>
    <row r="2373" spans="6:15" s="231" customFormat="1">
      <c r="F2373" s="413"/>
      <c r="M2373" s="377"/>
      <c r="N2373" s="377"/>
      <c r="O2373" s="378"/>
    </row>
    <row r="2374" spans="6:15" s="231" customFormat="1">
      <c r="F2374" s="413"/>
      <c r="M2374" s="377"/>
      <c r="N2374" s="377"/>
      <c r="O2374" s="378"/>
    </row>
    <row r="2375" spans="6:15" s="231" customFormat="1">
      <c r="F2375" s="413"/>
      <c r="M2375" s="377"/>
      <c r="N2375" s="377"/>
      <c r="O2375" s="378"/>
    </row>
    <row r="2376" spans="6:15" s="231" customFormat="1">
      <c r="F2376" s="413"/>
      <c r="M2376" s="377"/>
      <c r="N2376" s="377"/>
      <c r="O2376" s="378"/>
    </row>
    <row r="2377" spans="6:15" s="231" customFormat="1">
      <c r="F2377" s="413"/>
      <c r="M2377" s="377"/>
      <c r="N2377" s="377"/>
      <c r="O2377" s="378"/>
    </row>
    <row r="2378" spans="6:15" s="231" customFormat="1">
      <c r="F2378" s="413"/>
      <c r="M2378" s="377"/>
      <c r="N2378" s="377"/>
      <c r="O2378" s="378"/>
    </row>
    <row r="2379" spans="6:15" s="231" customFormat="1">
      <c r="F2379" s="413"/>
      <c r="M2379" s="377"/>
      <c r="N2379" s="377"/>
      <c r="O2379" s="378"/>
    </row>
    <row r="2380" spans="6:15" s="231" customFormat="1">
      <c r="F2380" s="413"/>
      <c r="M2380" s="377"/>
      <c r="N2380" s="377"/>
      <c r="O2380" s="378"/>
    </row>
    <row r="2381" spans="6:15" s="231" customFormat="1">
      <c r="F2381" s="413"/>
      <c r="M2381" s="377"/>
      <c r="N2381" s="377"/>
      <c r="O2381" s="378"/>
    </row>
    <row r="2382" spans="6:15" s="231" customFormat="1">
      <c r="F2382" s="413"/>
      <c r="M2382" s="377"/>
      <c r="N2382" s="377"/>
      <c r="O2382" s="378"/>
    </row>
    <row r="2383" spans="6:15" s="231" customFormat="1">
      <c r="F2383" s="413"/>
      <c r="M2383" s="377"/>
      <c r="N2383" s="377"/>
      <c r="O2383" s="378"/>
    </row>
    <row r="2384" spans="6:15" s="231" customFormat="1">
      <c r="F2384" s="413"/>
      <c r="M2384" s="377"/>
      <c r="N2384" s="377"/>
      <c r="O2384" s="378"/>
    </row>
    <row r="2385" spans="6:15" s="231" customFormat="1">
      <c r="F2385" s="413"/>
      <c r="M2385" s="377"/>
      <c r="N2385" s="377"/>
      <c r="O2385" s="378"/>
    </row>
    <row r="2386" spans="6:15" s="231" customFormat="1">
      <c r="F2386" s="413"/>
      <c r="M2386" s="377"/>
      <c r="N2386" s="377"/>
      <c r="O2386" s="378"/>
    </row>
    <row r="2387" spans="6:15" s="231" customFormat="1">
      <c r="F2387" s="413"/>
      <c r="M2387" s="377"/>
      <c r="N2387" s="377"/>
      <c r="O2387" s="378"/>
    </row>
    <row r="2388" spans="6:15" s="231" customFormat="1">
      <c r="F2388" s="413"/>
      <c r="M2388" s="377"/>
      <c r="N2388" s="377"/>
      <c r="O2388" s="378"/>
    </row>
    <row r="2389" spans="6:15" s="231" customFormat="1">
      <c r="F2389" s="413"/>
      <c r="M2389" s="377"/>
      <c r="N2389" s="377"/>
      <c r="O2389" s="378"/>
    </row>
    <row r="2390" spans="6:15" s="231" customFormat="1">
      <c r="F2390" s="413"/>
      <c r="M2390" s="377"/>
      <c r="N2390" s="377"/>
      <c r="O2390" s="378"/>
    </row>
    <row r="2391" spans="6:15" s="231" customFormat="1">
      <c r="F2391" s="413"/>
      <c r="M2391" s="377"/>
      <c r="N2391" s="377"/>
      <c r="O2391" s="378"/>
    </row>
    <row r="2392" spans="6:15" s="231" customFormat="1">
      <c r="F2392" s="413"/>
      <c r="M2392" s="377"/>
      <c r="N2392" s="377"/>
      <c r="O2392" s="378"/>
    </row>
    <row r="2393" spans="6:15" s="231" customFormat="1">
      <c r="F2393" s="413"/>
      <c r="M2393" s="377"/>
      <c r="N2393" s="377"/>
      <c r="O2393" s="378"/>
    </row>
    <row r="2394" spans="6:15" s="231" customFormat="1">
      <c r="F2394" s="413"/>
      <c r="M2394" s="377"/>
      <c r="N2394" s="377"/>
      <c r="O2394" s="378"/>
    </row>
    <row r="2395" spans="6:15" s="231" customFormat="1">
      <c r="F2395" s="413"/>
      <c r="M2395" s="377"/>
      <c r="N2395" s="377"/>
      <c r="O2395" s="378"/>
    </row>
    <row r="2396" spans="6:15" s="231" customFormat="1">
      <c r="F2396" s="413"/>
      <c r="M2396" s="377"/>
      <c r="N2396" s="377"/>
      <c r="O2396" s="378"/>
    </row>
    <row r="2397" spans="6:15" s="231" customFormat="1">
      <c r="F2397" s="413"/>
      <c r="M2397" s="377"/>
      <c r="N2397" s="377"/>
      <c r="O2397" s="378"/>
    </row>
    <row r="2398" spans="6:15" s="231" customFormat="1">
      <c r="F2398" s="413"/>
      <c r="M2398" s="377"/>
      <c r="N2398" s="377"/>
      <c r="O2398" s="378"/>
    </row>
    <row r="2399" spans="6:15" s="231" customFormat="1">
      <c r="F2399" s="413"/>
      <c r="M2399" s="377"/>
      <c r="N2399" s="377"/>
      <c r="O2399" s="378"/>
    </row>
    <row r="2400" spans="6:15" s="231" customFormat="1">
      <c r="F2400" s="413"/>
      <c r="M2400" s="377"/>
      <c r="N2400" s="377"/>
      <c r="O2400" s="378"/>
    </row>
    <row r="2401" spans="6:15" s="231" customFormat="1">
      <c r="F2401" s="413"/>
      <c r="M2401" s="377"/>
      <c r="N2401" s="377"/>
      <c r="O2401" s="378"/>
    </row>
    <row r="2402" spans="6:15" s="231" customFormat="1">
      <c r="F2402" s="413"/>
      <c r="M2402" s="377"/>
      <c r="N2402" s="377"/>
      <c r="O2402" s="378"/>
    </row>
    <row r="2403" spans="6:15" s="231" customFormat="1">
      <c r="F2403" s="413"/>
      <c r="M2403" s="377"/>
      <c r="N2403" s="377"/>
      <c r="O2403" s="378"/>
    </row>
    <row r="2404" spans="6:15" s="231" customFormat="1">
      <c r="F2404" s="413"/>
      <c r="M2404" s="377"/>
      <c r="N2404" s="377"/>
      <c r="O2404" s="378"/>
    </row>
    <row r="2405" spans="6:15" s="231" customFormat="1">
      <c r="F2405" s="413"/>
      <c r="M2405" s="377"/>
      <c r="N2405" s="377"/>
      <c r="O2405" s="378"/>
    </row>
    <row r="2406" spans="6:15" s="231" customFormat="1">
      <c r="F2406" s="413"/>
      <c r="M2406" s="377"/>
      <c r="N2406" s="377"/>
      <c r="O2406" s="378"/>
    </row>
    <row r="2407" spans="6:15" s="231" customFormat="1">
      <c r="F2407" s="413"/>
      <c r="M2407" s="377"/>
      <c r="N2407" s="377"/>
      <c r="O2407" s="378"/>
    </row>
    <row r="2408" spans="6:15" s="231" customFormat="1">
      <c r="F2408" s="413"/>
      <c r="M2408" s="377"/>
      <c r="N2408" s="377"/>
      <c r="O2408" s="378"/>
    </row>
    <row r="2409" spans="6:15" s="231" customFormat="1">
      <c r="F2409" s="413"/>
      <c r="M2409" s="377"/>
      <c r="N2409" s="377"/>
      <c r="O2409" s="378"/>
    </row>
    <row r="2410" spans="6:15" s="231" customFormat="1">
      <c r="F2410" s="413"/>
      <c r="M2410" s="377"/>
      <c r="N2410" s="377"/>
      <c r="O2410" s="378"/>
    </row>
    <row r="2411" spans="6:15" s="231" customFormat="1">
      <c r="F2411" s="413"/>
      <c r="M2411" s="377"/>
      <c r="N2411" s="377"/>
      <c r="O2411" s="378"/>
    </row>
    <row r="2412" spans="6:15" s="231" customFormat="1">
      <c r="F2412" s="413"/>
      <c r="M2412" s="377"/>
      <c r="N2412" s="377"/>
      <c r="O2412" s="378"/>
    </row>
    <row r="2413" spans="6:15" s="231" customFormat="1">
      <c r="F2413" s="413"/>
      <c r="M2413" s="377"/>
      <c r="N2413" s="377"/>
      <c r="O2413" s="378"/>
    </row>
    <row r="2414" spans="6:15" s="231" customFormat="1">
      <c r="F2414" s="413"/>
      <c r="M2414" s="377"/>
      <c r="N2414" s="377"/>
      <c r="O2414" s="378"/>
    </row>
    <row r="2415" spans="6:15" s="231" customFormat="1">
      <c r="F2415" s="413"/>
      <c r="M2415" s="377"/>
      <c r="N2415" s="377"/>
      <c r="O2415" s="378"/>
    </row>
    <row r="2416" spans="6:15" s="231" customFormat="1">
      <c r="F2416" s="413"/>
      <c r="M2416" s="377"/>
      <c r="N2416" s="377"/>
      <c r="O2416" s="378"/>
    </row>
    <row r="2417" spans="6:15" s="231" customFormat="1">
      <c r="F2417" s="413"/>
      <c r="M2417" s="377"/>
      <c r="N2417" s="377"/>
      <c r="O2417" s="378"/>
    </row>
    <row r="2418" spans="6:15" s="231" customFormat="1">
      <c r="F2418" s="413"/>
      <c r="M2418" s="377"/>
      <c r="N2418" s="377"/>
      <c r="O2418" s="378"/>
    </row>
    <row r="2419" spans="6:15" s="231" customFormat="1">
      <c r="F2419" s="413"/>
      <c r="M2419" s="377"/>
      <c r="N2419" s="377"/>
      <c r="O2419" s="378"/>
    </row>
    <row r="2420" spans="6:15" s="231" customFormat="1">
      <c r="F2420" s="413"/>
      <c r="M2420" s="377"/>
      <c r="N2420" s="377"/>
      <c r="O2420" s="378"/>
    </row>
    <row r="2421" spans="6:15" s="231" customFormat="1">
      <c r="F2421" s="413"/>
      <c r="M2421" s="377"/>
      <c r="N2421" s="377"/>
      <c r="O2421" s="378"/>
    </row>
    <row r="2422" spans="6:15" s="231" customFormat="1">
      <c r="F2422" s="413"/>
      <c r="M2422" s="377"/>
      <c r="N2422" s="377"/>
      <c r="O2422" s="378"/>
    </row>
    <row r="2423" spans="6:15" s="231" customFormat="1">
      <c r="F2423" s="413"/>
      <c r="M2423" s="377"/>
      <c r="N2423" s="377"/>
      <c r="O2423" s="378"/>
    </row>
    <row r="2424" spans="6:15" s="231" customFormat="1">
      <c r="F2424" s="413"/>
      <c r="M2424" s="377"/>
      <c r="N2424" s="377"/>
      <c r="O2424" s="378"/>
    </row>
    <row r="2425" spans="6:15" s="231" customFormat="1">
      <c r="F2425" s="413"/>
      <c r="M2425" s="377"/>
      <c r="N2425" s="377"/>
      <c r="O2425" s="378"/>
    </row>
    <row r="2426" spans="6:15" s="231" customFormat="1">
      <c r="F2426" s="413"/>
      <c r="M2426" s="377"/>
      <c r="N2426" s="377"/>
      <c r="O2426" s="378"/>
    </row>
    <row r="2427" spans="6:15" s="231" customFormat="1">
      <c r="F2427" s="413"/>
      <c r="M2427" s="377"/>
      <c r="N2427" s="377"/>
      <c r="O2427" s="378"/>
    </row>
    <row r="2428" spans="6:15" s="231" customFormat="1">
      <c r="F2428" s="413"/>
      <c r="M2428" s="377"/>
      <c r="N2428" s="377"/>
      <c r="O2428" s="378"/>
    </row>
    <row r="2429" spans="6:15" s="231" customFormat="1">
      <c r="F2429" s="413"/>
      <c r="M2429" s="377"/>
      <c r="N2429" s="377"/>
      <c r="O2429" s="378"/>
    </row>
    <row r="2430" spans="6:15" s="231" customFormat="1">
      <c r="F2430" s="413"/>
      <c r="M2430" s="377"/>
      <c r="N2430" s="377"/>
      <c r="O2430" s="378"/>
    </row>
    <row r="2431" spans="6:15" s="231" customFormat="1">
      <c r="F2431" s="413"/>
      <c r="M2431" s="377"/>
      <c r="N2431" s="377"/>
      <c r="O2431" s="378"/>
    </row>
    <row r="2432" spans="6:15" s="231" customFormat="1">
      <c r="F2432" s="413"/>
      <c r="M2432" s="377"/>
      <c r="N2432" s="377"/>
      <c r="O2432" s="378"/>
    </row>
    <row r="2433" spans="6:15" s="231" customFormat="1">
      <c r="F2433" s="413"/>
      <c r="M2433" s="377"/>
      <c r="N2433" s="377"/>
      <c r="O2433" s="378"/>
    </row>
    <row r="2434" spans="6:15" s="231" customFormat="1">
      <c r="F2434" s="413"/>
      <c r="M2434" s="377"/>
      <c r="N2434" s="377"/>
      <c r="O2434" s="378"/>
    </row>
    <row r="2435" spans="6:15" s="231" customFormat="1">
      <c r="F2435" s="413"/>
      <c r="M2435" s="377"/>
      <c r="N2435" s="377"/>
      <c r="O2435" s="378"/>
    </row>
    <row r="2436" spans="6:15" s="231" customFormat="1">
      <c r="F2436" s="413"/>
      <c r="M2436" s="377"/>
      <c r="N2436" s="377"/>
      <c r="O2436" s="378"/>
    </row>
    <row r="2437" spans="6:15" s="231" customFormat="1">
      <c r="F2437" s="413"/>
      <c r="M2437" s="377"/>
      <c r="N2437" s="377"/>
      <c r="O2437" s="378"/>
    </row>
    <row r="2438" spans="6:15" s="231" customFormat="1">
      <c r="F2438" s="413"/>
      <c r="M2438" s="377"/>
      <c r="N2438" s="377"/>
      <c r="O2438" s="378"/>
    </row>
    <row r="2439" spans="6:15" s="231" customFormat="1">
      <c r="F2439" s="413"/>
      <c r="M2439" s="377"/>
      <c r="N2439" s="377"/>
      <c r="O2439" s="378"/>
    </row>
    <row r="2440" spans="6:15" s="231" customFormat="1">
      <c r="F2440" s="413"/>
      <c r="M2440" s="377"/>
      <c r="N2440" s="377"/>
      <c r="O2440" s="378"/>
    </row>
    <row r="2441" spans="6:15" s="231" customFormat="1">
      <c r="F2441" s="413"/>
      <c r="M2441" s="377"/>
      <c r="N2441" s="377"/>
      <c r="O2441" s="378"/>
    </row>
    <row r="2442" spans="6:15" s="231" customFormat="1">
      <c r="F2442" s="413"/>
      <c r="M2442" s="377"/>
      <c r="N2442" s="377"/>
      <c r="O2442" s="378"/>
    </row>
    <row r="2443" spans="6:15" s="231" customFormat="1">
      <c r="F2443" s="413"/>
      <c r="M2443" s="377"/>
      <c r="N2443" s="377"/>
      <c r="O2443" s="378"/>
    </row>
    <row r="2444" spans="6:15" s="231" customFormat="1">
      <c r="F2444" s="413"/>
      <c r="M2444" s="377"/>
      <c r="N2444" s="377"/>
      <c r="O2444" s="378"/>
    </row>
    <row r="2445" spans="6:15" s="231" customFormat="1">
      <c r="F2445" s="413"/>
      <c r="M2445" s="377"/>
      <c r="N2445" s="377"/>
      <c r="O2445" s="378"/>
    </row>
    <row r="2446" spans="6:15" s="231" customFormat="1">
      <c r="F2446" s="413"/>
      <c r="M2446" s="377"/>
      <c r="N2446" s="377"/>
      <c r="O2446" s="378"/>
    </row>
    <row r="2447" spans="6:15" s="231" customFormat="1">
      <c r="F2447" s="413"/>
      <c r="M2447" s="377"/>
      <c r="N2447" s="377"/>
      <c r="O2447" s="378"/>
    </row>
    <row r="2448" spans="6:15" s="231" customFormat="1">
      <c r="F2448" s="413"/>
      <c r="M2448" s="377"/>
      <c r="N2448" s="377"/>
      <c r="O2448" s="378"/>
    </row>
    <row r="2449" spans="6:15" s="231" customFormat="1">
      <c r="F2449" s="413"/>
      <c r="M2449" s="377"/>
      <c r="N2449" s="377"/>
      <c r="O2449" s="378"/>
    </row>
    <row r="2450" spans="6:15" s="231" customFormat="1">
      <c r="F2450" s="413"/>
      <c r="M2450" s="377"/>
      <c r="N2450" s="377"/>
      <c r="O2450" s="378"/>
    </row>
    <row r="2451" spans="6:15" s="231" customFormat="1">
      <c r="F2451" s="413"/>
      <c r="M2451" s="377"/>
      <c r="N2451" s="377"/>
      <c r="O2451" s="378"/>
    </row>
    <row r="2452" spans="6:15" s="231" customFormat="1">
      <c r="F2452" s="413"/>
      <c r="M2452" s="377"/>
      <c r="N2452" s="377"/>
      <c r="O2452" s="378"/>
    </row>
    <row r="2453" spans="6:15" s="231" customFormat="1">
      <c r="F2453" s="413"/>
      <c r="M2453" s="377"/>
      <c r="N2453" s="377"/>
      <c r="O2453" s="378"/>
    </row>
    <row r="2454" spans="6:15" s="231" customFormat="1">
      <c r="F2454" s="413"/>
      <c r="M2454" s="377"/>
      <c r="N2454" s="377"/>
      <c r="O2454" s="378"/>
    </row>
    <row r="2455" spans="6:15" s="231" customFormat="1">
      <c r="F2455" s="413"/>
      <c r="M2455" s="377"/>
      <c r="N2455" s="377"/>
      <c r="O2455" s="378"/>
    </row>
    <row r="2456" spans="6:15" s="231" customFormat="1">
      <c r="F2456" s="413"/>
      <c r="M2456" s="377"/>
      <c r="N2456" s="377"/>
      <c r="O2456" s="378"/>
    </row>
    <row r="2457" spans="6:15" s="231" customFormat="1">
      <c r="F2457" s="413"/>
      <c r="M2457" s="377"/>
      <c r="N2457" s="377"/>
      <c r="O2457" s="378"/>
    </row>
    <row r="2458" spans="6:15" s="231" customFormat="1">
      <c r="F2458" s="413"/>
      <c r="M2458" s="377"/>
      <c r="N2458" s="377"/>
      <c r="O2458" s="378"/>
    </row>
    <row r="2459" spans="6:15" s="231" customFormat="1">
      <c r="F2459" s="413"/>
      <c r="M2459" s="377"/>
      <c r="N2459" s="377"/>
      <c r="O2459" s="378"/>
    </row>
    <row r="2460" spans="6:15" s="231" customFormat="1">
      <c r="F2460" s="413"/>
      <c r="M2460" s="377"/>
      <c r="N2460" s="377"/>
      <c r="O2460" s="378"/>
    </row>
    <row r="2461" spans="6:15" s="231" customFormat="1">
      <c r="F2461" s="413"/>
      <c r="M2461" s="377"/>
      <c r="N2461" s="377"/>
      <c r="O2461" s="378"/>
    </row>
    <row r="2462" spans="6:15" s="231" customFormat="1">
      <c r="F2462" s="413"/>
      <c r="M2462" s="377"/>
      <c r="N2462" s="377"/>
      <c r="O2462" s="378"/>
    </row>
    <row r="2463" spans="6:15" s="231" customFormat="1">
      <c r="F2463" s="413"/>
      <c r="M2463" s="377"/>
      <c r="N2463" s="377"/>
      <c r="O2463" s="378"/>
    </row>
    <row r="2464" spans="6:15" s="231" customFormat="1">
      <c r="F2464" s="413"/>
      <c r="M2464" s="377"/>
      <c r="N2464" s="377"/>
      <c r="O2464" s="378"/>
    </row>
    <row r="2465" spans="6:15" s="231" customFormat="1">
      <c r="F2465" s="413"/>
      <c r="M2465" s="377"/>
      <c r="N2465" s="377"/>
      <c r="O2465" s="378"/>
    </row>
    <row r="2466" spans="6:15" s="231" customFormat="1">
      <c r="F2466" s="413"/>
      <c r="M2466" s="377"/>
      <c r="N2466" s="377"/>
      <c r="O2466" s="378"/>
    </row>
    <row r="2467" spans="6:15" s="231" customFormat="1">
      <c r="F2467" s="413"/>
      <c r="M2467" s="377"/>
      <c r="N2467" s="377"/>
      <c r="O2467" s="378"/>
    </row>
    <row r="2468" spans="6:15" s="231" customFormat="1">
      <c r="F2468" s="413"/>
      <c r="M2468" s="377"/>
      <c r="N2468" s="377"/>
      <c r="O2468" s="378"/>
    </row>
    <row r="2469" spans="6:15" s="231" customFormat="1">
      <c r="F2469" s="413"/>
      <c r="M2469" s="377"/>
      <c r="N2469" s="377"/>
      <c r="O2469" s="378"/>
    </row>
    <row r="2470" spans="6:15" s="231" customFormat="1">
      <c r="F2470" s="413"/>
      <c r="M2470" s="377"/>
      <c r="N2470" s="377"/>
      <c r="O2470" s="378"/>
    </row>
    <row r="2471" spans="6:15" s="231" customFormat="1">
      <c r="F2471" s="413"/>
      <c r="M2471" s="377"/>
      <c r="N2471" s="377"/>
      <c r="O2471" s="378"/>
    </row>
    <row r="2472" spans="6:15" s="231" customFormat="1">
      <c r="F2472" s="413"/>
      <c r="M2472" s="377"/>
      <c r="N2472" s="377"/>
      <c r="O2472" s="378"/>
    </row>
    <row r="2473" spans="6:15" s="231" customFormat="1">
      <c r="F2473" s="413"/>
      <c r="M2473" s="377"/>
      <c r="N2473" s="377"/>
      <c r="O2473" s="378"/>
    </row>
    <row r="2474" spans="6:15" s="231" customFormat="1">
      <c r="F2474" s="413"/>
      <c r="M2474" s="377"/>
      <c r="N2474" s="377"/>
      <c r="O2474" s="378"/>
    </row>
    <row r="2475" spans="6:15" s="231" customFormat="1">
      <c r="F2475" s="413"/>
      <c r="M2475" s="377"/>
      <c r="N2475" s="377"/>
      <c r="O2475" s="378"/>
    </row>
    <row r="2476" spans="6:15" s="231" customFormat="1">
      <c r="F2476" s="413"/>
      <c r="M2476" s="377"/>
      <c r="N2476" s="377"/>
      <c r="O2476" s="378"/>
    </row>
    <row r="2477" spans="6:15" s="231" customFormat="1">
      <c r="F2477" s="413"/>
      <c r="M2477" s="377"/>
      <c r="N2477" s="377"/>
      <c r="O2477" s="378"/>
    </row>
    <row r="2478" spans="6:15" s="231" customFormat="1">
      <c r="F2478" s="413"/>
      <c r="M2478" s="377"/>
      <c r="N2478" s="377"/>
      <c r="O2478" s="378"/>
    </row>
    <row r="2479" spans="6:15" s="231" customFormat="1">
      <c r="F2479" s="413"/>
      <c r="M2479" s="377"/>
      <c r="N2479" s="377"/>
      <c r="O2479" s="378"/>
    </row>
    <row r="2480" spans="6:15" s="231" customFormat="1">
      <c r="F2480" s="413"/>
      <c r="M2480" s="377"/>
      <c r="N2480" s="377"/>
      <c r="O2480" s="378"/>
    </row>
    <row r="2481" spans="6:15" s="231" customFormat="1">
      <c r="F2481" s="413"/>
      <c r="M2481" s="377"/>
      <c r="N2481" s="377"/>
      <c r="O2481" s="378"/>
    </row>
    <row r="2482" spans="6:15" s="231" customFormat="1">
      <c r="F2482" s="413"/>
      <c r="M2482" s="377"/>
      <c r="N2482" s="377"/>
      <c r="O2482" s="378"/>
    </row>
    <row r="2483" spans="6:15" s="231" customFormat="1">
      <c r="F2483" s="413"/>
      <c r="M2483" s="377"/>
      <c r="N2483" s="377"/>
      <c r="O2483" s="378"/>
    </row>
    <row r="2484" spans="6:15" s="231" customFormat="1">
      <c r="F2484" s="413"/>
      <c r="M2484" s="377"/>
      <c r="N2484" s="377"/>
      <c r="O2484" s="378"/>
    </row>
    <row r="2485" spans="6:15" s="231" customFormat="1">
      <c r="F2485" s="413"/>
      <c r="M2485" s="377"/>
      <c r="N2485" s="377"/>
      <c r="O2485" s="378"/>
    </row>
    <row r="2486" spans="6:15" s="231" customFormat="1">
      <c r="F2486" s="413"/>
      <c r="M2486" s="377"/>
      <c r="N2486" s="377"/>
      <c r="O2486" s="378"/>
    </row>
    <row r="2487" spans="6:15" s="231" customFormat="1">
      <c r="F2487" s="413"/>
      <c r="M2487" s="377"/>
      <c r="N2487" s="377"/>
      <c r="O2487" s="378"/>
    </row>
    <row r="2488" spans="6:15" s="231" customFormat="1">
      <c r="F2488" s="413"/>
      <c r="M2488" s="377"/>
      <c r="N2488" s="377"/>
      <c r="O2488" s="378"/>
    </row>
    <row r="2489" spans="6:15" s="231" customFormat="1">
      <c r="F2489" s="413"/>
      <c r="M2489" s="377"/>
      <c r="N2489" s="377"/>
      <c r="O2489" s="378"/>
    </row>
    <row r="2490" spans="6:15" s="231" customFormat="1">
      <c r="F2490" s="413"/>
      <c r="M2490" s="377"/>
      <c r="N2490" s="377"/>
      <c r="O2490" s="378"/>
    </row>
    <row r="2491" spans="6:15" s="231" customFormat="1">
      <c r="F2491" s="413"/>
      <c r="M2491" s="377"/>
      <c r="N2491" s="377"/>
      <c r="O2491" s="378"/>
    </row>
    <row r="2492" spans="6:15" s="231" customFormat="1">
      <c r="F2492" s="413"/>
      <c r="M2492" s="377"/>
      <c r="N2492" s="377"/>
      <c r="O2492" s="378"/>
    </row>
    <row r="2493" spans="6:15" s="231" customFormat="1">
      <c r="F2493" s="413"/>
      <c r="M2493" s="377"/>
      <c r="N2493" s="377"/>
      <c r="O2493" s="378"/>
    </row>
    <row r="2494" spans="6:15" s="231" customFormat="1">
      <c r="F2494" s="413"/>
      <c r="M2494" s="377"/>
      <c r="N2494" s="377"/>
      <c r="O2494" s="378"/>
    </row>
    <row r="2495" spans="6:15" s="231" customFormat="1">
      <c r="F2495" s="413"/>
      <c r="M2495" s="377"/>
      <c r="N2495" s="377"/>
      <c r="O2495" s="378"/>
    </row>
    <row r="2496" spans="6:15" s="231" customFormat="1">
      <c r="F2496" s="413"/>
      <c r="M2496" s="377"/>
      <c r="N2496" s="377"/>
      <c r="O2496" s="378"/>
    </row>
    <row r="2497" spans="6:15" s="231" customFormat="1">
      <c r="F2497" s="413"/>
      <c r="M2497" s="377"/>
      <c r="N2497" s="377"/>
      <c r="O2497" s="378"/>
    </row>
    <row r="2498" spans="6:15" s="231" customFormat="1">
      <c r="F2498" s="413"/>
      <c r="M2498" s="377"/>
      <c r="N2498" s="377"/>
      <c r="O2498" s="378"/>
    </row>
    <row r="2499" spans="6:15" s="231" customFormat="1">
      <c r="F2499" s="413"/>
      <c r="M2499" s="377"/>
      <c r="N2499" s="377"/>
      <c r="O2499" s="378"/>
    </row>
    <row r="2500" spans="6:15" s="231" customFormat="1">
      <c r="F2500" s="413"/>
      <c r="M2500" s="377"/>
      <c r="N2500" s="377"/>
      <c r="O2500" s="378"/>
    </row>
    <row r="2501" spans="6:15" s="231" customFormat="1">
      <c r="F2501" s="413"/>
      <c r="M2501" s="377"/>
      <c r="N2501" s="377"/>
      <c r="O2501" s="378"/>
    </row>
    <row r="2502" spans="6:15" s="231" customFormat="1">
      <c r="F2502" s="413"/>
      <c r="M2502" s="377"/>
      <c r="N2502" s="377"/>
      <c r="O2502" s="378"/>
    </row>
    <row r="2503" spans="6:15" s="231" customFormat="1">
      <c r="F2503" s="413"/>
      <c r="M2503" s="377"/>
      <c r="N2503" s="377"/>
      <c r="O2503" s="378"/>
    </row>
    <row r="2504" spans="6:15" s="231" customFormat="1">
      <c r="F2504" s="413"/>
      <c r="M2504" s="377"/>
      <c r="N2504" s="377"/>
      <c r="O2504" s="378"/>
    </row>
    <row r="2505" spans="6:15" s="231" customFormat="1">
      <c r="F2505" s="413"/>
      <c r="M2505" s="377"/>
      <c r="N2505" s="377"/>
      <c r="O2505" s="378"/>
    </row>
    <row r="2506" spans="6:15" s="231" customFormat="1">
      <c r="F2506" s="413"/>
      <c r="M2506" s="377"/>
      <c r="N2506" s="377"/>
      <c r="O2506" s="378"/>
    </row>
    <row r="2507" spans="6:15" s="231" customFormat="1">
      <c r="F2507" s="413"/>
      <c r="M2507" s="377"/>
      <c r="N2507" s="377"/>
      <c r="O2507" s="378"/>
    </row>
    <row r="2508" spans="6:15" s="231" customFormat="1">
      <c r="F2508" s="413"/>
      <c r="M2508" s="377"/>
      <c r="N2508" s="377"/>
      <c r="O2508" s="378"/>
    </row>
    <row r="2509" spans="6:15" s="231" customFormat="1">
      <c r="F2509" s="413"/>
      <c r="M2509" s="377"/>
      <c r="N2509" s="377"/>
      <c r="O2509" s="378"/>
    </row>
    <row r="2510" spans="6:15" s="231" customFormat="1">
      <c r="F2510" s="413"/>
      <c r="M2510" s="377"/>
      <c r="N2510" s="377"/>
      <c r="O2510" s="378"/>
    </row>
    <row r="2511" spans="6:15" s="231" customFormat="1">
      <c r="F2511" s="413"/>
      <c r="M2511" s="377"/>
      <c r="N2511" s="377"/>
      <c r="O2511" s="378"/>
    </row>
    <row r="2512" spans="6:15" s="231" customFormat="1">
      <c r="F2512" s="413"/>
      <c r="M2512" s="377"/>
      <c r="N2512" s="377"/>
      <c r="O2512" s="378"/>
    </row>
    <row r="2513" spans="6:15" s="231" customFormat="1">
      <c r="F2513" s="413"/>
      <c r="M2513" s="377"/>
      <c r="N2513" s="377"/>
      <c r="O2513" s="378"/>
    </row>
    <row r="2514" spans="6:15" s="231" customFormat="1">
      <c r="F2514" s="413"/>
      <c r="M2514" s="377"/>
      <c r="N2514" s="377"/>
      <c r="O2514" s="378"/>
    </row>
    <row r="2515" spans="6:15" s="231" customFormat="1">
      <c r="F2515" s="413"/>
      <c r="M2515" s="377"/>
      <c r="N2515" s="377"/>
      <c r="O2515" s="378"/>
    </row>
    <row r="2516" spans="6:15" s="231" customFormat="1">
      <c r="F2516" s="413"/>
      <c r="M2516" s="377"/>
      <c r="N2516" s="377"/>
      <c r="O2516" s="378"/>
    </row>
    <row r="2517" spans="6:15" s="231" customFormat="1">
      <c r="F2517" s="413"/>
      <c r="M2517" s="377"/>
      <c r="N2517" s="377"/>
      <c r="O2517" s="378"/>
    </row>
    <row r="2518" spans="6:15" s="231" customFormat="1">
      <c r="F2518" s="413"/>
      <c r="M2518" s="377"/>
      <c r="N2518" s="377"/>
      <c r="O2518" s="378"/>
    </row>
    <row r="2519" spans="6:15" s="231" customFormat="1">
      <c r="F2519" s="413"/>
      <c r="M2519" s="377"/>
      <c r="N2519" s="377"/>
      <c r="O2519" s="378"/>
    </row>
    <row r="2520" spans="6:15" s="231" customFormat="1">
      <c r="F2520" s="413"/>
      <c r="M2520" s="377"/>
      <c r="N2520" s="377"/>
      <c r="O2520" s="378"/>
    </row>
    <row r="2521" spans="6:15" s="231" customFormat="1">
      <c r="F2521" s="413"/>
      <c r="M2521" s="377"/>
      <c r="N2521" s="377"/>
      <c r="O2521" s="378"/>
    </row>
    <row r="2522" spans="6:15" s="231" customFormat="1">
      <c r="F2522" s="413"/>
      <c r="M2522" s="377"/>
      <c r="N2522" s="377"/>
      <c r="O2522" s="378"/>
    </row>
    <row r="2523" spans="6:15" s="231" customFormat="1">
      <c r="F2523" s="413"/>
      <c r="M2523" s="377"/>
      <c r="N2523" s="377"/>
      <c r="O2523" s="378"/>
    </row>
    <row r="2524" spans="6:15" s="231" customFormat="1">
      <c r="F2524" s="413"/>
      <c r="M2524" s="377"/>
      <c r="N2524" s="377"/>
      <c r="O2524" s="378"/>
    </row>
    <row r="2525" spans="6:15" s="231" customFormat="1">
      <c r="F2525" s="413"/>
      <c r="M2525" s="377"/>
      <c r="N2525" s="377"/>
      <c r="O2525" s="378"/>
    </row>
    <row r="2526" spans="6:15" s="231" customFormat="1">
      <c r="F2526" s="413"/>
      <c r="M2526" s="377"/>
      <c r="N2526" s="377"/>
      <c r="O2526" s="378"/>
    </row>
    <row r="2527" spans="6:15" s="231" customFormat="1">
      <c r="F2527" s="413"/>
      <c r="M2527" s="377"/>
      <c r="N2527" s="377"/>
      <c r="O2527" s="378"/>
    </row>
    <row r="2528" spans="6:15" s="231" customFormat="1">
      <c r="F2528" s="413"/>
      <c r="M2528" s="377"/>
      <c r="N2528" s="377"/>
      <c r="O2528" s="378"/>
    </row>
    <row r="2529" spans="6:15" s="231" customFormat="1">
      <c r="F2529" s="413"/>
      <c r="M2529" s="377"/>
      <c r="N2529" s="377"/>
      <c r="O2529" s="378"/>
    </row>
    <row r="2530" spans="6:15" s="231" customFormat="1">
      <c r="F2530" s="413"/>
      <c r="M2530" s="377"/>
      <c r="N2530" s="377"/>
      <c r="O2530" s="378"/>
    </row>
    <row r="2531" spans="6:15" s="231" customFormat="1">
      <c r="F2531" s="413"/>
      <c r="M2531" s="377"/>
      <c r="N2531" s="377"/>
      <c r="O2531" s="378"/>
    </row>
    <row r="2532" spans="6:15" s="231" customFormat="1">
      <c r="F2532" s="413"/>
      <c r="M2532" s="377"/>
      <c r="N2532" s="377"/>
      <c r="O2532" s="378"/>
    </row>
    <row r="2533" spans="6:15" s="231" customFormat="1">
      <c r="F2533" s="413"/>
      <c r="M2533" s="377"/>
      <c r="N2533" s="377"/>
      <c r="O2533" s="378"/>
    </row>
    <row r="2534" spans="6:15" s="231" customFormat="1">
      <c r="F2534" s="413"/>
      <c r="M2534" s="377"/>
      <c r="N2534" s="377"/>
      <c r="O2534" s="378"/>
    </row>
    <row r="2535" spans="6:15" s="231" customFormat="1">
      <c r="F2535" s="413"/>
      <c r="M2535" s="377"/>
      <c r="N2535" s="377"/>
      <c r="O2535" s="378"/>
    </row>
    <row r="2536" spans="6:15" s="231" customFormat="1">
      <c r="F2536" s="413"/>
      <c r="M2536" s="377"/>
      <c r="N2536" s="377"/>
      <c r="O2536" s="378"/>
    </row>
    <row r="2537" spans="6:15" s="231" customFormat="1">
      <c r="F2537" s="413"/>
      <c r="M2537" s="377"/>
      <c r="N2537" s="377"/>
      <c r="O2537" s="378"/>
    </row>
    <row r="2538" spans="6:15" s="231" customFormat="1">
      <c r="F2538" s="413"/>
      <c r="M2538" s="377"/>
      <c r="N2538" s="377"/>
      <c r="O2538" s="378"/>
    </row>
    <row r="2539" spans="6:15" s="231" customFormat="1">
      <c r="F2539" s="413"/>
      <c r="M2539" s="377"/>
      <c r="N2539" s="377"/>
      <c r="O2539" s="378"/>
    </row>
    <row r="2540" spans="6:15" s="231" customFormat="1">
      <c r="F2540" s="413"/>
      <c r="M2540" s="377"/>
      <c r="N2540" s="377"/>
      <c r="O2540" s="378"/>
    </row>
    <row r="2541" spans="6:15" s="231" customFormat="1">
      <c r="F2541" s="413"/>
      <c r="M2541" s="377"/>
      <c r="N2541" s="377"/>
      <c r="O2541" s="378"/>
    </row>
    <row r="2542" spans="6:15" s="231" customFormat="1">
      <c r="F2542" s="413"/>
      <c r="M2542" s="377"/>
      <c r="N2542" s="377"/>
      <c r="O2542" s="378"/>
    </row>
    <row r="2543" spans="6:15" s="231" customFormat="1">
      <c r="F2543" s="413"/>
      <c r="M2543" s="377"/>
      <c r="N2543" s="377"/>
      <c r="O2543" s="378"/>
    </row>
    <row r="2544" spans="6:15" s="231" customFormat="1">
      <c r="F2544" s="413"/>
      <c r="M2544" s="377"/>
      <c r="N2544" s="377"/>
      <c r="O2544" s="378"/>
    </row>
    <row r="2545" spans="6:15" s="231" customFormat="1">
      <c r="F2545" s="413"/>
      <c r="M2545" s="377"/>
      <c r="N2545" s="377"/>
      <c r="O2545" s="378"/>
    </row>
    <row r="2546" spans="6:15" s="231" customFormat="1">
      <c r="F2546" s="413"/>
      <c r="M2546" s="377"/>
      <c r="N2546" s="377"/>
      <c r="O2546" s="378"/>
    </row>
    <row r="2547" spans="6:15" s="231" customFormat="1">
      <c r="F2547" s="413"/>
      <c r="M2547" s="377"/>
      <c r="N2547" s="377"/>
      <c r="O2547" s="378"/>
    </row>
    <row r="2548" spans="6:15" s="231" customFormat="1">
      <c r="F2548" s="413"/>
      <c r="M2548" s="377"/>
      <c r="N2548" s="377"/>
      <c r="O2548" s="378"/>
    </row>
    <row r="2549" spans="6:15" s="231" customFormat="1">
      <c r="F2549" s="413"/>
      <c r="M2549" s="377"/>
      <c r="N2549" s="377"/>
      <c r="O2549" s="378"/>
    </row>
    <row r="2550" spans="6:15" s="231" customFormat="1">
      <c r="F2550" s="413"/>
      <c r="M2550" s="377"/>
      <c r="N2550" s="377"/>
      <c r="O2550" s="378"/>
    </row>
    <row r="2551" spans="6:15" s="231" customFormat="1">
      <c r="F2551" s="413"/>
      <c r="M2551" s="377"/>
      <c r="N2551" s="377"/>
      <c r="O2551" s="378"/>
    </row>
    <row r="2552" spans="6:15" s="231" customFormat="1">
      <c r="F2552" s="413"/>
      <c r="M2552" s="377"/>
      <c r="N2552" s="377"/>
      <c r="O2552" s="378"/>
    </row>
    <row r="2553" spans="6:15" s="231" customFormat="1">
      <c r="F2553" s="413"/>
      <c r="M2553" s="377"/>
      <c r="N2553" s="377"/>
      <c r="O2553" s="378"/>
    </row>
    <row r="2554" spans="6:15" s="231" customFormat="1">
      <c r="F2554" s="413"/>
      <c r="M2554" s="377"/>
      <c r="N2554" s="377"/>
      <c r="O2554" s="378"/>
    </row>
    <row r="2555" spans="6:15" s="231" customFormat="1">
      <c r="F2555" s="413"/>
      <c r="M2555" s="377"/>
      <c r="N2555" s="377"/>
      <c r="O2555" s="378"/>
    </row>
    <row r="2556" spans="6:15" s="231" customFormat="1">
      <c r="F2556" s="413"/>
      <c r="M2556" s="377"/>
      <c r="N2556" s="377"/>
      <c r="O2556" s="378"/>
    </row>
    <row r="2557" spans="6:15" s="231" customFormat="1">
      <c r="F2557" s="413"/>
      <c r="M2557" s="377"/>
      <c r="N2557" s="377"/>
      <c r="O2557" s="378"/>
    </row>
    <row r="2558" spans="6:15" s="231" customFormat="1">
      <c r="F2558" s="413"/>
      <c r="M2558" s="377"/>
      <c r="N2558" s="377"/>
      <c r="O2558" s="378"/>
    </row>
    <row r="2559" spans="6:15" s="231" customFormat="1">
      <c r="F2559" s="413"/>
      <c r="M2559" s="377"/>
      <c r="N2559" s="377"/>
      <c r="O2559" s="378"/>
    </row>
    <row r="2560" spans="6:15" s="231" customFormat="1">
      <c r="F2560" s="413"/>
      <c r="M2560" s="377"/>
      <c r="N2560" s="377"/>
      <c r="O2560" s="378"/>
    </row>
    <row r="2561" spans="6:15" s="231" customFormat="1">
      <c r="F2561" s="413"/>
      <c r="M2561" s="377"/>
      <c r="N2561" s="377"/>
      <c r="O2561" s="378"/>
    </row>
    <row r="2562" spans="6:15" s="231" customFormat="1">
      <c r="F2562" s="413"/>
      <c r="M2562" s="377"/>
      <c r="N2562" s="377"/>
      <c r="O2562" s="378"/>
    </row>
    <row r="2563" spans="6:15" s="231" customFormat="1">
      <c r="F2563" s="413"/>
      <c r="M2563" s="377"/>
      <c r="N2563" s="377"/>
      <c r="O2563" s="378"/>
    </row>
    <row r="2564" spans="6:15" s="231" customFormat="1">
      <c r="F2564" s="413"/>
      <c r="M2564" s="377"/>
      <c r="N2564" s="377"/>
      <c r="O2564" s="378"/>
    </row>
    <row r="2565" spans="6:15" s="231" customFormat="1">
      <c r="F2565" s="413"/>
      <c r="M2565" s="377"/>
      <c r="N2565" s="377"/>
      <c r="O2565" s="378"/>
    </row>
    <row r="2566" spans="6:15" s="231" customFormat="1">
      <c r="F2566" s="413"/>
      <c r="M2566" s="377"/>
      <c r="N2566" s="377"/>
      <c r="O2566" s="378"/>
    </row>
    <row r="2567" spans="6:15" s="231" customFormat="1">
      <c r="F2567" s="413"/>
      <c r="M2567" s="377"/>
      <c r="N2567" s="377"/>
      <c r="O2567" s="378"/>
    </row>
    <row r="2568" spans="6:15" s="231" customFormat="1">
      <c r="F2568" s="413"/>
      <c r="M2568" s="377"/>
      <c r="N2568" s="377"/>
      <c r="O2568" s="378"/>
    </row>
    <row r="2569" spans="6:15" s="231" customFormat="1">
      <c r="F2569" s="413"/>
      <c r="M2569" s="377"/>
      <c r="N2569" s="377"/>
      <c r="O2569" s="378"/>
    </row>
    <row r="2570" spans="6:15" s="231" customFormat="1">
      <c r="F2570" s="413"/>
      <c r="M2570" s="377"/>
      <c r="N2570" s="377"/>
      <c r="O2570" s="378"/>
    </row>
    <row r="2571" spans="6:15" s="231" customFormat="1">
      <c r="F2571" s="413"/>
      <c r="M2571" s="377"/>
      <c r="N2571" s="377"/>
      <c r="O2571" s="378"/>
    </row>
    <row r="2572" spans="6:15" s="231" customFormat="1">
      <c r="F2572" s="413"/>
      <c r="M2572" s="377"/>
      <c r="N2572" s="377"/>
      <c r="O2572" s="378"/>
    </row>
    <row r="2573" spans="6:15" s="231" customFormat="1">
      <c r="F2573" s="413"/>
      <c r="M2573" s="377"/>
      <c r="N2573" s="377"/>
      <c r="O2573" s="378"/>
    </row>
    <row r="2574" spans="6:15" s="231" customFormat="1">
      <c r="F2574" s="413"/>
      <c r="M2574" s="377"/>
      <c r="N2574" s="377"/>
      <c r="O2574" s="378"/>
    </row>
    <row r="2575" spans="6:15" s="231" customFormat="1">
      <c r="F2575" s="413"/>
      <c r="M2575" s="377"/>
      <c r="N2575" s="377"/>
      <c r="O2575" s="378"/>
    </row>
    <row r="2576" spans="6:15" s="231" customFormat="1">
      <c r="F2576" s="413"/>
      <c r="M2576" s="377"/>
      <c r="N2576" s="377"/>
      <c r="O2576" s="378"/>
    </row>
    <row r="2577" spans="6:15" s="231" customFormat="1">
      <c r="F2577" s="413"/>
      <c r="M2577" s="377"/>
      <c r="N2577" s="377"/>
      <c r="O2577" s="378"/>
    </row>
    <row r="2578" spans="6:15" s="231" customFormat="1">
      <c r="F2578" s="413"/>
      <c r="M2578" s="377"/>
      <c r="N2578" s="377"/>
      <c r="O2578" s="378"/>
    </row>
    <row r="2579" spans="6:15" s="231" customFormat="1">
      <c r="F2579" s="413"/>
      <c r="M2579" s="377"/>
      <c r="N2579" s="377"/>
      <c r="O2579" s="378"/>
    </row>
    <row r="2580" spans="6:15" s="231" customFormat="1">
      <c r="F2580" s="413"/>
      <c r="M2580" s="377"/>
      <c r="N2580" s="377"/>
      <c r="O2580" s="378"/>
    </row>
    <row r="2581" spans="6:15" s="231" customFormat="1">
      <c r="F2581" s="413"/>
      <c r="M2581" s="377"/>
      <c r="N2581" s="377"/>
      <c r="O2581" s="378"/>
    </row>
    <row r="2582" spans="6:15" s="231" customFormat="1">
      <c r="F2582" s="413"/>
      <c r="M2582" s="377"/>
      <c r="N2582" s="377"/>
      <c r="O2582" s="378"/>
    </row>
    <row r="2583" spans="6:15" s="231" customFormat="1">
      <c r="F2583" s="413"/>
      <c r="M2583" s="377"/>
      <c r="N2583" s="377"/>
      <c r="O2583" s="378"/>
    </row>
    <row r="2584" spans="6:15" s="231" customFormat="1">
      <c r="F2584" s="413"/>
      <c r="M2584" s="377"/>
      <c r="N2584" s="377"/>
      <c r="O2584" s="378"/>
    </row>
    <row r="2585" spans="6:15" s="231" customFormat="1">
      <c r="F2585" s="413"/>
      <c r="M2585" s="377"/>
      <c r="N2585" s="377"/>
      <c r="O2585" s="378"/>
    </row>
    <row r="2586" spans="6:15" s="231" customFormat="1">
      <c r="F2586" s="413"/>
      <c r="M2586" s="377"/>
      <c r="N2586" s="377"/>
      <c r="O2586" s="378"/>
    </row>
    <row r="2587" spans="6:15" s="231" customFormat="1">
      <c r="F2587" s="413"/>
      <c r="M2587" s="377"/>
      <c r="N2587" s="377"/>
      <c r="O2587" s="378"/>
    </row>
    <row r="2588" spans="6:15" s="231" customFormat="1">
      <c r="F2588" s="413"/>
      <c r="M2588" s="377"/>
      <c r="N2588" s="377"/>
      <c r="O2588" s="378"/>
    </row>
    <row r="2589" spans="6:15" s="231" customFormat="1">
      <c r="F2589" s="413"/>
      <c r="M2589" s="377"/>
      <c r="N2589" s="377"/>
      <c r="O2589" s="378"/>
    </row>
    <row r="2590" spans="6:15" s="231" customFormat="1">
      <c r="F2590" s="413"/>
      <c r="M2590" s="377"/>
      <c r="N2590" s="377"/>
      <c r="O2590" s="378"/>
    </row>
    <row r="2591" spans="6:15" s="231" customFormat="1">
      <c r="F2591" s="413"/>
      <c r="M2591" s="377"/>
      <c r="N2591" s="377"/>
      <c r="O2591" s="378"/>
    </row>
    <row r="2592" spans="6:15" s="231" customFormat="1">
      <c r="F2592" s="413"/>
      <c r="M2592" s="377"/>
      <c r="N2592" s="377"/>
      <c r="O2592" s="378"/>
    </row>
    <row r="2593" spans="6:15" s="231" customFormat="1">
      <c r="F2593" s="413"/>
      <c r="M2593" s="377"/>
      <c r="N2593" s="377"/>
      <c r="O2593" s="378"/>
    </row>
    <row r="2594" spans="6:15" s="231" customFormat="1">
      <c r="F2594" s="413"/>
      <c r="M2594" s="377"/>
      <c r="N2594" s="377"/>
      <c r="O2594" s="378"/>
    </row>
    <row r="2595" spans="6:15" s="231" customFormat="1">
      <c r="F2595" s="413"/>
      <c r="M2595" s="377"/>
      <c r="N2595" s="377"/>
      <c r="O2595" s="378"/>
    </row>
    <row r="2596" spans="6:15" s="231" customFormat="1">
      <c r="F2596" s="413"/>
      <c r="M2596" s="377"/>
      <c r="N2596" s="377"/>
      <c r="O2596" s="378"/>
    </row>
    <row r="2597" spans="6:15" s="231" customFormat="1">
      <c r="F2597" s="413"/>
      <c r="M2597" s="377"/>
      <c r="N2597" s="377"/>
      <c r="O2597" s="378"/>
    </row>
    <row r="2598" spans="6:15" s="231" customFormat="1">
      <c r="F2598" s="413"/>
      <c r="M2598" s="377"/>
      <c r="N2598" s="377"/>
      <c r="O2598" s="378"/>
    </row>
    <row r="2599" spans="6:15" s="231" customFormat="1">
      <c r="F2599" s="413"/>
      <c r="M2599" s="377"/>
      <c r="N2599" s="377"/>
      <c r="O2599" s="378"/>
    </row>
    <row r="2600" spans="6:15" s="231" customFormat="1">
      <c r="F2600" s="413"/>
      <c r="M2600" s="377"/>
      <c r="N2600" s="377"/>
      <c r="O2600" s="378"/>
    </row>
    <row r="2601" spans="6:15" s="231" customFormat="1">
      <c r="F2601" s="413"/>
      <c r="M2601" s="377"/>
      <c r="N2601" s="377"/>
      <c r="O2601" s="378"/>
    </row>
    <row r="2602" spans="6:15" s="231" customFormat="1">
      <c r="F2602" s="413"/>
      <c r="M2602" s="377"/>
      <c r="N2602" s="377"/>
      <c r="O2602" s="378"/>
    </row>
    <row r="2603" spans="6:15" s="231" customFormat="1">
      <c r="F2603" s="413"/>
      <c r="M2603" s="377"/>
      <c r="N2603" s="377"/>
      <c r="O2603" s="378"/>
    </row>
    <row r="2604" spans="6:15" s="231" customFormat="1">
      <c r="F2604" s="413"/>
      <c r="M2604" s="377"/>
      <c r="N2604" s="377"/>
      <c r="O2604" s="378"/>
    </row>
    <row r="2605" spans="6:15" s="231" customFormat="1">
      <c r="F2605" s="413"/>
      <c r="M2605" s="377"/>
      <c r="N2605" s="377"/>
      <c r="O2605" s="378"/>
    </row>
    <row r="2606" spans="6:15" s="231" customFormat="1">
      <c r="F2606" s="413"/>
      <c r="M2606" s="377"/>
      <c r="N2606" s="377"/>
      <c r="O2606" s="378"/>
    </row>
    <row r="2607" spans="6:15" s="231" customFormat="1">
      <c r="F2607" s="413"/>
      <c r="M2607" s="377"/>
      <c r="N2607" s="377"/>
      <c r="O2607" s="378"/>
    </row>
    <row r="2608" spans="6:15" s="231" customFormat="1">
      <c r="F2608" s="413"/>
      <c r="M2608" s="377"/>
      <c r="N2608" s="377"/>
      <c r="O2608" s="378"/>
    </row>
    <row r="2609" spans="6:15" s="231" customFormat="1">
      <c r="F2609" s="413"/>
      <c r="M2609" s="377"/>
      <c r="N2609" s="377"/>
      <c r="O2609" s="378"/>
    </row>
    <row r="2610" spans="6:15" s="231" customFormat="1">
      <c r="F2610" s="413"/>
      <c r="M2610" s="377"/>
      <c r="N2610" s="377"/>
      <c r="O2610" s="378"/>
    </row>
    <row r="2611" spans="6:15" s="231" customFormat="1">
      <c r="F2611" s="413"/>
      <c r="M2611" s="377"/>
      <c r="N2611" s="377"/>
      <c r="O2611" s="378"/>
    </row>
    <row r="2612" spans="6:15" s="231" customFormat="1">
      <c r="F2612" s="413"/>
      <c r="M2612" s="377"/>
      <c r="N2612" s="377"/>
      <c r="O2612" s="378"/>
    </row>
    <row r="2613" spans="6:15" s="231" customFormat="1">
      <c r="F2613" s="413"/>
      <c r="M2613" s="377"/>
      <c r="N2613" s="377"/>
      <c r="O2613" s="378"/>
    </row>
    <row r="2614" spans="6:15" s="231" customFormat="1">
      <c r="F2614" s="413"/>
      <c r="M2614" s="377"/>
      <c r="N2614" s="377"/>
      <c r="O2614" s="378"/>
    </row>
    <row r="2615" spans="6:15" s="231" customFormat="1">
      <c r="F2615" s="413"/>
      <c r="M2615" s="377"/>
      <c r="N2615" s="377"/>
      <c r="O2615" s="378"/>
    </row>
    <row r="2616" spans="6:15" s="231" customFormat="1">
      <c r="F2616" s="413"/>
      <c r="M2616" s="377"/>
      <c r="N2616" s="377"/>
      <c r="O2616" s="378"/>
    </row>
    <row r="2617" spans="6:15" s="231" customFormat="1">
      <c r="F2617" s="413"/>
      <c r="M2617" s="377"/>
      <c r="N2617" s="377"/>
      <c r="O2617" s="378"/>
    </row>
    <row r="2618" spans="6:15" s="231" customFormat="1">
      <c r="F2618" s="413"/>
      <c r="M2618" s="377"/>
      <c r="N2618" s="377"/>
      <c r="O2618" s="378"/>
    </row>
    <row r="2619" spans="6:15" s="231" customFormat="1">
      <c r="F2619" s="413"/>
      <c r="M2619" s="377"/>
      <c r="N2619" s="377"/>
      <c r="O2619" s="378"/>
    </row>
    <row r="2620" spans="6:15" s="231" customFormat="1">
      <c r="F2620" s="413"/>
      <c r="M2620" s="377"/>
      <c r="N2620" s="377"/>
      <c r="O2620" s="378"/>
    </row>
    <row r="2621" spans="6:15" s="231" customFormat="1">
      <c r="F2621" s="413"/>
      <c r="M2621" s="377"/>
      <c r="N2621" s="377"/>
      <c r="O2621" s="378"/>
    </row>
    <row r="2622" spans="6:15" s="231" customFormat="1">
      <c r="F2622" s="413"/>
      <c r="M2622" s="377"/>
      <c r="N2622" s="377"/>
      <c r="O2622" s="378"/>
    </row>
    <row r="2623" spans="6:15" s="231" customFormat="1">
      <c r="F2623" s="413"/>
      <c r="M2623" s="377"/>
      <c r="N2623" s="377"/>
      <c r="O2623" s="378"/>
    </row>
    <row r="2624" spans="6:15" s="231" customFormat="1">
      <c r="F2624" s="413"/>
      <c r="M2624" s="377"/>
      <c r="N2624" s="377"/>
      <c r="O2624" s="378"/>
    </row>
    <row r="2625" spans="6:15" s="231" customFormat="1">
      <c r="F2625" s="413"/>
      <c r="M2625" s="377"/>
      <c r="N2625" s="377"/>
      <c r="O2625" s="378"/>
    </row>
    <row r="2626" spans="6:15" s="231" customFormat="1">
      <c r="F2626" s="413"/>
      <c r="M2626" s="377"/>
      <c r="N2626" s="377"/>
      <c r="O2626" s="378"/>
    </row>
    <row r="2627" spans="6:15" s="231" customFormat="1">
      <c r="F2627" s="413"/>
      <c r="M2627" s="377"/>
      <c r="N2627" s="377"/>
      <c r="O2627" s="378"/>
    </row>
    <row r="2628" spans="6:15" s="231" customFormat="1">
      <c r="F2628" s="413"/>
      <c r="M2628" s="377"/>
      <c r="N2628" s="377"/>
      <c r="O2628" s="378"/>
    </row>
    <row r="2629" spans="6:15" s="231" customFormat="1">
      <c r="F2629" s="413"/>
      <c r="M2629" s="377"/>
      <c r="N2629" s="377"/>
      <c r="O2629" s="378"/>
    </row>
    <row r="2630" spans="6:15" s="231" customFormat="1">
      <c r="F2630" s="413"/>
      <c r="M2630" s="377"/>
      <c r="N2630" s="377"/>
      <c r="O2630" s="378"/>
    </row>
    <row r="2631" spans="6:15" s="231" customFormat="1">
      <c r="F2631" s="413"/>
      <c r="M2631" s="377"/>
      <c r="N2631" s="377"/>
      <c r="O2631" s="378"/>
    </row>
    <row r="2632" spans="6:15" s="231" customFormat="1">
      <c r="F2632" s="413"/>
      <c r="M2632" s="377"/>
      <c r="N2632" s="377"/>
      <c r="O2632" s="378"/>
    </row>
    <row r="2633" spans="6:15" s="231" customFormat="1">
      <c r="F2633" s="413"/>
      <c r="M2633" s="377"/>
      <c r="N2633" s="377"/>
      <c r="O2633" s="378"/>
    </row>
    <row r="2634" spans="6:15" s="231" customFormat="1">
      <c r="F2634" s="413"/>
      <c r="M2634" s="377"/>
      <c r="N2634" s="377"/>
      <c r="O2634" s="378"/>
    </row>
    <row r="2635" spans="6:15" s="231" customFormat="1">
      <c r="F2635" s="413"/>
      <c r="M2635" s="377"/>
      <c r="N2635" s="377"/>
      <c r="O2635" s="378"/>
    </row>
    <row r="2636" spans="6:15" s="231" customFormat="1">
      <c r="F2636" s="413"/>
      <c r="M2636" s="377"/>
      <c r="N2636" s="377"/>
      <c r="O2636" s="378"/>
    </row>
    <row r="2637" spans="6:15" s="231" customFormat="1">
      <c r="F2637" s="413"/>
      <c r="M2637" s="377"/>
      <c r="N2637" s="377"/>
      <c r="O2637" s="378"/>
    </row>
    <row r="2638" spans="6:15" s="231" customFormat="1">
      <c r="F2638" s="413"/>
      <c r="M2638" s="377"/>
      <c r="N2638" s="377"/>
      <c r="O2638" s="378"/>
    </row>
    <row r="2639" spans="6:15" s="231" customFormat="1">
      <c r="F2639" s="413"/>
      <c r="M2639" s="377"/>
      <c r="N2639" s="377"/>
      <c r="O2639" s="378"/>
    </row>
    <row r="2640" spans="6:15" s="231" customFormat="1">
      <c r="F2640" s="413"/>
      <c r="M2640" s="377"/>
      <c r="N2640" s="377"/>
      <c r="O2640" s="378"/>
    </row>
    <row r="2641" spans="6:15" s="231" customFormat="1">
      <c r="F2641" s="413"/>
      <c r="M2641" s="377"/>
      <c r="N2641" s="377"/>
      <c r="O2641" s="378"/>
    </row>
    <row r="2642" spans="6:15" s="231" customFormat="1">
      <c r="F2642" s="413"/>
      <c r="M2642" s="377"/>
      <c r="N2642" s="377"/>
      <c r="O2642" s="378"/>
    </row>
    <row r="2643" spans="6:15" s="231" customFormat="1">
      <c r="F2643" s="413"/>
      <c r="M2643" s="377"/>
      <c r="N2643" s="377"/>
      <c r="O2643" s="378"/>
    </row>
    <row r="2644" spans="6:15" s="231" customFormat="1">
      <c r="F2644" s="413"/>
      <c r="M2644" s="377"/>
      <c r="N2644" s="377"/>
      <c r="O2644" s="378"/>
    </row>
    <row r="2645" spans="6:15" s="231" customFormat="1">
      <c r="F2645" s="413"/>
      <c r="M2645" s="377"/>
      <c r="N2645" s="377"/>
      <c r="O2645" s="378"/>
    </row>
    <row r="2646" spans="6:15" s="231" customFormat="1">
      <c r="F2646" s="413"/>
      <c r="M2646" s="377"/>
      <c r="N2646" s="377"/>
      <c r="O2646" s="378"/>
    </row>
    <row r="2647" spans="6:15" s="231" customFormat="1">
      <c r="F2647" s="413"/>
      <c r="M2647" s="377"/>
      <c r="N2647" s="377"/>
      <c r="O2647" s="378"/>
    </row>
    <row r="2648" spans="6:15" s="231" customFormat="1">
      <c r="F2648" s="413"/>
      <c r="M2648" s="377"/>
      <c r="N2648" s="377"/>
      <c r="O2648" s="378"/>
    </row>
    <row r="2649" spans="6:15" s="231" customFormat="1">
      <c r="F2649" s="413"/>
      <c r="M2649" s="377"/>
      <c r="N2649" s="377"/>
      <c r="O2649" s="378"/>
    </row>
    <row r="2650" spans="6:15" s="231" customFormat="1">
      <c r="F2650" s="413"/>
      <c r="M2650" s="377"/>
      <c r="N2650" s="377"/>
      <c r="O2650" s="378"/>
    </row>
    <row r="2651" spans="6:15" s="231" customFormat="1">
      <c r="F2651" s="413"/>
      <c r="M2651" s="377"/>
      <c r="N2651" s="377"/>
      <c r="O2651" s="378"/>
    </row>
    <row r="2652" spans="6:15" s="231" customFormat="1">
      <c r="F2652" s="413"/>
      <c r="M2652" s="377"/>
      <c r="N2652" s="377"/>
      <c r="O2652" s="378"/>
    </row>
    <row r="2653" spans="6:15" s="231" customFormat="1">
      <c r="F2653" s="413"/>
      <c r="M2653" s="377"/>
      <c r="N2653" s="377"/>
      <c r="O2653" s="378"/>
    </row>
    <row r="2654" spans="6:15" s="231" customFormat="1">
      <c r="F2654" s="413"/>
      <c r="M2654" s="377"/>
      <c r="N2654" s="377"/>
      <c r="O2654" s="378"/>
    </row>
    <row r="2655" spans="6:15" s="231" customFormat="1">
      <c r="F2655" s="413"/>
      <c r="M2655" s="377"/>
      <c r="N2655" s="377"/>
      <c r="O2655" s="378"/>
    </row>
    <row r="2656" spans="6:15" s="231" customFormat="1">
      <c r="F2656" s="413"/>
      <c r="M2656" s="377"/>
      <c r="N2656" s="377"/>
      <c r="O2656" s="378"/>
    </row>
    <row r="2657" spans="6:15" s="231" customFormat="1">
      <c r="F2657" s="413"/>
      <c r="M2657" s="377"/>
      <c r="N2657" s="377"/>
      <c r="O2657" s="378"/>
    </row>
    <row r="2658" spans="6:15" s="231" customFormat="1">
      <c r="F2658" s="413"/>
      <c r="M2658" s="377"/>
      <c r="N2658" s="377"/>
      <c r="O2658" s="378"/>
    </row>
    <row r="2659" spans="6:15" s="231" customFormat="1">
      <c r="F2659" s="413"/>
      <c r="M2659" s="377"/>
      <c r="N2659" s="377"/>
      <c r="O2659" s="378"/>
    </row>
    <row r="2660" spans="6:15" s="231" customFormat="1">
      <c r="F2660" s="413"/>
      <c r="M2660" s="377"/>
      <c r="N2660" s="377"/>
      <c r="O2660" s="378"/>
    </row>
    <row r="2661" spans="6:15" s="231" customFormat="1">
      <c r="F2661" s="413"/>
      <c r="M2661" s="377"/>
      <c r="N2661" s="377"/>
      <c r="O2661" s="378"/>
    </row>
    <row r="2662" spans="6:15" s="231" customFormat="1">
      <c r="F2662" s="413"/>
      <c r="M2662" s="377"/>
      <c r="N2662" s="377"/>
      <c r="O2662" s="378"/>
    </row>
    <row r="2663" spans="6:15" s="231" customFormat="1">
      <c r="F2663" s="413"/>
      <c r="M2663" s="377"/>
      <c r="N2663" s="377"/>
      <c r="O2663" s="378"/>
    </row>
    <row r="2664" spans="6:15" s="231" customFormat="1">
      <c r="F2664" s="413"/>
      <c r="M2664" s="377"/>
      <c r="N2664" s="377"/>
      <c r="O2664" s="378"/>
    </row>
    <row r="2665" spans="6:15" s="231" customFormat="1">
      <c r="F2665" s="413"/>
      <c r="M2665" s="377"/>
      <c r="N2665" s="377"/>
      <c r="O2665" s="378"/>
    </row>
    <row r="2666" spans="6:15" s="231" customFormat="1">
      <c r="F2666" s="413"/>
      <c r="M2666" s="377"/>
      <c r="N2666" s="377"/>
      <c r="O2666" s="378"/>
    </row>
    <row r="2667" spans="6:15" s="231" customFormat="1">
      <c r="F2667" s="413"/>
      <c r="M2667" s="377"/>
      <c r="N2667" s="377"/>
      <c r="O2667" s="378"/>
    </row>
    <row r="2668" spans="6:15" s="231" customFormat="1">
      <c r="F2668" s="413"/>
      <c r="M2668" s="377"/>
      <c r="N2668" s="377"/>
      <c r="O2668" s="378"/>
    </row>
    <row r="2669" spans="6:15" s="231" customFormat="1">
      <c r="F2669" s="413"/>
      <c r="M2669" s="377"/>
      <c r="N2669" s="377"/>
      <c r="O2669" s="378"/>
    </row>
    <row r="2670" spans="6:15" s="231" customFormat="1">
      <c r="F2670" s="413"/>
      <c r="M2670" s="377"/>
      <c r="N2670" s="377"/>
      <c r="O2670" s="378"/>
    </row>
    <row r="2671" spans="6:15" s="231" customFormat="1">
      <c r="F2671" s="413"/>
      <c r="M2671" s="377"/>
      <c r="N2671" s="377"/>
      <c r="O2671" s="378"/>
    </row>
    <row r="2672" spans="6:15" s="231" customFormat="1">
      <c r="F2672" s="413"/>
      <c r="M2672" s="377"/>
      <c r="N2672" s="377"/>
      <c r="O2672" s="378"/>
    </row>
    <row r="2673" spans="6:15" s="231" customFormat="1">
      <c r="F2673" s="413"/>
      <c r="M2673" s="377"/>
      <c r="N2673" s="377"/>
      <c r="O2673" s="378"/>
    </row>
    <row r="2674" spans="6:15" s="231" customFormat="1">
      <c r="F2674" s="413"/>
      <c r="M2674" s="377"/>
      <c r="N2674" s="377"/>
      <c r="O2674" s="378"/>
    </row>
    <row r="2675" spans="6:15" s="231" customFormat="1">
      <c r="F2675" s="413"/>
      <c r="M2675" s="377"/>
      <c r="N2675" s="377"/>
      <c r="O2675" s="378"/>
    </row>
    <row r="2676" spans="6:15" s="231" customFormat="1">
      <c r="F2676" s="413"/>
      <c r="M2676" s="377"/>
      <c r="N2676" s="377"/>
      <c r="O2676" s="378"/>
    </row>
    <row r="2677" spans="6:15" s="231" customFormat="1">
      <c r="F2677" s="413"/>
      <c r="M2677" s="377"/>
      <c r="N2677" s="377"/>
      <c r="O2677" s="378"/>
    </row>
    <row r="2678" spans="6:15" s="231" customFormat="1">
      <c r="F2678" s="413"/>
      <c r="M2678" s="377"/>
      <c r="N2678" s="377"/>
      <c r="O2678" s="378"/>
    </row>
    <row r="2679" spans="6:15" s="231" customFormat="1">
      <c r="F2679" s="413"/>
      <c r="M2679" s="377"/>
      <c r="N2679" s="377"/>
      <c r="O2679" s="378"/>
    </row>
    <row r="2680" spans="6:15" s="231" customFormat="1">
      <c r="F2680" s="413"/>
      <c r="M2680" s="377"/>
      <c r="N2680" s="377"/>
      <c r="O2680" s="378"/>
    </row>
    <row r="2681" spans="6:15" s="231" customFormat="1">
      <c r="F2681" s="413"/>
      <c r="M2681" s="377"/>
      <c r="N2681" s="377"/>
      <c r="O2681" s="378"/>
    </row>
    <row r="2682" spans="6:15" s="231" customFormat="1">
      <c r="F2682" s="413"/>
      <c r="M2682" s="377"/>
      <c r="N2682" s="377"/>
      <c r="O2682" s="378"/>
    </row>
    <row r="2683" spans="6:15" s="231" customFormat="1">
      <c r="F2683" s="413"/>
      <c r="M2683" s="377"/>
      <c r="N2683" s="377"/>
      <c r="O2683" s="378"/>
    </row>
    <row r="2684" spans="6:15" s="231" customFormat="1">
      <c r="F2684" s="413"/>
      <c r="M2684" s="377"/>
      <c r="N2684" s="377"/>
      <c r="O2684" s="378"/>
    </row>
    <row r="2685" spans="6:15" s="231" customFormat="1">
      <c r="F2685" s="413"/>
      <c r="M2685" s="377"/>
      <c r="N2685" s="377"/>
      <c r="O2685" s="378"/>
    </row>
    <row r="2686" spans="6:15" s="231" customFormat="1">
      <c r="F2686" s="413"/>
      <c r="M2686" s="377"/>
      <c r="N2686" s="377"/>
      <c r="O2686" s="378"/>
    </row>
    <row r="2687" spans="6:15" s="231" customFormat="1">
      <c r="F2687" s="413"/>
      <c r="M2687" s="377"/>
      <c r="N2687" s="377"/>
      <c r="O2687" s="378"/>
    </row>
    <row r="2688" spans="6:15" s="231" customFormat="1">
      <c r="F2688" s="413"/>
      <c r="M2688" s="377"/>
      <c r="N2688" s="377"/>
      <c r="O2688" s="378"/>
    </row>
    <row r="2689" spans="6:15" s="231" customFormat="1">
      <c r="F2689" s="413"/>
      <c r="M2689" s="377"/>
      <c r="N2689" s="377"/>
      <c r="O2689" s="378"/>
    </row>
    <row r="2690" spans="6:15" s="231" customFormat="1">
      <c r="F2690" s="413"/>
      <c r="M2690" s="377"/>
      <c r="N2690" s="377"/>
      <c r="O2690" s="378"/>
    </row>
    <row r="2691" spans="6:15" s="231" customFormat="1">
      <c r="F2691" s="413"/>
      <c r="M2691" s="377"/>
      <c r="N2691" s="377"/>
      <c r="O2691" s="378"/>
    </row>
    <row r="2692" spans="6:15" s="231" customFormat="1">
      <c r="F2692" s="413"/>
      <c r="M2692" s="377"/>
      <c r="N2692" s="377"/>
      <c r="O2692" s="378"/>
    </row>
    <row r="2693" spans="6:15" s="231" customFormat="1">
      <c r="F2693" s="413"/>
      <c r="M2693" s="377"/>
      <c r="N2693" s="377"/>
      <c r="O2693" s="378"/>
    </row>
    <row r="2694" spans="6:15" s="231" customFormat="1">
      <c r="F2694" s="413"/>
      <c r="M2694" s="377"/>
      <c r="N2694" s="377"/>
      <c r="O2694" s="378"/>
    </row>
    <row r="2695" spans="6:15" s="231" customFormat="1">
      <c r="F2695" s="413"/>
      <c r="M2695" s="377"/>
      <c r="N2695" s="377"/>
      <c r="O2695" s="378"/>
    </row>
    <row r="2696" spans="6:15" s="231" customFormat="1">
      <c r="F2696" s="413"/>
      <c r="M2696" s="377"/>
      <c r="N2696" s="377"/>
      <c r="O2696" s="378"/>
    </row>
    <row r="2697" spans="6:15" s="231" customFormat="1">
      <c r="F2697" s="413"/>
      <c r="M2697" s="377"/>
      <c r="N2697" s="377"/>
      <c r="O2697" s="378"/>
    </row>
    <row r="2698" spans="6:15" s="231" customFormat="1">
      <c r="F2698" s="413"/>
      <c r="M2698" s="377"/>
      <c r="N2698" s="377"/>
      <c r="O2698" s="378"/>
    </row>
    <row r="2699" spans="6:15" s="231" customFormat="1">
      <c r="F2699" s="413"/>
      <c r="M2699" s="377"/>
      <c r="N2699" s="377"/>
      <c r="O2699" s="378"/>
    </row>
    <row r="2700" spans="6:15" s="231" customFormat="1">
      <c r="F2700" s="413"/>
      <c r="M2700" s="377"/>
      <c r="N2700" s="377"/>
      <c r="O2700" s="378"/>
    </row>
    <row r="2701" spans="6:15" s="231" customFormat="1">
      <c r="F2701" s="413"/>
      <c r="M2701" s="377"/>
      <c r="N2701" s="377"/>
      <c r="O2701" s="378"/>
    </row>
    <row r="2702" spans="6:15" s="231" customFormat="1">
      <c r="F2702" s="413"/>
      <c r="M2702" s="377"/>
      <c r="N2702" s="377"/>
      <c r="O2702" s="378"/>
    </row>
    <row r="2703" spans="6:15" s="231" customFormat="1">
      <c r="F2703" s="413"/>
      <c r="M2703" s="377"/>
      <c r="N2703" s="377"/>
      <c r="O2703" s="378"/>
    </row>
    <row r="2704" spans="6:15" s="231" customFormat="1">
      <c r="F2704" s="413"/>
      <c r="M2704" s="377"/>
      <c r="N2704" s="377"/>
      <c r="O2704" s="378"/>
    </row>
    <row r="2705" spans="6:15" s="231" customFormat="1">
      <c r="F2705" s="413"/>
      <c r="M2705" s="377"/>
      <c r="N2705" s="377"/>
      <c r="O2705" s="378"/>
    </row>
    <row r="2706" spans="6:15" s="231" customFormat="1">
      <c r="F2706" s="413"/>
      <c r="M2706" s="377"/>
      <c r="N2706" s="377"/>
      <c r="O2706" s="378"/>
    </row>
    <row r="2707" spans="6:15" s="231" customFormat="1">
      <c r="F2707" s="413"/>
      <c r="M2707" s="377"/>
      <c r="N2707" s="377"/>
      <c r="O2707" s="378"/>
    </row>
    <row r="2708" spans="6:15" s="231" customFormat="1">
      <c r="F2708" s="413"/>
      <c r="M2708" s="377"/>
      <c r="N2708" s="377"/>
      <c r="O2708" s="378"/>
    </row>
    <row r="2709" spans="6:15" s="231" customFormat="1">
      <c r="F2709" s="413"/>
      <c r="M2709" s="377"/>
      <c r="N2709" s="377"/>
      <c r="O2709" s="378"/>
    </row>
    <row r="2710" spans="6:15" s="231" customFormat="1">
      <c r="F2710" s="413"/>
      <c r="M2710" s="377"/>
      <c r="N2710" s="377"/>
      <c r="O2710" s="378"/>
    </row>
    <row r="2711" spans="6:15" s="231" customFormat="1">
      <c r="F2711" s="413"/>
      <c r="M2711" s="377"/>
      <c r="N2711" s="377"/>
      <c r="O2711" s="378"/>
    </row>
    <row r="2712" spans="6:15" s="231" customFormat="1">
      <c r="F2712" s="413"/>
      <c r="M2712" s="377"/>
      <c r="N2712" s="377"/>
      <c r="O2712" s="378"/>
    </row>
    <row r="2713" spans="6:15" s="231" customFormat="1">
      <c r="F2713" s="413"/>
      <c r="M2713" s="377"/>
      <c r="N2713" s="377"/>
      <c r="O2713" s="378"/>
    </row>
    <row r="2714" spans="6:15" s="231" customFormat="1">
      <c r="F2714" s="413"/>
      <c r="M2714" s="377"/>
      <c r="N2714" s="377"/>
      <c r="O2714" s="378"/>
    </row>
    <row r="2715" spans="6:15" s="231" customFormat="1">
      <c r="F2715" s="413"/>
      <c r="M2715" s="377"/>
      <c r="N2715" s="377"/>
      <c r="O2715" s="378"/>
    </row>
    <row r="2716" spans="6:15" s="231" customFormat="1">
      <c r="F2716" s="413"/>
      <c r="M2716" s="377"/>
      <c r="N2716" s="377"/>
      <c r="O2716" s="378"/>
    </row>
    <row r="2717" spans="6:15" s="231" customFormat="1">
      <c r="F2717" s="413"/>
      <c r="M2717" s="377"/>
      <c r="N2717" s="377"/>
      <c r="O2717" s="378"/>
    </row>
    <row r="2718" spans="6:15" s="231" customFormat="1">
      <c r="F2718" s="413"/>
      <c r="M2718" s="377"/>
      <c r="N2718" s="377"/>
      <c r="O2718" s="378"/>
    </row>
    <row r="2719" spans="6:15" s="231" customFormat="1">
      <c r="F2719" s="413"/>
      <c r="M2719" s="377"/>
      <c r="N2719" s="377"/>
      <c r="O2719" s="378"/>
    </row>
    <row r="2720" spans="6:15" s="231" customFormat="1">
      <c r="F2720" s="413"/>
      <c r="M2720" s="377"/>
      <c r="N2720" s="377"/>
      <c r="O2720" s="378"/>
    </row>
    <row r="2721" spans="6:15" s="231" customFormat="1">
      <c r="F2721" s="413"/>
      <c r="M2721" s="377"/>
      <c r="N2721" s="377"/>
      <c r="O2721" s="378"/>
    </row>
    <row r="2722" spans="6:15" s="231" customFormat="1">
      <c r="F2722" s="413"/>
      <c r="M2722" s="377"/>
      <c r="N2722" s="377"/>
      <c r="O2722" s="378"/>
    </row>
    <row r="2723" spans="6:15" s="231" customFormat="1">
      <c r="F2723" s="413"/>
      <c r="M2723" s="377"/>
      <c r="N2723" s="377"/>
      <c r="O2723" s="378"/>
    </row>
    <row r="2724" spans="6:15" s="231" customFormat="1">
      <c r="F2724" s="413"/>
      <c r="M2724" s="377"/>
      <c r="N2724" s="377"/>
      <c r="O2724" s="378"/>
    </row>
    <row r="2725" spans="6:15" s="231" customFormat="1">
      <c r="F2725" s="413"/>
      <c r="M2725" s="377"/>
      <c r="N2725" s="377"/>
      <c r="O2725" s="378"/>
    </row>
    <row r="2726" spans="6:15" s="231" customFormat="1">
      <c r="F2726" s="413"/>
      <c r="M2726" s="377"/>
      <c r="N2726" s="377"/>
      <c r="O2726" s="378"/>
    </row>
    <row r="2727" spans="6:15" s="231" customFormat="1">
      <c r="F2727" s="413"/>
      <c r="M2727" s="377"/>
      <c r="N2727" s="377"/>
      <c r="O2727" s="378"/>
    </row>
    <row r="2728" spans="6:15" s="231" customFormat="1">
      <c r="F2728" s="413"/>
      <c r="M2728" s="377"/>
      <c r="N2728" s="377"/>
      <c r="O2728" s="378"/>
    </row>
    <row r="2729" spans="6:15" s="231" customFormat="1">
      <c r="F2729" s="413"/>
      <c r="M2729" s="377"/>
      <c r="N2729" s="377"/>
      <c r="O2729" s="378"/>
    </row>
    <row r="2730" spans="6:15" s="231" customFormat="1">
      <c r="F2730" s="413"/>
      <c r="M2730" s="377"/>
      <c r="N2730" s="377"/>
      <c r="O2730" s="378"/>
    </row>
    <row r="2731" spans="6:15" s="231" customFormat="1">
      <c r="F2731" s="413"/>
      <c r="M2731" s="377"/>
      <c r="N2731" s="377"/>
      <c r="O2731" s="378"/>
    </row>
    <row r="2732" spans="6:15" s="231" customFormat="1">
      <c r="F2732" s="413"/>
      <c r="M2732" s="377"/>
      <c r="N2732" s="377"/>
      <c r="O2732" s="378"/>
    </row>
    <row r="2733" spans="6:15" s="231" customFormat="1">
      <c r="F2733" s="413"/>
      <c r="M2733" s="377"/>
      <c r="N2733" s="377"/>
      <c r="O2733" s="378"/>
    </row>
    <row r="2734" spans="6:15" s="231" customFormat="1">
      <c r="F2734" s="413"/>
      <c r="M2734" s="377"/>
      <c r="N2734" s="377"/>
      <c r="O2734" s="378"/>
    </row>
    <row r="2735" spans="6:15" s="231" customFormat="1">
      <c r="F2735" s="413"/>
      <c r="M2735" s="377"/>
      <c r="N2735" s="377"/>
      <c r="O2735" s="378"/>
    </row>
    <row r="2736" spans="6:15" s="231" customFormat="1">
      <c r="F2736" s="413"/>
      <c r="M2736" s="377"/>
      <c r="N2736" s="377"/>
      <c r="O2736" s="378"/>
    </row>
    <row r="2737" spans="6:15" s="231" customFormat="1">
      <c r="F2737" s="413"/>
      <c r="M2737" s="377"/>
      <c r="N2737" s="377"/>
      <c r="O2737" s="378"/>
    </row>
    <row r="2738" spans="6:15" s="231" customFormat="1">
      <c r="F2738" s="413"/>
      <c r="M2738" s="377"/>
      <c r="N2738" s="377"/>
      <c r="O2738" s="378"/>
    </row>
    <row r="2739" spans="6:15" s="231" customFormat="1">
      <c r="F2739" s="413"/>
      <c r="M2739" s="377"/>
      <c r="N2739" s="377"/>
      <c r="O2739" s="378"/>
    </row>
    <row r="2740" spans="6:15" s="231" customFormat="1">
      <c r="F2740" s="413"/>
      <c r="M2740" s="377"/>
      <c r="N2740" s="377"/>
      <c r="O2740" s="378"/>
    </row>
    <row r="2741" spans="6:15" s="231" customFormat="1">
      <c r="F2741" s="413"/>
      <c r="M2741" s="377"/>
      <c r="N2741" s="377"/>
      <c r="O2741" s="378"/>
    </row>
    <row r="2742" spans="6:15" s="231" customFormat="1">
      <c r="F2742" s="413"/>
      <c r="M2742" s="377"/>
      <c r="N2742" s="377"/>
      <c r="O2742" s="378"/>
    </row>
    <row r="2743" spans="6:15" s="231" customFormat="1">
      <c r="F2743" s="413"/>
      <c r="M2743" s="377"/>
      <c r="N2743" s="377"/>
      <c r="O2743" s="378"/>
    </row>
    <row r="2744" spans="6:15" s="231" customFormat="1">
      <c r="F2744" s="413"/>
      <c r="M2744" s="377"/>
      <c r="N2744" s="377"/>
      <c r="O2744" s="378"/>
    </row>
    <row r="2745" spans="6:15" s="231" customFormat="1">
      <c r="F2745" s="413"/>
      <c r="M2745" s="377"/>
      <c r="N2745" s="377"/>
      <c r="O2745" s="378"/>
    </row>
    <row r="2746" spans="6:15" s="231" customFormat="1">
      <c r="F2746" s="413"/>
      <c r="M2746" s="377"/>
      <c r="N2746" s="377"/>
      <c r="O2746" s="378"/>
    </row>
    <row r="2747" spans="6:15" s="231" customFormat="1">
      <c r="F2747" s="413"/>
      <c r="M2747" s="377"/>
      <c r="N2747" s="377"/>
      <c r="O2747" s="378"/>
    </row>
    <row r="2748" spans="6:15" s="231" customFormat="1">
      <c r="F2748" s="413"/>
      <c r="M2748" s="377"/>
      <c r="N2748" s="377"/>
      <c r="O2748" s="378"/>
    </row>
    <row r="2749" spans="6:15" s="231" customFormat="1">
      <c r="F2749" s="413"/>
      <c r="M2749" s="377"/>
      <c r="N2749" s="377"/>
      <c r="O2749" s="378"/>
    </row>
    <row r="2750" spans="6:15" s="231" customFormat="1">
      <c r="F2750" s="413"/>
      <c r="M2750" s="377"/>
      <c r="N2750" s="377"/>
      <c r="O2750" s="378"/>
    </row>
    <row r="2751" spans="6:15" s="231" customFormat="1">
      <c r="F2751" s="413"/>
      <c r="M2751" s="377"/>
      <c r="N2751" s="377"/>
      <c r="O2751" s="378"/>
    </row>
    <row r="2752" spans="6:15" s="231" customFormat="1">
      <c r="F2752" s="413"/>
      <c r="M2752" s="377"/>
      <c r="N2752" s="377"/>
      <c r="O2752" s="378"/>
    </row>
    <row r="2753" spans="6:15" s="231" customFormat="1">
      <c r="F2753" s="413"/>
      <c r="M2753" s="377"/>
      <c r="N2753" s="377"/>
      <c r="O2753" s="378"/>
    </row>
    <row r="2754" spans="6:15" s="231" customFormat="1">
      <c r="F2754" s="413"/>
      <c r="M2754" s="377"/>
      <c r="N2754" s="377"/>
      <c r="O2754" s="378"/>
    </row>
    <row r="2755" spans="6:15" s="231" customFormat="1">
      <c r="F2755" s="413"/>
      <c r="M2755" s="377"/>
      <c r="N2755" s="377"/>
      <c r="O2755" s="378"/>
    </row>
    <row r="2756" spans="6:15" s="231" customFormat="1">
      <c r="F2756" s="413"/>
      <c r="M2756" s="377"/>
      <c r="N2756" s="377"/>
      <c r="O2756" s="378"/>
    </row>
    <row r="2757" spans="6:15" s="231" customFormat="1">
      <c r="F2757" s="413"/>
      <c r="M2757" s="377"/>
      <c r="N2757" s="377"/>
      <c r="O2757" s="378"/>
    </row>
    <row r="2758" spans="6:15" s="231" customFormat="1">
      <c r="F2758" s="413"/>
      <c r="M2758" s="377"/>
      <c r="N2758" s="377"/>
      <c r="O2758" s="378"/>
    </row>
    <row r="2759" spans="6:15" s="231" customFormat="1">
      <c r="F2759" s="413"/>
      <c r="M2759" s="377"/>
      <c r="N2759" s="377"/>
      <c r="O2759" s="378"/>
    </row>
    <row r="2760" spans="6:15" s="231" customFormat="1">
      <c r="F2760" s="413"/>
      <c r="M2760" s="377"/>
      <c r="N2760" s="377"/>
      <c r="O2760" s="378"/>
    </row>
    <row r="2761" spans="6:15" s="231" customFormat="1">
      <c r="F2761" s="413"/>
      <c r="M2761" s="377"/>
      <c r="N2761" s="377"/>
      <c r="O2761" s="378"/>
    </row>
    <row r="2762" spans="6:15" s="231" customFormat="1">
      <c r="F2762" s="413"/>
      <c r="M2762" s="377"/>
      <c r="N2762" s="377"/>
      <c r="O2762" s="378"/>
    </row>
    <row r="2763" spans="6:15" s="231" customFormat="1">
      <c r="F2763" s="413"/>
      <c r="M2763" s="377"/>
      <c r="N2763" s="377"/>
      <c r="O2763" s="378"/>
    </row>
    <row r="2764" spans="6:15" s="231" customFormat="1">
      <c r="F2764" s="413"/>
      <c r="M2764" s="377"/>
      <c r="N2764" s="377"/>
      <c r="O2764" s="378"/>
    </row>
    <row r="2765" spans="6:15" s="231" customFormat="1">
      <c r="F2765" s="413"/>
      <c r="M2765" s="377"/>
      <c r="N2765" s="377"/>
      <c r="O2765" s="378"/>
    </row>
    <row r="2766" spans="6:15" s="231" customFormat="1">
      <c r="F2766" s="413"/>
      <c r="M2766" s="377"/>
      <c r="N2766" s="377"/>
      <c r="O2766" s="378"/>
    </row>
    <row r="2767" spans="6:15" s="231" customFormat="1">
      <c r="F2767" s="413"/>
      <c r="M2767" s="377"/>
      <c r="N2767" s="377"/>
      <c r="O2767" s="378"/>
    </row>
    <row r="2768" spans="6:15" s="231" customFormat="1">
      <c r="F2768" s="413"/>
      <c r="M2768" s="377"/>
      <c r="N2768" s="377"/>
      <c r="O2768" s="378"/>
    </row>
    <row r="2769" spans="6:15" s="231" customFormat="1">
      <c r="F2769" s="413"/>
      <c r="M2769" s="377"/>
      <c r="N2769" s="377"/>
      <c r="O2769" s="378"/>
    </row>
    <row r="2770" spans="6:15" s="231" customFormat="1">
      <c r="F2770" s="413"/>
      <c r="M2770" s="377"/>
      <c r="N2770" s="377"/>
      <c r="O2770" s="378"/>
    </row>
    <row r="2771" spans="6:15" s="231" customFormat="1">
      <c r="F2771" s="413"/>
      <c r="M2771" s="377"/>
      <c r="N2771" s="377"/>
      <c r="O2771" s="378"/>
    </row>
    <row r="2772" spans="6:15" s="231" customFormat="1">
      <c r="F2772" s="413"/>
      <c r="M2772" s="377"/>
      <c r="N2772" s="377"/>
      <c r="O2772" s="378"/>
    </row>
    <row r="2773" spans="6:15" s="231" customFormat="1">
      <c r="F2773" s="413"/>
      <c r="M2773" s="377"/>
      <c r="N2773" s="377"/>
      <c r="O2773" s="378"/>
    </row>
    <row r="2774" spans="6:15" s="231" customFormat="1">
      <c r="F2774" s="413"/>
      <c r="M2774" s="377"/>
      <c r="N2774" s="377"/>
      <c r="O2774" s="378"/>
    </row>
    <row r="2775" spans="6:15" s="231" customFormat="1">
      <c r="F2775" s="413"/>
      <c r="M2775" s="377"/>
      <c r="N2775" s="377"/>
      <c r="O2775" s="378"/>
    </row>
    <row r="2776" spans="6:15" s="231" customFormat="1">
      <c r="F2776" s="413"/>
      <c r="M2776" s="377"/>
      <c r="N2776" s="377"/>
      <c r="O2776" s="378"/>
    </row>
    <row r="2777" spans="6:15" s="231" customFormat="1">
      <c r="F2777" s="413"/>
      <c r="M2777" s="377"/>
      <c r="N2777" s="377"/>
      <c r="O2777" s="378"/>
    </row>
    <row r="2778" spans="6:15" s="231" customFormat="1">
      <c r="F2778" s="413"/>
      <c r="M2778" s="377"/>
      <c r="N2778" s="377"/>
      <c r="O2778" s="378"/>
    </row>
    <row r="2779" spans="6:15" s="231" customFormat="1">
      <c r="F2779" s="413"/>
      <c r="M2779" s="377"/>
      <c r="N2779" s="377"/>
      <c r="O2779" s="378"/>
    </row>
    <row r="2780" spans="6:15" s="231" customFormat="1">
      <c r="F2780" s="413"/>
      <c r="M2780" s="377"/>
      <c r="N2780" s="377"/>
      <c r="O2780" s="378"/>
    </row>
    <row r="2781" spans="6:15" s="231" customFormat="1">
      <c r="F2781" s="413"/>
      <c r="M2781" s="377"/>
      <c r="N2781" s="377"/>
      <c r="O2781" s="378"/>
    </row>
    <row r="2782" spans="6:15" s="231" customFormat="1">
      <c r="F2782" s="413"/>
      <c r="M2782" s="377"/>
      <c r="N2782" s="377"/>
      <c r="O2782" s="378"/>
    </row>
    <row r="2783" spans="6:15" s="231" customFormat="1">
      <c r="F2783" s="413"/>
      <c r="M2783" s="377"/>
      <c r="N2783" s="377"/>
      <c r="O2783" s="378"/>
    </row>
    <row r="2784" spans="6:15" s="231" customFormat="1">
      <c r="F2784" s="413"/>
      <c r="M2784" s="377"/>
      <c r="N2784" s="377"/>
      <c r="O2784" s="378"/>
    </row>
    <row r="2785" spans="6:15" s="231" customFormat="1">
      <c r="F2785" s="413"/>
      <c r="M2785" s="377"/>
      <c r="N2785" s="377"/>
      <c r="O2785" s="378"/>
    </row>
    <row r="2786" spans="6:15" s="231" customFormat="1">
      <c r="F2786" s="413"/>
      <c r="M2786" s="377"/>
      <c r="N2786" s="377"/>
      <c r="O2786" s="378"/>
    </row>
    <row r="2787" spans="6:15" s="231" customFormat="1">
      <c r="F2787" s="413"/>
      <c r="M2787" s="377"/>
      <c r="N2787" s="377"/>
      <c r="O2787" s="378"/>
    </row>
    <row r="2788" spans="6:15" s="231" customFormat="1">
      <c r="F2788" s="413"/>
      <c r="M2788" s="377"/>
      <c r="N2788" s="377"/>
      <c r="O2788" s="378"/>
    </row>
    <row r="2789" spans="6:15" s="231" customFormat="1">
      <c r="F2789" s="413"/>
      <c r="M2789" s="377"/>
      <c r="N2789" s="377"/>
      <c r="O2789" s="378"/>
    </row>
    <row r="2790" spans="6:15" s="231" customFormat="1">
      <c r="F2790" s="413"/>
      <c r="M2790" s="377"/>
      <c r="N2790" s="377"/>
      <c r="O2790" s="378"/>
    </row>
    <row r="2791" spans="6:15" s="231" customFormat="1">
      <c r="F2791" s="413"/>
      <c r="M2791" s="377"/>
      <c r="N2791" s="377"/>
      <c r="O2791" s="378"/>
    </row>
    <row r="2792" spans="6:15" s="231" customFormat="1">
      <c r="F2792" s="413"/>
      <c r="M2792" s="377"/>
      <c r="N2792" s="377"/>
      <c r="O2792" s="378"/>
    </row>
    <row r="2793" spans="6:15" s="231" customFormat="1">
      <c r="F2793" s="413"/>
      <c r="M2793" s="377"/>
      <c r="N2793" s="377"/>
      <c r="O2793" s="378"/>
    </row>
    <row r="2794" spans="6:15" s="231" customFormat="1">
      <c r="F2794" s="413"/>
      <c r="M2794" s="377"/>
      <c r="N2794" s="377"/>
      <c r="O2794" s="378"/>
    </row>
    <row r="2795" spans="6:15" s="231" customFormat="1">
      <c r="F2795" s="413"/>
      <c r="M2795" s="377"/>
      <c r="N2795" s="377"/>
      <c r="O2795" s="378"/>
    </row>
    <row r="2796" spans="6:15" s="231" customFormat="1">
      <c r="F2796" s="413"/>
      <c r="M2796" s="377"/>
      <c r="N2796" s="377"/>
      <c r="O2796" s="378"/>
    </row>
    <row r="2797" spans="6:15" s="231" customFormat="1">
      <c r="F2797" s="413"/>
      <c r="M2797" s="377"/>
      <c r="N2797" s="377"/>
      <c r="O2797" s="378"/>
    </row>
    <row r="2798" spans="6:15" s="231" customFormat="1">
      <c r="F2798" s="413"/>
      <c r="M2798" s="377"/>
      <c r="N2798" s="377"/>
      <c r="O2798" s="378"/>
    </row>
    <row r="2799" spans="6:15" s="231" customFormat="1">
      <c r="F2799" s="413"/>
      <c r="M2799" s="377"/>
      <c r="N2799" s="377"/>
      <c r="O2799" s="378"/>
    </row>
    <row r="2800" spans="6:15" s="231" customFormat="1">
      <c r="F2800" s="413"/>
      <c r="M2800" s="377"/>
      <c r="N2800" s="377"/>
      <c r="O2800" s="378"/>
    </row>
    <row r="2801" spans="6:15" s="231" customFormat="1">
      <c r="F2801" s="413"/>
      <c r="M2801" s="377"/>
      <c r="N2801" s="377"/>
      <c r="O2801" s="378"/>
    </row>
    <row r="2802" spans="6:15" s="231" customFormat="1">
      <c r="F2802" s="413"/>
      <c r="M2802" s="377"/>
      <c r="N2802" s="377"/>
      <c r="O2802" s="378"/>
    </row>
    <row r="2803" spans="6:15" s="231" customFormat="1">
      <c r="F2803" s="413"/>
      <c r="M2803" s="377"/>
      <c r="N2803" s="377"/>
      <c r="O2803" s="378"/>
    </row>
    <row r="2804" spans="6:15" s="231" customFormat="1">
      <c r="F2804" s="413"/>
      <c r="M2804" s="377"/>
      <c r="N2804" s="377"/>
      <c r="O2804" s="378"/>
    </row>
    <row r="2805" spans="6:15" s="231" customFormat="1">
      <c r="F2805" s="413"/>
      <c r="M2805" s="377"/>
      <c r="N2805" s="377"/>
      <c r="O2805" s="378"/>
    </row>
    <row r="2806" spans="6:15" s="231" customFormat="1">
      <c r="F2806" s="413"/>
      <c r="M2806" s="377"/>
      <c r="N2806" s="377"/>
      <c r="O2806" s="378"/>
    </row>
    <row r="2807" spans="6:15" s="231" customFormat="1">
      <c r="F2807" s="413"/>
      <c r="M2807" s="377"/>
      <c r="N2807" s="377"/>
      <c r="O2807" s="378"/>
    </row>
    <row r="2808" spans="6:15" s="231" customFormat="1">
      <c r="F2808" s="413"/>
      <c r="M2808" s="377"/>
      <c r="N2808" s="377"/>
      <c r="O2808" s="378"/>
    </row>
    <row r="2809" spans="6:15" s="231" customFormat="1">
      <c r="F2809" s="413"/>
      <c r="M2809" s="377"/>
      <c r="N2809" s="377"/>
      <c r="O2809" s="378"/>
    </row>
    <row r="2810" spans="6:15" s="231" customFormat="1">
      <c r="F2810" s="413"/>
      <c r="M2810" s="377"/>
      <c r="N2810" s="377"/>
      <c r="O2810" s="378"/>
    </row>
    <row r="2811" spans="6:15" s="231" customFormat="1">
      <c r="F2811" s="413"/>
      <c r="M2811" s="377"/>
      <c r="N2811" s="377"/>
      <c r="O2811" s="378"/>
    </row>
    <row r="2812" spans="6:15" s="231" customFormat="1">
      <c r="F2812" s="413"/>
      <c r="M2812" s="377"/>
      <c r="N2812" s="377"/>
      <c r="O2812" s="378"/>
    </row>
    <row r="2813" spans="6:15" s="231" customFormat="1">
      <c r="F2813" s="413"/>
      <c r="M2813" s="377"/>
      <c r="N2813" s="377"/>
      <c r="O2813" s="378"/>
    </row>
    <row r="2814" spans="6:15" s="231" customFormat="1">
      <c r="F2814" s="413"/>
      <c r="M2814" s="377"/>
      <c r="N2814" s="377"/>
      <c r="O2814" s="378"/>
    </row>
    <row r="2815" spans="6:15" s="231" customFormat="1">
      <c r="F2815" s="413"/>
      <c r="M2815" s="377"/>
      <c r="N2815" s="377"/>
      <c r="O2815" s="378"/>
    </row>
    <row r="2816" spans="6:15" s="231" customFormat="1">
      <c r="F2816" s="413"/>
      <c r="M2816" s="377"/>
      <c r="N2816" s="377"/>
      <c r="O2816" s="378"/>
    </row>
    <row r="2817" spans="6:15" s="231" customFormat="1">
      <c r="F2817" s="413"/>
      <c r="M2817" s="377"/>
      <c r="N2817" s="377"/>
      <c r="O2817" s="378"/>
    </row>
    <row r="2818" spans="6:15" s="231" customFormat="1">
      <c r="F2818" s="413"/>
      <c r="M2818" s="377"/>
      <c r="N2818" s="377"/>
      <c r="O2818" s="378"/>
    </row>
    <row r="2819" spans="6:15" s="231" customFormat="1">
      <c r="F2819" s="413"/>
      <c r="M2819" s="377"/>
      <c r="N2819" s="377"/>
      <c r="O2819" s="378"/>
    </row>
    <row r="2820" spans="6:15" s="231" customFormat="1">
      <c r="F2820" s="413"/>
      <c r="M2820" s="377"/>
      <c r="N2820" s="377"/>
      <c r="O2820" s="378"/>
    </row>
    <row r="2821" spans="6:15" s="231" customFormat="1">
      <c r="F2821" s="413"/>
      <c r="M2821" s="377"/>
      <c r="N2821" s="377"/>
      <c r="O2821" s="378"/>
    </row>
    <row r="2822" spans="6:15" s="231" customFormat="1">
      <c r="F2822" s="413"/>
      <c r="M2822" s="377"/>
      <c r="N2822" s="377"/>
      <c r="O2822" s="378"/>
    </row>
    <row r="2823" spans="6:15" s="231" customFormat="1">
      <c r="F2823" s="413"/>
      <c r="M2823" s="377"/>
      <c r="N2823" s="377"/>
      <c r="O2823" s="378"/>
    </row>
    <row r="2824" spans="6:15" s="231" customFormat="1">
      <c r="F2824" s="413"/>
      <c r="M2824" s="377"/>
      <c r="N2824" s="377"/>
      <c r="O2824" s="378"/>
    </row>
    <row r="2825" spans="6:15" s="231" customFormat="1">
      <c r="F2825" s="413"/>
      <c r="M2825" s="377"/>
      <c r="N2825" s="377"/>
      <c r="O2825" s="378"/>
    </row>
    <row r="2826" spans="6:15" s="231" customFormat="1">
      <c r="F2826" s="413"/>
      <c r="M2826" s="377"/>
      <c r="N2826" s="377"/>
      <c r="O2826" s="378"/>
    </row>
    <row r="2827" spans="6:15" s="231" customFormat="1">
      <c r="F2827" s="413"/>
      <c r="M2827" s="377"/>
      <c r="N2827" s="377"/>
      <c r="O2827" s="378"/>
    </row>
    <row r="2828" spans="6:15" s="231" customFormat="1">
      <c r="F2828" s="413"/>
      <c r="M2828" s="377"/>
      <c r="N2828" s="377"/>
      <c r="O2828" s="378"/>
    </row>
    <row r="2829" spans="6:15" s="231" customFormat="1">
      <c r="F2829" s="413"/>
      <c r="M2829" s="377"/>
      <c r="N2829" s="377"/>
      <c r="O2829" s="378"/>
    </row>
    <row r="2830" spans="6:15" s="231" customFormat="1">
      <c r="F2830" s="413"/>
      <c r="M2830" s="377"/>
      <c r="N2830" s="377"/>
      <c r="O2830" s="378"/>
    </row>
    <row r="2831" spans="6:15" s="231" customFormat="1">
      <c r="F2831" s="413"/>
      <c r="M2831" s="377"/>
      <c r="N2831" s="377"/>
      <c r="O2831" s="378"/>
    </row>
    <row r="2832" spans="6:15" s="231" customFormat="1">
      <c r="F2832" s="413"/>
      <c r="M2832" s="377"/>
      <c r="N2832" s="377"/>
      <c r="O2832" s="378"/>
    </row>
    <row r="2833" spans="6:15" s="231" customFormat="1">
      <c r="F2833" s="413"/>
      <c r="M2833" s="377"/>
      <c r="N2833" s="377"/>
      <c r="O2833" s="378"/>
    </row>
    <row r="2834" spans="6:15" s="231" customFormat="1">
      <c r="F2834" s="413"/>
      <c r="M2834" s="377"/>
      <c r="N2834" s="377"/>
      <c r="O2834" s="378"/>
    </row>
    <row r="2835" spans="6:15" s="231" customFormat="1">
      <c r="F2835" s="413"/>
      <c r="M2835" s="377"/>
      <c r="N2835" s="377"/>
      <c r="O2835" s="378"/>
    </row>
    <row r="2836" spans="6:15" s="231" customFormat="1">
      <c r="F2836" s="413"/>
      <c r="M2836" s="377"/>
      <c r="N2836" s="377"/>
      <c r="O2836" s="378"/>
    </row>
    <row r="2837" spans="6:15" s="231" customFormat="1">
      <c r="F2837" s="413"/>
      <c r="M2837" s="377"/>
      <c r="N2837" s="377"/>
      <c r="O2837" s="378"/>
    </row>
    <row r="2838" spans="6:15" s="231" customFormat="1">
      <c r="F2838" s="413"/>
      <c r="M2838" s="377"/>
      <c r="N2838" s="377"/>
      <c r="O2838" s="378"/>
    </row>
    <row r="2839" spans="6:15" s="231" customFormat="1">
      <c r="F2839" s="413"/>
      <c r="M2839" s="377"/>
      <c r="N2839" s="377"/>
      <c r="O2839" s="378"/>
    </row>
    <row r="2840" spans="6:15" s="231" customFormat="1">
      <c r="F2840" s="413"/>
      <c r="M2840" s="377"/>
      <c r="N2840" s="377"/>
      <c r="O2840" s="378"/>
    </row>
    <row r="2841" spans="6:15" s="231" customFormat="1">
      <c r="F2841" s="413"/>
      <c r="M2841" s="377"/>
      <c r="N2841" s="377"/>
      <c r="O2841" s="378"/>
    </row>
    <row r="2842" spans="6:15" s="231" customFormat="1">
      <c r="F2842" s="413"/>
      <c r="M2842" s="377"/>
      <c r="N2842" s="377"/>
      <c r="O2842" s="378"/>
    </row>
    <row r="2843" spans="6:15" s="231" customFormat="1">
      <c r="F2843" s="413"/>
      <c r="M2843" s="377"/>
      <c r="N2843" s="377"/>
      <c r="O2843" s="378"/>
    </row>
    <row r="2844" spans="6:15" s="231" customFormat="1">
      <c r="F2844" s="413"/>
      <c r="M2844" s="377"/>
      <c r="N2844" s="377"/>
      <c r="O2844" s="378"/>
    </row>
    <row r="2845" spans="6:15" s="231" customFormat="1">
      <c r="F2845" s="413"/>
      <c r="M2845" s="377"/>
      <c r="N2845" s="377"/>
      <c r="O2845" s="378"/>
    </row>
    <row r="2846" spans="6:15" s="231" customFormat="1">
      <c r="F2846" s="413"/>
      <c r="M2846" s="377"/>
      <c r="N2846" s="377"/>
      <c r="O2846" s="378"/>
    </row>
    <row r="2847" spans="6:15" s="231" customFormat="1">
      <c r="F2847" s="413"/>
      <c r="M2847" s="377"/>
      <c r="N2847" s="377"/>
      <c r="O2847" s="378"/>
    </row>
    <row r="2848" spans="6:15" s="231" customFormat="1">
      <c r="F2848" s="413"/>
      <c r="M2848" s="377"/>
      <c r="N2848" s="377"/>
      <c r="O2848" s="378"/>
    </row>
    <row r="2849" spans="6:15" s="231" customFormat="1">
      <c r="F2849" s="413"/>
      <c r="M2849" s="377"/>
      <c r="N2849" s="377"/>
      <c r="O2849" s="378"/>
    </row>
    <row r="2850" spans="6:15" s="231" customFormat="1">
      <c r="F2850" s="413"/>
      <c r="M2850" s="377"/>
      <c r="N2850" s="377"/>
      <c r="O2850" s="378"/>
    </row>
    <row r="2851" spans="6:15" s="231" customFormat="1">
      <c r="F2851" s="413"/>
      <c r="M2851" s="377"/>
      <c r="N2851" s="377"/>
      <c r="O2851" s="378"/>
    </row>
    <row r="2852" spans="6:15" s="231" customFormat="1">
      <c r="F2852" s="413"/>
      <c r="M2852" s="377"/>
      <c r="N2852" s="377"/>
      <c r="O2852" s="378"/>
    </row>
    <row r="2853" spans="6:15" s="231" customFormat="1">
      <c r="F2853" s="413"/>
      <c r="M2853" s="377"/>
      <c r="N2853" s="377"/>
      <c r="O2853" s="378"/>
    </row>
    <row r="2854" spans="6:15" s="231" customFormat="1">
      <c r="F2854" s="413"/>
      <c r="M2854" s="377"/>
      <c r="N2854" s="377"/>
      <c r="O2854" s="378"/>
    </row>
    <row r="2855" spans="6:15" s="231" customFormat="1">
      <c r="F2855" s="413"/>
      <c r="M2855" s="377"/>
      <c r="N2855" s="377"/>
      <c r="O2855" s="378"/>
    </row>
    <row r="2856" spans="6:15" s="231" customFormat="1">
      <c r="F2856" s="413"/>
      <c r="M2856" s="377"/>
      <c r="N2856" s="377"/>
      <c r="O2856" s="378"/>
    </row>
    <row r="2857" spans="6:15" s="231" customFormat="1">
      <c r="F2857" s="413"/>
      <c r="M2857" s="377"/>
      <c r="N2857" s="377"/>
      <c r="O2857" s="378"/>
    </row>
    <row r="2858" spans="6:15" s="231" customFormat="1">
      <c r="F2858" s="413"/>
      <c r="M2858" s="377"/>
      <c r="N2858" s="377"/>
      <c r="O2858" s="378"/>
    </row>
    <row r="2859" spans="6:15" s="231" customFormat="1">
      <c r="F2859" s="413"/>
      <c r="M2859" s="377"/>
      <c r="N2859" s="377"/>
      <c r="O2859" s="378"/>
    </row>
    <row r="2860" spans="6:15" s="231" customFormat="1">
      <c r="F2860" s="413"/>
      <c r="M2860" s="377"/>
      <c r="N2860" s="377"/>
      <c r="O2860" s="378"/>
    </row>
    <row r="2861" spans="6:15" s="231" customFormat="1">
      <c r="F2861" s="413"/>
      <c r="M2861" s="377"/>
      <c r="N2861" s="377"/>
      <c r="O2861" s="378"/>
    </row>
    <row r="2862" spans="6:15" s="231" customFormat="1">
      <c r="F2862" s="413"/>
      <c r="M2862" s="377"/>
      <c r="N2862" s="377"/>
      <c r="O2862" s="378"/>
    </row>
    <row r="2863" spans="6:15" s="231" customFormat="1">
      <c r="F2863" s="413"/>
      <c r="M2863" s="377"/>
      <c r="N2863" s="377"/>
      <c r="O2863" s="378"/>
    </row>
    <row r="2864" spans="6:15" s="231" customFormat="1">
      <c r="F2864" s="413"/>
      <c r="M2864" s="377"/>
      <c r="N2864" s="377"/>
      <c r="O2864" s="378"/>
    </row>
    <row r="2865" spans="6:15" s="231" customFormat="1">
      <c r="F2865" s="413"/>
      <c r="M2865" s="377"/>
      <c r="N2865" s="377"/>
      <c r="O2865" s="378"/>
    </row>
    <row r="2866" spans="6:15" s="231" customFormat="1">
      <c r="F2866" s="413"/>
      <c r="M2866" s="377"/>
      <c r="N2866" s="377"/>
      <c r="O2866" s="378"/>
    </row>
    <row r="2867" spans="6:15" s="231" customFormat="1">
      <c r="F2867" s="413"/>
      <c r="M2867" s="377"/>
      <c r="N2867" s="377"/>
      <c r="O2867" s="378"/>
    </row>
    <row r="2868" spans="6:15" s="231" customFormat="1">
      <c r="F2868" s="413"/>
      <c r="M2868" s="377"/>
      <c r="N2868" s="377"/>
      <c r="O2868" s="378"/>
    </row>
    <row r="2869" spans="6:15" s="231" customFormat="1">
      <c r="F2869" s="413"/>
      <c r="M2869" s="377"/>
      <c r="N2869" s="377"/>
      <c r="O2869" s="378"/>
    </row>
    <row r="2870" spans="6:15" s="231" customFormat="1">
      <c r="F2870" s="413"/>
      <c r="M2870" s="377"/>
      <c r="N2870" s="377"/>
      <c r="O2870" s="378"/>
    </row>
    <row r="2871" spans="6:15" s="231" customFormat="1">
      <c r="F2871" s="413"/>
      <c r="M2871" s="377"/>
      <c r="N2871" s="377"/>
      <c r="O2871" s="378"/>
    </row>
    <row r="2872" spans="6:15" s="231" customFormat="1">
      <c r="F2872" s="413"/>
      <c r="M2872" s="377"/>
      <c r="N2872" s="377"/>
      <c r="O2872" s="378"/>
    </row>
    <row r="2873" spans="6:15" s="231" customFormat="1">
      <c r="F2873" s="413"/>
      <c r="M2873" s="377"/>
      <c r="N2873" s="377"/>
      <c r="O2873" s="378"/>
    </row>
    <row r="2874" spans="6:15" s="231" customFormat="1">
      <c r="F2874" s="413"/>
      <c r="M2874" s="377"/>
      <c r="N2874" s="377"/>
      <c r="O2874" s="378"/>
    </row>
    <row r="2875" spans="6:15" s="231" customFormat="1">
      <c r="F2875" s="413"/>
      <c r="M2875" s="377"/>
      <c r="N2875" s="377"/>
      <c r="O2875" s="378"/>
    </row>
    <row r="2876" spans="6:15" s="231" customFormat="1">
      <c r="F2876" s="413"/>
      <c r="M2876" s="377"/>
      <c r="N2876" s="377"/>
      <c r="O2876" s="378"/>
    </row>
    <row r="2877" spans="6:15" s="231" customFormat="1">
      <c r="F2877" s="413"/>
      <c r="M2877" s="377"/>
      <c r="N2877" s="377"/>
      <c r="O2877" s="378"/>
    </row>
    <row r="2878" spans="6:15" s="231" customFormat="1">
      <c r="F2878" s="413"/>
      <c r="M2878" s="377"/>
      <c r="N2878" s="377"/>
      <c r="O2878" s="378"/>
    </row>
    <row r="2879" spans="6:15" s="231" customFormat="1">
      <c r="F2879" s="413"/>
      <c r="M2879" s="377"/>
      <c r="N2879" s="377"/>
      <c r="O2879" s="378"/>
    </row>
    <row r="2880" spans="6:15" s="231" customFormat="1">
      <c r="F2880" s="413"/>
      <c r="M2880" s="377"/>
      <c r="N2880" s="377"/>
      <c r="O2880" s="378"/>
    </row>
    <row r="2881" spans="6:15" s="231" customFormat="1">
      <c r="F2881" s="413"/>
      <c r="M2881" s="377"/>
      <c r="N2881" s="377"/>
      <c r="O2881" s="378"/>
    </row>
    <row r="2882" spans="6:15" s="231" customFormat="1">
      <c r="F2882" s="413"/>
      <c r="M2882" s="377"/>
      <c r="N2882" s="377"/>
      <c r="O2882" s="378"/>
    </row>
    <row r="2883" spans="6:15" s="231" customFormat="1">
      <c r="F2883" s="413"/>
      <c r="M2883" s="377"/>
      <c r="N2883" s="377"/>
      <c r="O2883" s="378"/>
    </row>
    <row r="2884" spans="6:15" s="231" customFormat="1">
      <c r="F2884" s="413"/>
      <c r="M2884" s="377"/>
      <c r="N2884" s="377"/>
      <c r="O2884" s="378"/>
    </row>
    <row r="2885" spans="6:15" s="231" customFormat="1">
      <c r="F2885" s="413"/>
      <c r="M2885" s="377"/>
      <c r="N2885" s="377"/>
      <c r="O2885" s="378"/>
    </row>
    <row r="2886" spans="6:15" s="231" customFormat="1">
      <c r="F2886" s="413"/>
      <c r="M2886" s="377"/>
      <c r="N2886" s="377"/>
      <c r="O2886" s="378"/>
    </row>
    <row r="2887" spans="6:15" s="231" customFormat="1">
      <c r="F2887" s="413"/>
      <c r="M2887" s="377"/>
      <c r="N2887" s="377"/>
      <c r="O2887" s="378"/>
    </row>
    <row r="2888" spans="6:15" s="231" customFormat="1">
      <c r="F2888" s="413"/>
      <c r="M2888" s="377"/>
      <c r="N2888" s="377"/>
      <c r="O2888" s="378"/>
    </row>
    <row r="2889" spans="6:15" s="231" customFormat="1">
      <c r="F2889" s="413"/>
      <c r="M2889" s="377"/>
      <c r="N2889" s="377"/>
      <c r="O2889" s="378"/>
    </row>
    <row r="2890" spans="6:15" s="231" customFormat="1">
      <c r="F2890" s="413"/>
      <c r="M2890" s="377"/>
      <c r="N2890" s="377"/>
      <c r="O2890" s="378"/>
    </row>
    <row r="2891" spans="6:15" s="231" customFormat="1">
      <c r="F2891" s="413"/>
      <c r="M2891" s="377"/>
      <c r="N2891" s="377"/>
      <c r="O2891" s="378"/>
    </row>
    <row r="2892" spans="6:15" s="231" customFormat="1">
      <c r="F2892" s="413"/>
      <c r="M2892" s="377"/>
      <c r="N2892" s="377"/>
      <c r="O2892" s="378"/>
    </row>
    <row r="2893" spans="6:15" s="231" customFormat="1">
      <c r="F2893" s="413"/>
      <c r="M2893" s="377"/>
      <c r="N2893" s="377"/>
      <c r="O2893" s="378"/>
    </row>
    <row r="2894" spans="6:15" s="231" customFormat="1">
      <c r="F2894" s="413"/>
      <c r="M2894" s="377"/>
      <c r="N2894" s="377"/>
      <c r="O2894" s="378"/>
    </row>
    <row r="2895" spans="6:15" s="231" customFormat="1">
      <c r="F2895" s="413"/>
      <c r="M2895" s="377"/>
      <c r="N2895" s="377"/>
      <c r="O2895" s="378"/>
    </row>
    <row r="2896" spans="6:15" s="231" customFormat="1">
      <c r="F2896" s="413"/>
      <c r="M2896" s="377"/>
      <c r="N2896" s="377"/>
      <c r="O2896" s="378"/>
    </row>
    <row r="2897" spans="6:15" s="231" customFormat="1">
      <c r="F2897" s="413"/>
      <c r="M2897" s="377"/>
      <c r="N2897" s="377"/>
      <c r="O2897" s="378"/>
    </row>
    <row r="2898" spans="6:15" s="231" customFormat="1">
      <c r="F2898" s="413"/>
      <c r="M2898" s="377"/>
      <c r="N2898" s="377"/>
      <c r="O2898" s="378"/>
    </row>
    <row r="2899" spans="6:15" s="231" customFormat="1">
      <c r="F2899" s="413"/>
      <c r="M2899" s="377"/>
      <c r="N2899" s="377"/>
      <c r="O2899" s="378"/>
    </row>
    <row r="2900" spans="6:15" s="231" customFormat="1">
      <c r="F2900" s="413"/>
      <c r="M2900" s="377"/>
      <c r="N2900" s="377"/>
      <c r="O2900" s="378"/>
    </row>
    <row r="2901" spans="6:15" s="231" customFormat="1">
      <c r="F2901" s="413"/>
      <c r="M2901" s="377"/>
      <c r="N2901" s="377"/>
      <c r="O2901" s="378"/>
    </row>
    <row r="2902" spans="6:15" s="231" customFormat="1">
      <c r="F2902" s="413"/>
      <c r="M2902" s="377"/>
      <c r="N2902" s="377"/>
      <c r="O2902" s="378"/>
    </row>
    <row r="2903" spans="6:15" s="231" customFormat="1">
      <c r="F2903" s="413"/>
      <c r="M2903" s="377"/>
      <c r="N2903" s="377"/>
      <c r="O2903" s="378"/>
    </row>
    <row r="2904" spans="6:15" s="231" customFormat="1">
      <c r="F2904" s="413"/>
      <c r="M2904" s="377"/>
      <c r="N2904" s="377"/>
      <c r="O2904" s="378"/>
    </row>
    <row r="2905" spans="6:15" s="231" customFormat="1">
      <c r="F2905" s="413"/>
      <c r="M2905" s="377"/>
      <c r="N2905" s="377"/>
      <c r="O2905" s="378"/>
    </row>
    <row r="2906" spans="6:15" s="231" customFormat="1">
      <c r="F2906" s="413"/>
      <c r="M2906" s="377"/>
      <c r="N2906" s="377"/>
      <c r="O2906" s="378"/>
    </row>
    <row r="2907" spans="6:15" s="231" customFormat="1">
      <c r="F2907" s="413"/>
      <c r="M2907" s="377"/>
      <c r="N2907" s="377"/>
      <c r="O2907" s="378"/>
    </row>
    <row r="2908" spans="6:15" s="231" customFormat="1">
      <c r="F2908" s="413"/>
      <c r="M2908" s="377"/>
      <c r="N2908" s="377"/>
      <c r="O2908" s="378"/>
    </row>
    <row r="2909" spans="6:15" s="231" customFormat="1">
      <c r="F2909" s="413"/>
      <c r="M2909" s="377"/>
      <c r="N2909" s="377"/>
      <c r="O2909" s="378"/>
    </row>
    <row r="2910" spans="6:15" s="231" customFormat="1">
      <c r="F2910" s="413"/>
      <c r="M2910" s="377"/>
      <c r="N2910" s="377"/>
      <c r="O2910" s="378"/>
    </row>
    <row r="2911" spans="6:15" s="231" customFormat="1">
      <c r="F2911" s="413"/>
      <c r="M2911" s="377"/>
      <c r="N2911" s="377"/>
      <c r="O2911" s="378"/>
    </row>
    <row r="2912" spans="6:15" s="231" customFormat="1">
      <c r="F2912" s="413"/>
      <c r="M2912" s="377"/>
      <c r="N2912" s="377"/>
      <c r="O2912" s="378"/>
    </row>
    <row r="2913" spans="6:15" s="231" customFormat="1">
      <c r="F2913" s="413"/>
      <c r="M2913" s="377"/>
      <c r="N2913" s="377"/>
      <c r="O2913" s="378"/>
    </row>
    <row r="2914" spans="6:15" s="231" customFormat="1">
      <c r="F2914" s="413"/>
      <c r="M2914" s="377"/>
      <c r="N2914" s="377"/>
      <c r="O2914" s="378"/>
    </row>
    <row r="2915" spans="6:15" s="231" customFormat="1">
      <c r="F2915" s="413"/>
      <c r="M2915" s="377"/>
      <c r="N2915" s="377"/>
      <c r="O2915" s="378"/>
    </row>
    <row r="2916" spans="6:15" s="231" customFormat="1">
      <c r="F2916" s="413"/>
      <c r="M2916" s="377"/>
      <c r="N2916" s="377"/>
      <c r="O2916" s="378"/>
    </row>
    <row r="2917" spans="6:15" s="231" customFormat="1">
      <c r="F2917" s="413"/>
      <c r="M2917" s="377"/>
      <c r="N2917" s="377"/>
      <c r="O2917" s="378"/>
    </row>
    <row r="2918" spans="6:15" s="231" customFormat="1">
      <c r="F2918" s="413"/>
      <c r="M2918" s="377"/>
      <c r="N2918" s="377"/>
      <c r="O2918" s="378"/>
    </row>
    <row r="2919" spans="6:15" s="231" customFormat="1">
      <c r="F2919" s="413"/>
      <c r="M2919" s="377"/>
      <c r="N2919" s="377"/>
      <c r="O2919" s="378"/>
    </row>
    <row r="2920" spans="6:15" s="231" customFormat="1">
      <c r="F2920" s="413"/>
      <c r="M2920" s="377"/>
      <c r="N2920" s="377"/>
      <c r="O2920" s="378"/>
    </row>
    <row r="2921" spans="6:15" s="231" customFormat="1">
      <c r="F2921" s="413"/>
      <c r="M2921" s="377"/>
      <c r="N2921" s="377"/>
      <c r="O2921" s="378"/>
    </row>
    <row r="2922" spans="6:15" s="231" customFormat="1">
      <c r="F2922" s="413"/>
      <c r="M2922" s="377"/>
      <c r="N2922" s="377"/>
      <c r="O2922" s="378"/>
    </row>
    <row r="2923" spans="6:15" s="231" customFormat="1">
      <c r="F2923" s="413"/>
      <c r="M2923" s="377"/>
      <c r="N2923" s="377"/>
      <c r="O2923" s="378"/>
    </row>
    <row r="2924" spans="6:15" s="231" customFormat="1">
      <c r="F2924" s="413"/>
      <c r="M2924" s="377"/>
      <c r="N2924" s="377"/>
      <c r="O2924" s="378"/>
    </row>
    <row r="2925" spans="6:15" s="231" customFormat="1">
      <c r="F2925" s="413"/>
      <c r="M2925" s="377"/>
      <c r="N2925" s="377"/>
      <c r="O2925" s="378"/>
    </row>
    <row r="2926" spans="6:15" s="231" customFormat="1">
      <c r="F2926" s="413"/>
      <c r="M2926" s="377"/>
      <c r="N2926" s="377"/>
      <c r="O2926" s="378"/>
    </row>
    <row r="2927" spans="6:15" s="231" customFormat="1">
      <c r="F2927" s="413"/>
      <c r="M2927" s="377"/>
      <c r="N2927" s="377"/>
      <c r="O2927" s="378"/>
    </row>
    <row r="2928" spans="6:15" s="231" customFormat="1">
      <c r="F2928" s="413"/>
      <c r="M2928" s="377"/>
      <c r="N2928" s="377"/>
      <c r="O2928" s="378"/>
    </row>
    <row r="2929" spans="6:15" s="231" customFormat="1">
      <c r="F2929" s="413"/>
      <c r="M2929" s="377"/>
      <c r="N2929" s="377"/>
      <c r="O2929" s="378"/>
    </row>
    <row r="2930" spans="6:15" s="231" customFormat="1">
      <c r="F2930" s="413"/>
      <c r="M2930" s="377"/>
      <c r="N2930" s="377"/>
      <c r="O2930" s="378"/>
    </row>
    <row r="2931" spans="6:15" s="231" customFormat="1">
      <c r="F2931" s="413"/>
      <c r="M2931" s="377"/>
      <c r="N2931" s="377"/>
      <c r="O2931" s="378"/>
    </row>
    <row r="2932" spans="6:15" s="231" customFormat="1">
      <c r="F2932" s="413"/>
      <c r="M2932" s="377"/>
      <c r="N2932" s="377"/>
      <c r="O2932" s="378"/>
    </row>
    <row r="2933" spans="6:15" s="231" customFormat="1">
      <c r="F2933" s="413"/>
      <c r="M2933" s="377"/>
      <c r="N2933" s="377"/>
      <c r="O2933" s="378"/>
    </row>
    <row r="2934" spans="6:15" s="231" customFormat="1">
      <c r="F2934" s="413"/>
      <c r="M2934" s="377"/>
      <c r="N2934" s="377"/>
      <c r="O2934" s="378"/>
    </row>
    <row r="2935" spans="6:15" s="231" customFormat="1">
      <c r="F2935" s="413"/>
      <c r="M2935" s="377"/>
      <c r="N2935" s="377"/>
      <c r="O2935" s="378"/>
    </row>
    <row r="2936" spans="6:15" s="231" customFormat="1">
      <c r="F2936" s="413"/>
      <c r="M2936" s="377"/>
      <c r="N2936" s="377"/>
      <c r="O2936" s="378"/>
    </row>
    <row r="2937" spans="6:15" s="231" customFormat="1">
      <c r="F2937" s="413"/>
      <c r="M2937" s="377"/>
      <c r="N2937" s="377"/>
      <c r="O2937" s="378"/>
    </row>
    <row r="2938" spans="6:15" s="231" customFormat="1">
      <c r="F2938" s="413"/>
      <c r="M2938" s="377"/>
      <c r="N2938" s="377"/>
      <c r="O2938" s="378"/>
    </row>
    <row r="2939" spans="6:15" s="231" customFormat="1">
      <c r="F2939" s="413"/>
      <c r="M2939" s="377"/>
      <c r="N2939" s="377"/>
      <c r="O2939" s="378"/>
    </row>
    <row r="2940" spans="6:15" s="231" customFormat="1">
      <c r="F2940" s="413"/>
      <c r="M2940" s="377"/>
      <c r="N2940" s="377"/>
      <c r="O2940" s="378"/>
    </row>
    <row r="2941" spans="6:15" s="231" customFormat="1">
      <c r="F2941" s="413"/>
      <c r="M2941" s="377"/>
      <c r="N2941" s="377"/>
      <c r="O2941" s="378"/>
    </row>
    <row r="2942" spans="6:15" s="231" customFormat="1">
      <c r="F2942" s="413"/>
      <c r="M2942" s="377"/>
      <c r="N2942" s="377"/>
      <c r="O2942" s="378"/>
    </row>
    <row r="2943" spans="6:15" s="231" customFormat="1">
      <c r="F2943" s="413"/>
      <c r="M2943" s="377"/>
      <c r="N2943" s="377"/>
      <c r="O2943" s="378"/>
    </row>
    <row r="2944" spans="6:15" s="231" customFormat="1">
      <c r="F2944" s="413"/>
      <c r="M2944" s="377"/>
      <c r="N2944" s="377"/>
      <c r="O2944" s="378"/>
    </row>
    <row r="2945" spans="6:15" s="231" customFormat="1">
      <c r="F2945" s="413"/>
      <c r="M2945" s="377"/>
      <c r="N2945" s="377"/>
      <c r="O2945" s="378"/>
    </row>
    <row r="2946" spans="6:15" s="231" customFormat="1">
      <c r="F2946" s="413"/>
      <c r="M2946" s="377"/>
      <c r="N2946" s="377"/>
      <c r="O2946" s="378"/>
    </row>
    <row r="2947" spans="6:15" s="231" customFormat="1">
      <c r="F2947" s="413"/>
      <c r="M2947" s="377"/>
      <c r="N2947" s="377"/>
      <c r="O2947" s="378"/>
    </row>
    <row r="2948" spans="6:15" s="231" customFormat="1">
      <c r="F2948" s="413"/>
      <c r="M2948" s="377"/>
      <c r="N2948" s="377"/>
      <c r="O2948" s="378"/>
    </row>
    <row r="2949" spans="6:15" s="231" customFormat="1">
      <c r="F2949" s="413"/>
      <c r="M2949" s="377"/>
      <c r="N2949" s="377"/>
      <c r="O2949" s="378"/>
    </row>
    <row r="2950" spans="6:15" s="231" customFormat="1">
      <c r="F2950" s="413"/>
      <c r="M2950" s="377"/>
      <c r="N2950" s="377"/>
      <c r="O2950" s="378"/>
    </row>
    <row r="2951" spans="6:15" s="231" customFormat="1">
      <c r="F2951" s="413"/>
      <c r="M2951" s="377"/>
      <c r="N2951" s="377"/>
      <c r="O2951" s="378"/>
    </row>
    <row r="2952" spans="6:15" s="231" customFormat="1">
      <c r="F2952" s="413"/>
      <c r="M2952" s="377"/>
      <c r="N2952" s="377"/>
      <c r="O2952" s="378"/>
    </row>
    <row r="2953" spans="6:15" s="231" customFormat="1">
      <c r="F2953" s="413"/>
      <c r="M2953" s="377"/>
      <c r="N2953" s="377"/>
      <c r="O2953" s="378"/>
    </row>
    <row r="2954" spans="6:15" s="231" customFormat="1">
      <c r="F2954" s="413"/>
      <c r="M2954" s="377"/>
      <c r="N2954" s="377"/>
      <c r="O2954" s="378"/>
    </row>
    <row r="2955" spans="6:15" s="231" customFormat="1">
      <c r="F2955" s="413"/>
      <c r="M2955" s="377"/>
      <c r="N2955" s="377"/>
      <c r="O2955" s="378"/>
    </row>
    <row r="2956" spans="6:15" s="231" customFormat="1">
      <c r="F2956" s="413"/>
      <c r="M2956" s="377"/>
      <c r="N2956" s="377"/>
      <c r="O2956" s="378"/>
    </row>
    <row r="2957" spans="6:15" s="231" customFormat="1">
      <c r="F2957" s="413"/>
      <c r="M2957" s="377"/>
      <c r="N2957" s="377"/>
      <c r="O2957" s="378"/>
    </row>
    <row r="2958" spans="6:15" s="231" customFormat="1">
      <c r="F2958" s="413"/>
      <c r="M2958" s="377"/>
      <c r="N2958" s="377"/>
      <c r="O2958" s="378"/>
    </row>
    <row r="2959" spans="6:15" s="231" customFormat="1">
      <c r="F2959" s="413"/>
      <c r="M2959" s="377"/>
      <c r="N2959" s="377"/>
      <c r="O2959" s="378"/>
    </row>
    <row r="2960" spans="6:15" s="231" customFormat="1">
      <c r="F2960" s="413"/>
      <c r="M2960" s="377"/>
      <c r="N2960" s="377"/>
      <c r="O2960" s="378"/>
    </row>
    <row r="2961" spans="6:15" s="231" customFormat="1">
      <c r="F2961" s="413"/>
      <c r="M2961" s="377"/>
      <c r="N2961" s="377"/>
      <c r="O2961" s="378"/>
    </row>
    <row r="2962" spans="6:15" s="231" customFormat="1">
      <c r="F2962" s="413"/>
      <c r="M2962" s="377"/>
      <c r="N2962" s="377"/>
      <c r="O2962" s="378"/>
    </row>
    <row r="2963" spans="6:15" s="231" customFormat="1">
      <c r="F2963" s="413"/>
      <c r="M2963" s="377"/>
      <c r="N2963" s="377"/>
      <c r="O2963" s="378"/>
    </row>
    <row r="2964" spans="6:15" s="231" customFormat="1">
      <c r="F2964" s="413"/>
      <c r="M2964" s="377"/>
      <c r="N2964" s="377"/>
      <c r="O2964" s="378"/>
    </row>
    <row r="2965" spans="6:15" s="231" customFormat="1">
      <c r="F2965" s="413"/>
      <c r="M2965" s="377"/>
      <c r="N2965" s="377"/>
      <c r="O2965" s="378"/>
    </row>
    <row r="2966" spans="6:15" s="231" customFormat="1">
      <c r="F2966" s="413"/>
      <c r="M2966" s="377"/>
      <c r="N2966" s="377"/>
      <c r="O2966" s="378"/>
    </row>
    <row r="2967" spans="6:15" s="231" customFormat="1">
      <c r="F2967" s="413"/>
      <c r="M2967" s="377"/>
      <c r="N2967" s="377"/>
      <c r="O2967" s="378"/>
    </row>
    <row r="2968" spans="6:15" s="231" customFormat="1">
      <c r="F2968" s="413"/>
      <c r="M2968" s="377"/>
      <c r="N2968" s="377"/>
      <c r="O2968" s="378"/>
    </row>
    <row r="2969" spans="6:15" s="231" customFormat="1">
      <c r="F2969" s="413"/>
      <c r="M2969" s="377"/>
      <c r="N2969" s="377"/>
      <c r="O2969" s="378"/>
    </row>
    <row r="2970" spans="6:15" s="231" customFormat="1">
      <c r="F2970" s="413"/>
      <c r="M2970" s="377"/>
      <c r="N2970" s="377"/>
      <c r="O2970" s="378"/>
    </row>
    <row r="2971" spans="6:15" s="231" customFormat="1">
      <c r="F2971" s="413"/>
      <c r="M2971" s="377"/>
      <c r="N2971" s="377"/>
      <c r="O2971" s="378"/>
    </row>
    <row r="2972" spans="6:15" s="231" customFormat="1">
      <c r="F2972" s="413"/>
      <c r="M2972" s="377"/>
      <c r="N2972" s="377"/>
      <c r="O2972" s="378"/>
    </row>
    <row r="2973" spans="6:15" s="231" customFormat="1">
      <c r="F2973" s="413"/>
      <c r="M2973" s="377"/>
      <c r="N2973" s="377"/>
      <c r="O2973" s="378"/>
    </row>
    <row r="2974" spans="6:15" s="231" customFormat="1">
      <c r="F2974" s="413"/>
      <c r="M2974" s="377"/>
      <c r="N2974" s="377"/>
      <c r="O2974" s="378"/>
    </row>
    <row r="2975" spans="6:15" s="231" customFormat="1">
      <c r="F2975" s="413"/>
      <c r="M2975" s="377"/>
      <c r="N2975" s="377"/>
      <c r="O2975" s="378"/>
    </row>
    <row r="2976" spans="6:15" s="231" customFormat="1">
      <c r="F2976" s="413"/>
      <c r="M2976" s="377"/>
      <c r="N2976" s="377"/>
      <c r="O2976" s="378"/>
    </row>
    <row r="2977" spans="6:15" s="231" customFormat="1">
      <c r="F2977" s="413"/>
      <c r="M2977" s="377"/>
      <c r="N2977" s="377"/>
      <c r="O2977" s="378"/>
    </row>
    <row r="2978" spans="6:15" s="231" customFormat="1">
      <c r="F2978" s="413"/>
      <c r="M2978" s="377"/>
      <c r="N2978" s="377"/>
      <c r="O2978" s="378"/>
    </row>
    <row r="2979" spans="6:15" s="231" customFormat="1">
      <c r="F2979" s="413"/>
      <c r="M2979" s="377"/>
      <c r="N2979" s="377"/>
      <c r="O2979" s="378"/>
    </row>
    <row r="2980" spans="6:15" s="231" customFormat="1">
      <c r="F2980" s="413"/>
      <c r="M2980" s="377"/>
      <c r="N2980" s="377"/>
      <c r="O2980" s="378"/>
    </row>
    <row r="2981" spans="6:15" s="231" customFormat="1">
      <c r="F2981" s="413"/>
      <c r="M2981" s="377"/>
      <c r="N2981" s="377"/>
      <c r="O2981" s="378"/>
    </row>
    <row r="2982" spans="6:15" s="231" customFormat="1">
      <c r="F2982" s="413"/>
      <c r="M2982" s="377"/>
      <c r="N2982" s="377"/>
      <c r="O2982" s="378"/>
    </row>
    <row r="2983" spans="6:15" s="231" customFormat="1">
      <c r="F2983" s="413"/>
      <c r="M2983" s="377"/>
      <c r="N2983" s="377"/>
      <c r="O2983" s="378"/>
    </row>
    <row r="2984" spans="6:15" s="231" customFormat="1">
      <c r="F2984" s="413"/>
      <c r="M2984" s="377"/>
      <c r="N2984" s="377"/>
      <c r="O2984" s="378"/>
    </row>
    <row r="2985" spans="6:15" s="231" customFormat="1">
      <c r="F2985" s="413"/>
      <c r="M2985" s="377"/>
      <c r="N2985" s="377"/>
      <c r="O2985" s="378"/>
    </row>
    <row r="2986" spans="6:15" s="231" customFormat="1">
      <c r="F2986" s="413"/>
      <c r="M2986" s="377"/>
      <c r="N2986" s="377"/>
      <c r="O2986" s="378"/>
    </row>
    <row r="2987" spans="6:15" s="231" customFormat="1">
      <c r="F2987" s="413"/>
      <c r="M2987" s="377"/>
      <c r="N2987" s="377"/>
      <c r="O2987" s="378"/>
    </row>
    <row r="2988" spans="6:15" s="231" customFormat="1">
      <c r="F2988" s="413"/>
      <c r="M2988" s="377"/>
      <c r="N2988" s="377"/>
      <c r="O2988" s="378"/>
    </row>
    <row r="2989" spans="6:15" s="231" customFormat="1">
      <c r="F2989" s="413"/>
      <c r="M2989" s="377"/>
      <c r="N2989" s="377"/>
      <c r="O2989" s="378"/>
    </row>
    <row r="2990" spans="6:15" s="231" customFormat="1">
      <c r="F2990" s="413"/>
      <c r="M2990" s="377"/>
      <c r="N2990" s="377"/>
      <c r="O2990" s="378"/>
    </row>
    <row r="2991" spans="6:15" s="231" customFormat="1">
      <c r="F2991" s="413"/>
      <c r="M2991" s="377"/>
      <c r="N2991" s="377"/>
      <c r="O2991" s="378"/>
    </row>
    <row r="2992" spans="6:15" s="231" customFormat="1">
      <c r="F2992" s="413"/>
      <c r="M2992" s="377"/>
      <c r="N2992" s="377"/>
      <c r="O2992" s="378"/>
    </row>
    <row r="2993" spans="6:15" s="231" customFormat="1">
      <c r="F2993" s="413"/>
      <c r="M2993" s="377"/>
      <c r="N2993" s="377"/>
      <c r="O2993" s="378"/>
    </row>
    <row r="2994" spans="6:15" s="231" customFormat="1">
      <c r="F2994" s="413"/>
      <c r="M2994" s="377"/>
      <c r="N2994" s="377"/>
      <c r="O2994" s="378"/>
    </row>
    <row r="2995" spans="6:15" s="231" customFormat="1">
      <c r="F2995" s="413"/>
      <c r="M2995" s="377"/>
      <c r="N2995" s="377"/>
      <c r="O2995" s="378"/>
    </row>
    <row r="2996" spans="6:15" s="231" customFormat="1">
      <c r="F2996" s="413"/>
      <c r="M2996" s="377"/>
      <c r="N2996" s="377"/>
      <c r="O2996" s="378"/>
    </row>
    <row r="2997" spans="6:15" s="231" customFormat="1">
      <c r="F2997" s="413"/>
      <c r="M2997" s="377"/>
      <c r="N2997" s="377"/>
      <c r="O2997" s="378"/>
    </row>
    <row r="2998" spans="6:15" s="231" customFormat="1">
      <c r="F2998" s="413"/>
      <c r="M2998" s="377"/>
      <c r="N2998" s="377"/>
      <c r="O2998" s="378"/>
    </row>
    <row r="2999" spans="6:15" s="231" customFormat="1">
      <c r="F2999" s="413"/>
      <c r="M2999" s="377"/>
      <c r="N2999" s="377"/>
      <c r="O2999" s="378"/>
    </row>
    <row r="3000" spans="6:15" s="231" customFormat="1">
      <c r="F3000" s="413"/>
      <c r="M3000" s="377"/>
      <c r="N3000" s="377"/>
      <c r="O3000" s="378"/>
    </row>
    <row r="3001" spans="6:15" s="231" customFormat="1">
      <c r="F3001" s="413"/>
      <c r="M3001" s="377"/>
      <c r="N3001" s="377"/>
      <c r="O3001" s="378"/>
    </row>
    <row r="3002" spans="6:15" s="231" customFormat="1">
      <c r="F3002" s="413"/>
      <c r="M3002" s="377"/>
      <c r="N3002" s="377"/>
      <c r="O3002" s="378"/>
    </row>
    <row r="3003" spans="6:15" s="231" customFormat="1">
      <c r="F3003" s="413"/>
      <c r="M3003" s="377"/>
      <c r="N3003" s="377"/>
      <c r="O3003" s="378"/>
    </row>
    <row r="3004" spans="6:15" s="231" customFormat="1">
      <c r="F3004" s="413"/>
      <c r="M3004" s="377"/>
      <c r="N3004" s="377"/>
      <c r="O3004" s="378"/>
    </row>
    <row r="3005" spans="6:15" s="231" customFormat="1">
      <c r="F3005" s="413"/>
      <c r="M3005" s="377"/>
      <c r="N3005" s="377"/>
      <c r="O3005" s="378"/>
    </row>
    <row r="3006" spans="6:15" s="231" customFormat="1">
      <c r="F3006" s="413"/>
      <c r="M3006" s="377"/>
      <c r="N3006" s="377"/>
      <c r="O3006" s="378"/>
    </row>
    <row r="3007" spans="6:15" s="231" customFormat="1">
      <c r="F3007" s="413"/>
      <c r="M3007" s="377"/>
      <c r="N3007" s="377"/>
      <c r="O3007" s="378"/>
    </row>
    <row r="3008" spans="6:15" s="231" customFormat="1">
      <c r="F3008" s="413"/>
      <c r="M3008" s="377"/>
      <c r="N3008" s="377"/>
      <c r="O3008" s="378"/>
    </row>
    <row r="3009" spans="6:15" s="231" customFormat="1">
      <c r="F3009" s="413"/>
      <c r="M3009" s="377"/>
      <c r="N3009" s="377"/>
      <c r="O3009" s="378"/>
    </row>
    <row r="3010" spans="6:15" s="231" customFormat="1">
      <c r="F3010" s="413"/>
      <c r="M3010" s="377"/>
      <c r="N3010" s="377"/>
      <c r="O3010" s="378"/>
    </row>
    <row r="3011" spans="6:15" s="231" customFormat="1">
      <c r="F3011" s="413"/>
      <c r="M3011" s="377"/>
      <c r="N3011" s="377"/>
      <c r="O3011" s="378"/>
    </row>
    <row r="3012" spans="6:15" s="231" customFormat="1">
      <c r="F3012" s="413"/>
      <c r="M3012" s="377"/>
      <c r="N3012" s="377"/>
      <c r="O3012" s="378"/>
    </row>
    <row r="3013" spans="6:15" s="231" customFormat="1">
      <c r="F3013" s="413"/>
      <c r="M3013" s="377"/>
      <c r="N3013" s="377"/>
      <c r="O3013" s="378"/>
    </row>
    <row r="3014" spans="6:15" s="231" customFormat="1">
      <c r="F3014" s="413"/>
      <c r="M3014" s="377"/>
      <c r="N3014" s="377"/>
      <c r="O3014" s="378"/>
    </row>
    <row r="3015" spans="6:15" s="231" customFormat="1">
      <c r="F3015" s="413"/>
      <c r="M3015" s="377"/>
      <c r="N3015" s="377"/>
      <c r="O3015" s="378"/>
    </row>
    <row r="3016" spans="6:15" s="231" customFormat="1">
      <c r="F3016" s="413"/>
      <c r="M3016" s="377"/>
      <c r="N3016" s="377"/>
      <c r="O3016" s="378"/>
    </row>
    <row r="3017" spans="6:15" s="231" customFormat="1">
      <c r="F3017" s="413"/>
      <c r="M3017" s="377"/>
      <c r="N3017" s="377"/>
      <c r="O3017" s="378"/>
    </row>
    <row r="3018" spans="6:15" s="231" customFormat="1">
      <c r="F3018" s="413"/>
      <c r="M3018" s="377"/>
      <c r="N3018" s="377"/>
      <c r="O3018" s="378"/>
    </row>
    <row r="3019" spans="6:15" s="231" customFormat="1">
      <c r="F3019" s="413"/>
      <c r="M3019" s="377"/>
      <c r="N3019" s="377"/>
      <c r="O3019" s="378"/>
    </row>
    <row r="3020" spans="6:15" s="231" customFormat="1">
      <c r="F3020" s="413"/>
      <c r="M3020" s="377"/>
      <c r="N3020" s="377"/>
      <c r="O3020" s="378"/>
    </row>
    <row r="3021" spans="6:15" s="231" customFormat="1">
      <c r="F3021" s="413"/>
      <c r="M3021" s="377"/>
      <c r="N3021" s="377"/>
      <c r="O3021" s="378"/>
    </row>
    <row r="3022" spans="6:15" s="231" customFormat="1">
      <c r="F3022" s="413"/>
      <c r="M3022" s="377"/>
      <c r="N3022" s="377"/>
      <c r="O3022" s="378"/>
    </row>
    <row r="3023" spans="6:15" s="231" customFormat="1">
      <c r="F3023" s="413"/>
      <c r="M3023" s="377"/>
      <c r="N3023" s="377"/>
      <c r="O3023" s="378"/>
    </row>
    <row r="3024" spans="6:15" s="231" customFormat="1">
      <c r="F3024" s="413"/>
      <c r="M3024" s="377"/>
      <c r="N3024" s="377"/>
      <c r="O3024" s="378"/>
    </row>
    <row r="3025" spans="6:15" s="231" customFormat="1">
      <c r="F3025" s="413"/>
      <c r="M3025" s="377"/>
      <c r="N3025" s="377"/>
      <c r="O3025" s="378"/>
    </row>
    <row r="3026" spans="6:15" s="231" customFormat="1">
      <c r="F3026" s="413"/>
      <c r="M3026" s="377"/>
      <c r="N3026" s="377"/>
      <c r="O3026" s="378"/>
    </row>
    <row r="3027" spans="6:15" s="231" customFormat="1">
      <c r="F3027" s="413"/>
      <c r="M3027" s="377"/>
      <c r="N3027" s="377"/>
      <c r="O3027" s="378"/>
    </row>
    <row r="3028" spans="6:15" s="231" customFormat="1">
      <c r="F3028" s="413"/>
      <c r="M3028" s="377"/>
      <c r="N3028" s="377"/>
      <c r="O3028" s="378"/>
    </row>
    <row r="3029" spans="6:15" s="231" customFormat="1">
      <c r="F3029" s="413"/>
      <c r="M3029" s="377"/>
      <c r="N3029" s="377"/>
      <c r="O3029" s="378"/>
    </row>
    <row r="3030" spans="6:15" s="231" customFormat="1">
      <c r="F3030" s="413"/>
      <c r="M3030" s="377"/>
      <c r="N3030" s="377"/>
      <c r="O3030" s="378"/>
    </row>
    <row r="3031" spans="6:15" s="231" customFormat="1">
      <c r="F3031" s="413"/>
      <c r="M3031" s="377"/>
      <c r="N3031" s="377"/>
      <c r="O3031" s="378"/>
    </row>
    <row r="3032" spans="6:15" s="231" customFormat="1">
      <c r="F3032" s="413"/>
      <c r="M3032" s="377"/>
      <c r="N3032" s="377"/>
      <c r="O3032" s="378"/>
    </row>
    <row r="3033" spans="6:15" s="231" customFormat="1">
      <c r="F3033" s="413"/>
      <c r="M3033" s="377"/>
      <c r="N3033" s="377"/>
      <c r="O3033" s="378"/>
    </row>
    <row r="3034" spans="6:15" s="231" customFormat="1">
      <c r="F3034" s="413"/>
      <c r="M3034" s="377"/>
      <c r="N3034" s="377"/>
      <c r="O3034" s="378"/>
    </row>
    <row r="3035" spans="6:15" s="231" customFormat="1">
      <c r="F3035" s="413"/>
      <c r="M3035" s="377"/>
      <c r="N3035" s="377"/>
      <c r="O3035" s="378"/>
    </row>
    <row r="3036" spans="6:15" s="231" customFormat="1">
      <c r="F3036" s="413"/>
      <c r="M3036" s="377"/>
      <c r="N3036" s="377"/>
      <c r="O3036" s="378"/>
    </row>
    <row r="3037" spans="6:15" s="231" customFormat="1">
      <c r="F3037" s="413"/>
      <c r="M3037" s="377"/>
      <c r="N3037" s="377"/>
      <c r="O3037" s="378"/>
    </row>
    <row r="3038" spans="6:15" s="231" customFormat="1">
      <c r="F3038" s="413"/>
      <c r="M3038" s="377"/>
      <c r="N3038" s="377"/>
      <c r="O3038" s="378"/>
    </row>
    <row r="3039" spans="6:15" s="231" customFormat="1">
      <c r="F3039" s="413"/>
      <c r="M3039" s="377"/>
      <c r="N3039" s="377"/>
      <c r="O3039" s="378"/>
    </row>
    <row r="3040" spans="6:15" s="231" customFormat="1">
      <c r="F3040" s="413"/>
      <c r="M3040" s="377"/>
      <c r="N3040" s="377"/>
      <c r="O3040" s="378"/>
    </row>
    <row r="3041" spans="6:15" s="231" customFormat="1">
      <c r="F3041" s="413"/>
      <c r="M3041" s="377"/>
      <c r="N3041" s="377"/>
      <c r="O3041" s="378"/>
    </row>
    <row r="3042" spans="6:15" s="231" customFormat="1">
      <c r="F3042" s="413"/>
      <c r="M3042" s="377"/>
      <c r="N3042" s="377"/>
      <c r="O3042" s="378"/>
    </row>
    <row r="3043" spans="6:15" s="231" customFormat="1">
      <c r="F3043" s="413"/>
      <c r="M3043" s="377"/>
      <c r="N3043" s="377"/>
      <c r="O3043" s="378"/>
    </row>
    <row r="3044" spans="6:15" s="231" customFormat="1">
      <c r="F3044" s="413"/>
      <c r="M3044" s="377"/>
      <c r="N3044" s="377"/>
      <c r="O3044" s="378"/>
    </row>
    <row r="3045" spans="6:15" s="231" customFormat="1">
      <c r="F3045" s="413"/>
      <c r="M3045" s="377"/>
      <c r="N3045" s="377"/>
      <c r="O3045" s="378"/>
    </row>
    <row r="3046" spans="6:15" s="231" customFormat="1">
      <c r="F3046" s="413"/>
      <c r="M3046" s="377"/>
      <c r="N3046" s="377"/>
      <c r="O3046" s="378"/>
    </row>
    <row r="3047" spans="6:15" s="231" customFormat="1">
      <c r="F3047" s="413"/>
      <c r="M3047" s="377"/>
      <c r="N3047" s="377"/>
      <c r="O3047" s="378"/>
    </row>
    <row r="3048" spans="6:15" s="231" customFormat="1">
      <c r="F3048" s="413"/>
      <c r="M3048" s="377"/>
      <c r="N3048" s="377"/>
      <c r="O3048" s="378"/>
    </row>
    <row r="3049" spans="6:15" s="231" customFormat="1">
      <c r="F3049" s="413"/>
      <c r="M3049" s="377"/>
      <c r="N3049" s="377"/>
      <c r="O3049" s="378"/>
    </row>
    <row r="3050" spans="6:15" s="231" customFormat="1">
      <c r="F3050" s="413"/>
      <c r="M3050" s="377"/>
      <c r="N3050" s="377"/>
      <c r="O3050" s="378"/>
    </row>
    <row r="3051" spans="6:15" s="231" customFormat="1">
      <c r="F3051" s="413"/>
      <c r="M3051" s="377"/>
      <c r="N3051" s="377"/>
      <c r="O3051" s="378"/>
    </row>
    <row r="3052" spans="6:15" s="231" customFormat="1">
      <c r="F3052" s="413"/>
      <c r="M3052" s="377"/>
      <c r="N3052" s="377"/>
      <c r="O3052" s="378"/>
    </row>
    <row r="3053" spans="6:15" s="231" customFormat="1">
      <c r="F3053" s="413"/>
      <c r="M3053" s="377"/>
      <c r="N3053" s="377"/>
      <c r="O3053" s="378"/>
    </row>
    <row r="3054" spans="6:15" s="231" customFormat="1">
      <c r="F3054" s="413"/>
      <c r="M3054" s="377"/>
      <c r="N3054" s="377"/>
      <c r="O3054" s="378"/>
    </row>
    <row r="3055" spans="6:15" s="231" customFormat="1">
      <c r="F3055" s="413"/>
      <c r="M3055" s="377"/>
      <c r="N3055" s="377"/>
      <c r="O3055" s="378"/>
    </row>
    <row r="3056" spans="6:15" s="231" customFormat="1">
      <c r="F3056" s="413"/>
      <c r="M3056" s="377"/>
      <c r="N3056" s="377"/>
      <c r="O3056" s="378"/>
    </row>
    <row r="3057" spans="6:15" s="231" customFormat="1">
      <c r="F3057" s="413"/>
      <c r="M3057" s="377"/>
      <c r="N3057" s="377"/>
      <c r="O3057" s="378"/>
    </row>
    <row r="3058" spans="6:15" s="231" customFormat="1">
      <c r="F3058" s="413"/>
      <c r="M3058" s="377"/>
      <c r="N3058" s="377"/>
      <c r="O3058" s="378"/>
    </row>
    <row r="3059" spans="6:15" s="231" customFormat="1">
      <c r="F3059" s="413"/>
      <c r="M3059" s="377"/>
      <c r="N3059" s="377"/>
      <c r="O3059" s="378"/>
    </row>
    <row r="3060" spans="6:15" s="231" customFormat="1">
      <c r="F3060" s="413"/>
      <c r="M3060" s="377"/>
      <c r="N3060" s="377"/>
      <c r="O3060" s="378"/>
    </row>
    <row r="3061" spans="6:15" s="231" customFormat="1">
      <c r="F3061" s="413"/>
      <c r="M3061" s="377"/>
      <c r="N3061" s="377"/>
      <c r="O3061" s="378"/>
    </row>
    <row r="3062" spans="6:15" s="231" customFormat="1">
      <c r="F3062" s="413"/>
      <c r="M3062" s="377"/>
      <c r="N3062" s="377"/>
      <c r="O3062" s="378"/>
    </row>
    <row r="3063" spans="6:15" s="231" customFormat="1">
      <c r="F3063" s="413"/>
      <c r="M3063" s="377"/>
      <c r="N3063" s="377"/>
      <c r="O3063" s="378"/>
    </row>
    <row r="3064" spans="6:15" s="231" customFormat="1">
      <c r="F3064" s="413"/>
      <c r="M3064" s="377"/>
      <c r="N3064" s="377"/>
      <c r="O3064" s="378"/>
    </row>
    <row r="3065" spans="6:15" s="231" customFormat="1">
      <c r="F3065" s="413"/>
      <c r="M3065" s="377"/>
      <c r="N3065" s="377"/>
      <c r="O3065" s="378"/>
    </row>
    <row r="3066" spans="6:15" s="231" customFormat="1">
      <c r="F3066" s="413"/>
      <c r="M3066" s="377"/>
      <c r="N3066" s="377"/>
      <c r="O3066" s="378"/>
    </row>
    <row r="3067" spans="6:15" s="231" customFormat="1">
      <c r="F3067" s="413"/>
      <c r="M3067" s="377"/>
      <c r="N3067" s="377"/>
      <c r="O3067" s="378"/>
    </row>
    <row r="3068" spans="6:15" s="231" customFormat="1">
      <c r="F3068" s="413"/>
      <c r="M3068" s="377"/>
      <c r="N3068" s="377"/>
      <c r="O3068" s="378"/>
    </row>
    <row r="3069" spans="6:15" s="231" customFormat="1">
      <c r="F3069" s="413"/>
      <c r="M3069" s="377"/>
      <c r="N3069" s="377"/>
      <c r="O3069" s="378"/>
    </row>
    <row r="3070" spans="6:15" s="231" customFormat="1">
      <c r="F3070" s="413"/>
      <c r="M3070" s="377"/>
      <c r="N3070" s="377"/>
      <c r="O3070" s="378"/>
    </row>
    <row r="3071" spans="6:15" s="231" customFormat="1">
      <c r="F3071" s="413"/>
      <c r="M3071" s="377"/>
      <c r="N3071" s="377"/>
      <c r="O3071" s="378"/>
    </row>
    <row r="3072" spans="6:15" s="231" customFormat="1">
      <c r="F3072" s="413"/>
      <c r="M3072" s="377"/>
      <c r="N3072" s="377"/>
      <c r="O3072" s="378"/>
    </row>
    <row r="3073" spans="6:15" s="231" customFormat="1">
      <c r="F3073" s="413"/>
      <c r="M3073" s="377"/>
      <c r="N3073" s="377"/>
      <c r="O3073" s="378"/>
    </row>
    <row r="3074" spans="6:15" s="231" customFormat="1">
      <c r="F3074" s="413"/>
      <c r="M3074" s="377"/>
      <c r="N3074" s="377"/>
      <c r="O3074" s="378"/>
    </row>
    <row r="3075" spans="6:15" s="231" customFormat="1">
      <c r="F3075" s="413"/>
      <c r="M3075" s="377"/>
      <c r="N3075" s="377"/>
      <c r="O3075" s="378"/>
    </row>
    <row r="3076" spans="6:15" s="231" customFormat="1">
      <c r="F3076" s="413"/>
      <c r="M3076" s="377"/>
      <c r="N3076" s="377"/>
      <c r="O3076" s="378"/>
    </row>
    <row r="3077" spans="6:15" s="231" customFormat="1">
      <c r="F3077" s="413"/>
      <c r="M3077" s="377"/>
      <c r="N3077" s="377"/>
      <c r="O3077" s="378"/>
    </row>
    <row r="3078" spans="6:15" s="231" customFormat="1">
      <c r="F3078" s="413"/>
      <c r="M3078" s="377"/>
      <c r="N3078" s="377"/>
      <c r="O3078" s="378"/>
    </row>
    <row r="3079" spans="6:15" s="231" customFormat="1">
      <c r="F3079" s="413"/>
      <c r="M3079" s="377"/>
      <c r="N3079" s="377"/>
      <c r="O3079" s="378"/>
    </row>
    <row r="3080" spans="6:15" s="231" customFormat="1">
      <c r="F3080" s="413"/>
      <c r="M3080" s="377"/>
      <c r="N3080" s="377"/>
      <c r="O3080" s="378"/>
    </row>
    <row r="3081" spans="6:15" s="231" customFormat="1">
      <c r="F3081" s="413"/>
      <c r="M3081" s="377"/>
      <c r="N3081" s="377"/>
      <c r="O3081" s="378"/>
    </row>
    <row r="3082" spans="6:15" s="231" customFormat="1">
      <c r="F3082" s="413"/>
      <c r="M3082" s="377"/>
      <c r="N3082" s="377"/>
      <c r="O3082" s="378"/>
    </row>
    <row r="3083" spans="6:15" s="231" customFormat="1">
      <c r="F3083" s="413"/>
      <c r="M3083" s="377"/>
      <c r="N3083" s="377"/>
      <c r="O3083" s="378"/>
    </row>
    <row r="3084" spans="6:15" s="231" customFormat="1">
      <c r="F3084" s="413"/>
      <c r="M3084" s="377"/>
      <c r="N3084" s="377"/>
      <c r="O3084" s="378"/>
    </row>
    <row r="3085" spans="6:15" s="231" customFormat="1">
      <c r="F3085" s="413"/>
      <c r="M3085" s="377"/>
      <c r="N3085" s="377"/>
      <c r="O3085" s="378"/>
    </row>
    <row r="3086" spans="6:15" s="231" customFormat="1">
      <c r="F3086" s="413"/>
      <c r="M3086" s="377"/>
      <c r="N3086" s="377"/>
      <c r="O3086" s="378"/>
    </row>
    <row r="3087" spans="6:15" s="231" customFormat="1">
      <c r="F3087" s="413"/>
      <c r="M3087" s="377"/>
      <c r="N3087" s="377"/>
      <c r="O3087" s="378"/>
    </row>
    <row r="3088" spans="6:15" s="231" customFormat="1">
      <c r="F3088" s="413"/>
      <c r="M3088" s="377"/>
      <c r="N3088" s="377"/>
      <c r="O3088" s="378"/>
    </row>
    <row r="3089" spans="6:15" s="231" customFormat="1">
      <c r="F3089" s="413"/>
      <c r="M3089" s="377"/>
      <c r="N3089" s="377"/>
      <c r="O3089" s="378"/>
    </row>
    <row r="3090" spans="6:15" s="231" customFormat="1">
      <c r="F3090" s="413"/>
      <c r="M3090" s="377"/>
      <c r="N3090" s="377"/>
      <c r="O3090" s="378"/>
    </row>
    <row r="3091" spans="6:15" s="231" customFormat="1">
      <c r="F3091" s="413"/>
      <c r="M3091" s="377"/>
      <c r="N3091" s="377"/>
      <c r="O3091" s="378"/>
    </row>
    <row r="3092" spans="6:15" s="231" customFormat="1">
      <c r="F3092" s="413"/>
      <c r="M3092" s="377"/>
      <c r="N3092" s="377"/>
      <c r="O3092" s="378"/>
    </row>
    <row r="3093" spans="6:15" s="231" customFormat="1">
      <c r="F3093" s="413"/>
      <c r="M3093" s="377"/>
      <c r="N3093" s="377"/>
      <c r="O3093" s="378"/>
    </row>
    <row r="3094" spans="6:15" s="231" customFormat="1">
      <c r="F3094" s="413"/>
      <c r="M3094" s="377"/>
      <c r="N3094" s="377"/>
      <c r="O3094" s="378"/>
    </row>
    <row r="3095" spans="6:15" s="231" customFormat="1">
      <c r="F3095" s="413"/>
      <c r="M3095" s="377"/>
      <c r="N3095" s="377"/>
      <c r="O3095" s="378"/>
    </row>
    <row r="3096" spans="6:15" s="231" customFormat="1">
      <c r="F3096" s="413"/>
      <c r="M3096" s="377"/>
      <c r="N3096" s="377"/>
      <c r="O3096" s="378"/>
    </row>
    <row r="3097" spans="6:15" s="231" customFormat="1">
      <c r="F3097" s="413"/>
      <c r="M3097" s="377"/>
      <c r="N3097" s="377"/>
      <c r="O3097" s="378"/>
    </row>
    <row r="3098" spans="6:15" s="231" customFormat="1">
      <c r="F3098" s="413"/>
      <c r="M3098" s="377"/>
      <c r="N3098" s="377"/>
      <c r="O3098" s="378"/>
    </row>
    <row r="3099" spans="6:15" s="231" customFormat="1">
      <c r="F3099" s="413"/>
      <c r="M3099" s="377"/>
      <c r="N3099" s="377"/>
      <c r="O3099" s="378"/>
    </row>
    <row r="3100" spans="6:15" s="231" customFormat="1">
      <c r="F3100" s="413"/>
      <c r="M3100" s="377"/>
      <c r="N3100" s="377"/>
      <c r="O3100" s="378"/>
    </row>
    <row r="3101" spans="6:15" s="231" customFormat="1">
      <c r="F3101" s="413"/>
      <c r="M3101" s="377"/>
      <c r="N3101" s="377"/>
      <c r="O3101" s="378"/>
    </row>
    <row r="3102" spans="6:15" s="231" customFormat="1">
      <c r="F3102" s="413"/>
      <c r="M3102" s="377"/>
      <c r="N3102" s="377"/>
      <c r="O3102" s="378"/>
    </row>
    <row r="3103" spans="6:15" s="231" customFormat="1">
      <c r="F3103" s="413"/>
      <c r="M3103" s="377"/>
      <c r="N3103" s="377"/>
      <c r="O3103" s="378"/>
    </row>
    <row r="3104" spans="6:15" s="231" customFormat="1">
      <c r="F3104" s="413"/>
      <c r="M3104" s="377"/>
      <c r="N3104" s="377"/>
      <c r="O3104" s="378"/>
    </row>
    <row r="3105" spans="6:15" s="231" customFormat="1">
      <c r="F3105" s="413"/>
      <c r="M3105" s="377"/>
      <c r="N3105" s="377"/>
      <c r="O3105" s="378"/>
    </row>
    <row r="3106" spans="6:15" s="231" customFormat="1">
      <c r="F3106" s="413"/>
      <c r="M3106" s="377"/>
      <c r="N3106" s="377"/>
      <c r="O3106" s="378"/>
    </row>
    <row r="3107" spans="6:15" s="231" customFormat="1">
      <c r="F3107" s="413"/>
      <c r="M3107" s="377"/>
      <c r="N3107" s="377"/>
      <c r="O3107" s="378"/>
    </row>
    <row r="3108" spans="6:15" s="231" customFormat="1">
      <c r="F3108" s="413"/>
      <c r="M3108" s="377"/>
      <c r="N3108" s="377"/>
      <c r="O3108" s="378"/>
    </row>
    <row r="3109" spans="6:15" s="231" customFormat="1">
      <c r="F3109" s="413"/>
      <c r="M3109" s="377"/>
      <c r="N3109" s="377"/>
      <c r="O3109" s="378"/>
    </row>
    <row r="3110" spans="6:15" s="231" customFormat="1">
      <c r="F3110" s="413"/>
      <c r="M3110" s="377"/>
      <c r="N3110" s="377"/>
      <c r="O3110" s="378"/>
    </row>
    <row r="3111" spans="6:15" s="231" customFormat="1">
      <c r="F3111" s="413"/>
      <c r="M3111" s="377"/>
      <c r="N3111" s="377"/>
      <c r="O3111" s="378"/>
    </row>
    <row r="3112" spans="6:15" s="231" customFormat="1">
      <c r="F3112" s="413"/>
      <c r="M3112" s="377"/>
      <c r="N3112" s="377"/>
      <c r="O3112" s="378"/>
    </row>
    <row r="3113" spans="6:15" s="231" customFormat="1">
      <c r="F3113" s="413"/>
      <c r="M3113" s="377"/>
      <c r="N3113" s="377"/>
      <c r="O3113" s="378"/>
    </row>
    <row r="3114" spans="6:15" s="231" customFormat="1">
      <c r="F3114" s="413"/>
      <c r="M3114" s="377"/>
      <c r="N3114" s="377"/>
      <c r="O3114" s="378"/>
    </row>
    <row r="3115" spans="6:15" s="231" customFormat="1">
      <c r="F3115" s="413"/>
      <c r="M3115" s="377"/>
      <c r="N3115" s="377"/>
      <c r="O3115" s="378"/>
    </row>
    <row r="3116" spans="6:15" s="231" customFormat="1">
      <c r="F3116" s="413"/>
      <c r="M3116" s="377"/>
      <c r="N3116" s="377"/>
      <c r="O3116" s="378"/>
    </row>
    <row r="3117" spans="6:15" s="231" customFormat="1">
      <c r="F3117" s="413"/>
      <c r="M3117" s="377"/>
      <c r="N3117" s="377"/>
      <c r="O3117" s="378"/>
    </row>
    <row r="3118" spans="6:15" s="231" customFormat="1">
      <c r="F3118" s="413"/>
      <c r="M3118" s="377"/>
      <c r="N3118" s="377"/>
      <c r="O3118" s="378"/>
    </row>
    <row r="3119" spans="6:15" s="231" customFormat="1">
      <c r="F3119" s="413"/>
      <c r="M3119" s="377"/>
      <c r="N3119" s="377"/>
      <c r="O3119" s="378"/>
    </row>
    <row r="3120" spans="6:15" s="231" customFormat="1">
      <c r="F3120" s="413"/>
      <c r="M3120" s="377"/>
      <c r="N3120" s="377"/>
      <c r="O3120" s="378"/>
    </row>
    <row r="3121" spans="6:15" s="231" customFormat="1">
      <c r="F3121" s="413"/>
      <c r="M3121" s="377"/>
      <c r="N3121" s="377"/>
      <c r="O3121" s="378"/>
    </row>
    <row r="3122" spans="6:15" s="231" customFormat="1">
      <c r="F3122" s="413"/>
      <c r="M3122" s="377"/>
      <c r="N3122" s="377"/>
      <c r="O3122" s="378"/>
    </row>
    <row r="3123" spans="6:15" s="231" customFormat="1">
      <c r="F3123" s="413"/>
      <c r="M3123" s="377"/>
      <c r="N3123" s="377"/>
      <c r="O3123" s="378"/>
    </row>
    <row r="3124" spans="6:15" s="231" customFormat="1">
      <c r="F3124" s="413"/>
      <c r="M3124" s="377"/>
      <c r="N3124" s="377"/>
      <c r="O3124" s="378"/>
    </row>
    <row r="3125" spans="6:15" s="231" customFormat="1">
      <c r="F3125" s="413"/>
      <c r="M3125" s="377"/>
      <c r="N3125" s="377"/>
      <c r="O3125" s="378"/>
    </row>
    <row r="3126" spans="6:15" s="231" customFormat="1">
      <c r="F3126" s="413"/>
      <c r="M3126" s="377"/>
      <c r="N3126" s="377"/>
      <c r="O3126" s="378"/>
    </row>
    <row r="3127" spans="6:15" s="231" customFormat="1">
      <c r="F3127" s="413"/>
      <c r="M3127" s="377"/>
      <c r="N3127" s="377"/>
      <c r="O3127" s="378"/>
    </row>
    <row r="3128" spans="6:15" s="231" customFormat="1">
      <c r="F3128" s="413"/>
      <c r="M3128" s="377"/>
      <c r="N3128" s="377"/>
      <c r="O3128" s="378"/>
    </row>
    <row r="3129" spans="6:15" s="231" customFormat="1">
      <c r="F3129" s="413"/>
      <c r="M3129" s="377"/>
      <c r="N3129" s="377"/>
      <c r="O3129" s="378"/>
    </row>
    <row r="3130" spans="6:15" s="231" customFormat="1">
      <c r="F3130" s="413"/>
      <c r="M3130" s="377"/>
      <c r="N3130" s="377"/>
      <c r="O3130" s="378"/>
    </row>
    <row r="3131" spans="6:15" s="231" customFormat="1">
      <c r="F3131" s="413"/>
      <c r="M3131" s="377"/>
      <c r="N3131" s="377"/>
      <c r="O3131" s="378"/>
    </row>
    <row r="3132" spans="6:15" s="231" customFormat="1">
      <c r="F3132" s="413"/>
      <c r="M3132" s="377"/>
      <c r="N3132" s="377"/>
      <c r="O3132" s="378"/>
    </row>
    <row r="3133" spans="6:15" s="231" customFormat="1">
      <c r="F3133" s="413"/>
      <c r="M3133" s="377"/>
      <c r="N3133" s="377"/>
      <c r="O3133" s="378"/>
    </row>
    <row r="3134" spans="6:15" s="231" customFormat="1">
      <c r="F3134" s="413"/>
      <c r="M3134" s="377"/>
      <c r="N3134" s="377"/>
      <c r="O3134" s="378"/>
    </row>
    <row r="3135" spans="6:15" s="231" customFormat="1">
      <c r="F3135" s="413"/>
      <c r="M3135" s="377"/>
      <c r="N3135" s="377"/>
      <c r="O3135" s="378"/>
    </row>
    <row r="3136" spans="6:15" s="231" customFormat="1">
      <c r="F3136" s="413"/>
      <c r="M3136" s="377"/>
      <c r="N3136" s="377"/>
      <c r="O3136" s="378"/>
    </row>
    <row r="3137" spans="6:15" s="231" customFormat="1">
      <c r="F3137" s="413"/>
      <c r="M3137" s="377"/>
      <c r="N3137" s="377"/>
      <c r="O3137" s="378"/>
    </row>
    <row r="3138" spans="6:15" s="231" customFormat="1">
      <c r="F3138" s="413"/>
      <c r="M3138" s="377"/>
      <c r="N3138" s="377"/>
      <c r="O3138" s="378"/>
    </row>
    <row r="3139" spans="6:15" s="231" customFormat="1">
      <c r="F3139" s="413"/>
      <c r="M3139" s="377"/>
      <c r="N3139" s="377"/>
      <c r="O3139" s="378"/>
    </row>
    <row r="3140" spans="6:15" s="231" customFormat="1">
      <c r="F3140" s="413"/>
      <c r="M3140" s="377"/>
      <c r="N3140" s="377"/>
      <c r="O3140" s="378"/>
    </row>
    <row r="3141" spans="6:15" s="231" customFormat="1">
      <c r="F3141" s="413"/>
      <c r="M3141" s="377"/>
      <c r="N3141" s="377"/>
      <c r="O3141" s="378"/>
    </row>
    <row r="3142" spans="6:15" s="231" customFormat="1">
      <c r="F3142" s="413"/>
      <c r="M3142" s="377"/>
      <c r="N3142" s="377"/>
      <c r="O3142" s="378"/>
    </row>
    <row r="3143" spans="6:15" s="231" customFormat="1">
      <c r="F3143" s="413"/>
      <c r="M3143" s="377"/>
      <c r="N3143" s="377"/>
      <c r="O3143" s="378"/>
    </row>
    <row r="3144" spans="6:15" s="231" customFormat="1">
      <c r="F3144" s="413"/>
      <c r="M3144" s="377"/>
      <c r="N3144" s="377"/>
      <c r="O3144" s="378"/>
    </row>
    <row r="3145" spans="6:15" s="231" customFormat="1">
      <c r="F3145" s="413"/>
      <c r="M3145" s="377"/>
      <c r="N3145" s="377"/>
      <c r="O3145" s="378"/>
    </row>
    <row r="3146" spans="6:15" s="231" customFormat="1">
      <c r="F3146" s="413"/>
      <c r="M3146" s="377"/>
      <c r="N3146" s="377"/>
      <c r="O3146" s="378"/>
    </row>
    <row r="3147" spans="6:15" s="231" customFormat="1">
      <c r="F3147" s="413"/>
      <c r="M3147" s="377"/>
      <c r="N3147" s="377"/>
      <c r="O3147" s="378"/>
    </row>
    <row r="3148" spans="6:15" s="231" customFormat="1">
      <c r="F3148" s="413"/>
      <c r="M3148" s="377"/>
      <c r="N3148" s="377"/>
      <c r="O3148" s="378"/>
    </row>
    <row r="3149" spans="6:15" s="231" customFormat="1">
      <c r="F3149" s="413"/>
      <c r="M3149" s="377"/>
      <c r="N3149" s="377"/>
      <c r="O3149" s="378"/>
    </row>
    <row r="3150" spans="6:15" s="231" customFormat="1">
      <c r="F3150" s="413"/>
      <c r="M3150" s="377"/>
      <c r="N3150" s="377"/>
      <c r="O3150" s="378"/>
    </row>
    <row r="3151" spans="6:15" s="231" customFormat="1">
      <c r="F3151" s="413"/>
      <c r="M3151" s="377"/>
      <c r="N3151" s="377"/>
      <c r="O3151" s="378"/>
    </row>
    <row r="3152" spans="6:15" s="231" customFormat="1">
      <c r="F3152" s="413"/>
      <c r="M3152" s="377"/>
      <c r="N3152" s="377"/>
      <c r="O3152" s="378"/>
    </row>
    <row r="3153" spans="6:15" s="231" customFormat="1">
      <c r="F3153" s="413"/>
      <c r="M3153" s="377"/>
      <c r="N3153" s="377"/>
      <c r="O3153" s="378"/>
    </row>
    <row r="3154" spans="6:15" s="231" customFormat="1">
      <c r="F3154" s="413"/>
      <c r="M3154" s="377"/>
      <c r="N3154" s="377"/>
      <c r="O3154" s="378"/>
    </row>
    <row r="3155" spans="6:15" s="231" customFormat="1">
      <c r="F3155" s="413"/>
      <c r="M3155" s="377"/>
      <c r="N3155" s="377"/>
      <c r="O3155" s="378"/>
    </row>
    <row r="3156" spans="6:15" s="231" customFormat="1">
      <c r="F3156" s="413"/>
      <c r="M3156" s="377"/>
      <c r="N3156" s="377"/>
      <c r="O3156" s="378"/>
    </row>
    <row r="3157" spans="6:15" s="231" customFormat="1">
      <c r="F3157" s="413"/>
      <c r="M3157" s="377"/>
      <c r="N3157" s="377"/>
      <c r="O3157" s="378"/>
    </row>
    <row r="3158" spans="6:15" s="231" customFormat="1">
      <c r="F3158" s="413"/>
      <c r="M3158" s="377"/>
      <c r="N3158" s="377"/>
      <c r="O3158" s="378"/>
    </row>
    <row r="3159" spans="6:15" s="231" customFormat="1">
      <c r="F3159" s="413"/>
      <c r="M3159" s="377"/>
      <c r="N3159" s="377"/>
      <c r="O3159" s="378"/>
    </row>
    <row r="3160" spans="6:15" s="231" customFormat="1">
      <c r="F3160" s="413"/>
      <c r="M3160" s="377"/>
      <c r="N3160" s="377"/>
      <c r="O3160" s="378"/>
    </row>
    <row r="3161" spans="6:15" s="231" customFormat="1">
      <c r="F3161" s="413"/>
      <c r="M3161" s="377"/>
      <c r="N3161" s="377"/>
      <c r="O3161" s="378"/>
    </row>
    <row r="3162" spans="6:15" s="231" customFormat="1">
      <c r="F3162" s="413"/>
      <c r="M3162" s="377"/>
      <c r="N3162" s="377"/>
      <c r="O3162" s="378"/>
    </row>
    <row r="3163" spans="6:15" s="231" customFormat="1">
      <c r="F3163" s="413"/>
      <c r="M3163" s="377"/>
      <c r="N3163" s="377"/>
      <c r="O3163" s="378"/>
    </row>
    <row r="3164" spans="6:15" s="231" customFormat="1">
      <c r="F3164" s="413"/>
      <c r="M3164" s="377"/>
      <c r="N3164" s="377"/>
      <c r="O3164" s="378"/>
    </row>
    <row r="3165" spans="6:15" s="231" customFormat="1">
      <c r="F3165" s="413"/>
      <c r="M3165" s="377"/>
      <c r="N3165" s="377"/>
      <c r="O3165" s="378"/>
    </row>
    <row r="3166" spans="6:15" s="231" customFormat="1">
      <c r="F3166" s="413"/>
      <c r="M3166" s="377"/>
      <c r="N3166" s="377"/>
      <c r="O3166" s="378"/>
    </row>
    <row r="3167" spans="6:15" s="231" customFormat="1">
      <c r="F3167" s="413"/>
      <c r="M3167" s="377"/>
      <c r="N3167" s="377"/>
      <c r="O3167" s="378"/>
    </row>
    <row r="3168" spans="6:15" s="231" customFormat="1">
      <c r="F3168" s="413"/>
      <c r="M3168" s="377"/>
      <c r="N3168" s="377"/>
      <c r="O3168" s="378"/>
    </row>
    <row r="3169" spans="6:15" s="231" customFormat="1">
      <c r="F3169" s="413"/>
      <c r="M3169" s="377"/>
      <c r="N3169" s="377"/>
      <c r="O3169" s="378"/>
    </row>
    <row r="3170" spans="6:15" s="231" customFormat="1">
      <c r="F3170" s="413"/>
      <c r="M3170" s="377"/>
      <c r="N3170" s="377"/>
      <c r="O3170" s="378"/>
    </row>
    <row r="3171" spans="6:15" s="231" customFormat="1">
      <c r="F3171" s="413"/>
      <c r="M3171" s="377"/>
      <c r="N3171" s="377"/>
      <c r="O3171" s="378"/>
    </row>
    <row r="3172" spans="6:15" s="231" customFormat="1">
      <c r="F3172" s="413"/>
      <c r="M3172" s="377"/>
      <c r="N3172" s="377"/>
      <c r="O3172" s="378"/>
    </row>
    <row r="3173" spans="6:15" s="231" customFormat="1">
      <c r="F3173" s="413"/>
      <c r="M3173" s="377"/>
      <c r="N3173" s="377"/>
      <c r="O3173" s="378"/>
    </row>
    <row r="3174" spans="6:15" s="231" customFormat="1">
      <c r="F3174" s="413"/>
      <c r="M3174" s="377"/>
      <c r="N3174" s="377"/>
      <c r="O3174" s="378"/>
    </row>
    <row r="3175" spans="6:15" s="231" customFormat="1">
      <c r="F3175" s="413"/>
      <c r="M3175" s="377"/>
      <c r="N3175" s="377"/>
      <c r="O3175" s="378"/>
    </row>
    <row r="3176" spans="6:15" s="231" customFormat="1">
      <c r="F3176" s="413"/>
      <c r="M3176" s="377"/>
      <c r="N3176" s="377"/>
      <c r="O3176" s="378"/>
    </row>
    <row r="3177" spans="6:15" s="231" customFormat="1">
      <c r="F3177" s="413"/>
      <c r="M3177" s="377"/>
      <c r="N3177" s="377"/>
      <c r="O3177" s="378"/>
    </row>
    <row r="3178" spans="6:15" s="231" customFormat="1">
      <c r="F3178" s="413"/>
      <c r="M3178" s="377"/>
      <c r="N3178" s="377"/>
      <c r="O3178" s="378"/>
    </row>
    <row r="3179" spans="6:15" s="231" customFormat="1">
      <c r="F3179" s="413"/>
      <c r="M3179" s="377"/>
      <c r="N3179" s="377"/>
      <c r="O3179" s="378"/>
    </row>
    <row r="3180" spans="6:15" s="231" customFormat="1">
      <c r="F3180" s="413"/>
      <c r="M3180" s="377"/>
      <c r="N3180" s="377"/>
      <c r="O3180" s="378"/>
    </row>
    <row r="3181" spans="6:15" s="231" customFormat="1">
      <c r="F3181" s="413"/>
      <c r="M3181" s="377"/>
      <c r="N3181" s="377"/>
      <c r="O3181" s="378"/>
    </row>
    <row r="3182" spans="6:15" s="231" customFormat="1">
      <c r="F3182" s="413"/>
      <c r="M3182" s="377"/>
      <c r="N3182" s="377"/>
      <c r="O3182" s="378"/>
    </row>
    <row r="3183" spans="6:15" s="231" customFormat="1">
      <c r="F3183" s="413"/>
      <c r="M3183" s="377"/>
      <c r="N3183" s="377"/>
      <c r="O3183" s="378"/>
    </row>
    <row r="3184" spans="6:15" s="231" customFormat="1">
      <c r="F3184" s="413"/>
      <c r="M3184" s="377"/>
      <c r="N3184" s="377"/>
      <c r="O3184" s="378"/>
    </row>
    <row r="3185" spans="6:15" s="231" customFormat="1">
      <c r="F3185" s="413"/>
      <c r="M3185" s="377"/>
      <c r="N3185" s="377"/>
      <c r="O3185" s="378"/>
    </row>
    <row r="3186" spans="6:15" s="231" customFormat="1">
      <c r="F3186" s="413"/>
      <c r="M3186" s="377"/>
      <c r="N3186" s="377"/>
      <c r="O3186" s="378"/>
    </row>
    <row r="3187" spans="6:15" s="231" customFormat="1">
      <c r="F3187" s="413"/>
      <c r="M3187" s="377"/>
      <c r="N3187" s="377"/>
      <c r="O3187" s="378"/>
    </row>
    <row r="3188" spans="6:15" s="231" customFormat="1">
      <c r="F3188" s="413"/>
      <c r="M3188" s="377"/>
      <c r="N3188" s="377"/>
      <c r="O3188" s="378"/>
    </row>
    <row r="3189" spans="6:15" s="231" customFormat="1">
      <c r="F3189" s="413"/>
      <c r="M3189" s="377"/>
      <c r="N3189" s="377"/>
      <c r="O3189" s="378"/>
    </row>
    <row r="3190" spans="6:15" s="231" customFormat="1">
      <c r="F3190" s="413"/>
      <c r="M3190" s="377"/>
      <c r="N3190" s="377"/>
      <c r="O3190" s="378"/>
    </row>
    <row r="3191" spans="6:15" s="231" customFormat="1">
      <c r="F3191" s="413"/>
      <c r="M3191" s="377"/>
      <c r="N3191" s="377"/>
      <c r="O3191" s="378"/>
    </row>
    <row r="3192" spans="6:15" s="231" customFormat="1">
      <c r="F3192" s="413"/>
      <c r="M3192" s="377"/>
      <c r="N3192" s="377"/>
      <c r="O3192" s="378"/>
    </row>
    <row r="3193" spans="6:15" s="231" customFormat="1">
      <c r="F3193" s="413"/>
      <c r="M3193" s="377"/>
      <c r="N3193" s="377"/>
      <c r="O3193" s="378"/>
    </row>
    <row r="3194" spans="6:15" s="231" customFormat="1">
      <c r="F3194" s="413"/>
      <c r="M3194" s="377"/>
      <c r="N3194" s="377"/>
      <c r="O3194" s="378"/>
    </row>
    <row r="3195" spans="6:15" s="231" customFormat="1">
      <c r="F3195" s="413"/>
      <c r="M3195" s="377"/>
      <c r="N3195" s="377"/>
      <c r="O3195" s="378"/>
    </row>
    <row r="3196" spans="6:15" s="231" customFormat="1">
      <c r="F3196" s="413"/>
      <c r="M3196" s="377"/>
      <c r="N3196" s="377"/>
      <c r="O3196" s="378"/>
    </row>
    <row r="3197" spans="6:15" s="231" customFormat="1">
      <c r="F3197" s="413"/>
      <c r="M3197" s="377"/>
      <c r="N3197" s="377"/>
      <c r="O3197" s="378"/>
    </row>
    <row r="3198" spans="6:15" s="231" customFormat="1">
      <c r="F3198" s="413"/>
      <c r="M3198" s="377"/>
      <c r="N3198" s="377"/>
      <c r="O3198" s="378"/>
    </row>
    <row r="3199" spans="6:15" s="231" customFormat="1">
      <c r="F3199" s="413"/>
      <c r="M3199" s="377"/>
      <c r="N3199" s="377"/>
      <c r="O3199" s="378"/>
    </row>
    <row r="3200" spans="6:15" s="231" customFormat="1">
      <c r="F3200" s="413"/>
      <c r="M3200" s="377"/>
      <c r="N3200" s="377"/>
      <c r="O3200" s="378"/>
    </row>
    <row r="3201" spans="6:15" s="231" customFormat="1">
      <c r="F3201" s="413"/>
      <c r="M3201" s="377"/>
      <c r="N3201" s="377"/>
      <c r="O3201" s="378"/>
    </row>
    <row r="3202" spans="6:15" s="231" customFormat="1">
      <c r="F3202" s="413"/>
      <c r="M3202" s="377"/>
      <c r="N3202" s="377"/>
      <c r="O3202" s="378"/>
    </row>
    <row r="3203" spans="6:15" s="231" customFormat="1">
      <c r="F3203" s="413"/>
      <c r="M3203" s="377"/>
      <c r="N3203" s="377"/>
      <c r="O3203" s="378"/>
    </row>
    <row r="3204" spans="6:15" s="231" customFormat="1">
      <c r="F3204" s="413"/>
      <c r="M3204" s="377"/>
      <c r="N3204" s="377"/>
      <c r="O3204" s="378"/>
    </row>
    <row r="3205" spans="6:15" s="231" customFormat="1">
      <c r="F3205" s="413"/>
      <c r="M3205" s="377"/>
      <c r="N3205" s="377"/>
      <c r="O3205" s="378"/>
    </row>
    <row r="3206" spans="6:15" s="231" customFormat="1">
      <c r="F3206" s="413"/>
      <c r="M3206" s="377"/>
      <c r="N3206" s="377"/>
      <c r="O3206" s="378"/>
    </row>
    <row r="3207" spans="6:15" s="231" customFormat="1">
      <c r="F3207" s="413"/>
      <c r="M3207" s="377"/>
      <c r="N3207" s="377"/>
      <c r="O3207" s="378"/>
    </row>
    <row r="3208" spans="6:15" s="231" customFormat="1">
      <c r="F3208" s="413"/>
      <c r="M3208" s="377"/>
      <c r="N3208" s="377"/>
      <c r="O3208" s="378"/>
    </row>
    <row r="3209" spans="6:15" s="231" customFormat="1">
      <c r="F3209" s="413"/>
      <c r="M3209" s="377"/>
      <c r="N3209" s="377"/>
      <c r="O3209" s="378"/>
    </row>
    <row r="3210" spans="6:15" s="231" customFormat="1">
      <c r="F3210" s="413"/>
      <c r="M3210" s="377"/>
      <c r="N3210" s="377"/>
      <c r="O3210" s="378"/>
    </row>
    <row r="3211" spans="6:15" s="231" customFormat="1">
      <c r="F3211" s="413"/>
      <c r="M3211" s="377"/>
      <c r="N3211" s="377"/>
      <c r="O3211" s="378"/>
    </row>
    <row r="3212" spans="6:15" s="231" customFormat="1">
      <c r="F3212" s="413"/>
      <c r="M3212" s="377"/>
      <c r="N3212" s="377"/>
      <c r="O3212" s="378"/>
    </row>
    <row r="3213" spans="6:15" s="231" customFormat="1">
      <c r="F3213" s="413"/>
      <c r="M3213" s="377"/>
      <c r="N3213" s="377"/>
      <c r="O3213" s="378"/>
    </row>
    <row r="3214" spans="6:15" s="231" customFormat="1">
      <c r="F3214" s="413"/>
      <c r="M3214" s="377"/>
      <c r="N3214" s="377"/>
      <c r="O3214" s="378"/>
    </row>
    <row r="3215" spans="6:15" s="231" customFormat="1">
      <c r="F3215" s="413"/>
      <c r="M3215" s="377"/>
      <c r="N3215" s="377"/>
      <c r="O3215" s="378"/>
    </row>
    <row r="3216" spans="6:15" s="231" customFormat="1">
      <c r="F3216" s="413"/>
      <c r="M3216" s="377"/>
      <c r="N3216" s="377"/>
      <c r="O3216" s="378"/>
    </row>
    <row r="3217" spans="6:15" s="231" customFormat="1">
      <c r="F3217" s="413"/>
      <c r="M3217" s="377"/>
      <c r="N3217" s="377"/>
      <c r="O3217" s="378"/>
    </row>
    <row r="3218" spans="6:15" s="231" customFormat="1">
      <c r="F3218" s="413"/>
      <c r="M3218" s="377"/>
      <c r="N3218" s="377"/>
      <c r="O3218" s="378"/>
    </row>
    <row r="3219" spans="6:15" s="231" customFormat="1">
      <c r="F3219" s="413"/>
      <c r="M3219" s="377"/>
      <c r="N3219" s="377"/>
      <c r="O3219" s="378"/>
    </row>
    <row r="3220" spans="6:15" s="231" customFormat="1">
      <c r="F3220" s="413"/>
      <c r="M3220" s="377"/>
      <c r="N3220" s="377"/>
      <c r="O3220" s="378"/>
    </row>
    <row r="3221" spans="6:15" s="231" customFormat="1">
      <c r="F3221" s="413"/>
      <c r="M3221" s="377"/>
      <c r="N3221" s="377"/>
      <c r="O3221" s="378"/>
    </row>
    <row r="3222" spans="6:15" s="231" customFormat="1">
      <c r="F3222" s="413"/>
      <c r="M3222" s="377"/>
      <c r="N3222" s="377"/>
      <c r="O3222" s="378"/>
    </row>
    <row r="3223" spans="6:15" s="231" customFormat="1">
      <c r="F3223" s="413"/>
      <c r="M3223" s="377"/>
      <c r="N3223" s="377"/>
      <c r="O3223" s="378"/>
    </row>
    <row r="3224" spans="6:15" s="231" customFormat="1">
      <c r="F3224" s="413"/>
      <c r="M3224" s="377"/>
      <c r="N3224" s="377"/>
      <c r="O3224" s="378"/>
    </row>
    <row r="3225" spans="6:15" s="231" customFormat="1">
      <c r="F3225" s="413"/>
      <c r="M3225" s="377"/>
      <c r="N3225" s="377"/>
      <c r="O3225" s="378"/>
    </row>
    <row r="3226" spans="6:15" s="231" customFormat="1">
      <c r="F3226" s="413"/>
      <c r="M3226" s="377"/>
      <c r="N3226" s="377"/>
      <c r="O3226" s="378"/>
    </row>
    <row r="3227" spans="6:15" s="231" customFormat="1">
      <c r="F3227" s="413"/>
      <c r="M3227" s="377"/>
      <c r="N3227" s="377"/>
      <c r="O3227" s="378"/>
    </row>
    <row r="3228" spans="6:15" s="231" customFormat="1">
      <c r="F3228" s="413"/>
      <c r="M3228" s="377"/>
      <c r="N3228" s="377"/>
      <c r="O3228" s="378"/>
    </row>
    <row r="3229" spans="6:15" s="231" customFormat="1">
      <c r="F3229" s="413"/>
      <c r="M3229" s="377"/>
      <c r="N3229" s="377"/>
      <c r="O3229" s="378"/>
    </row>
    <row r="3230" spans="6:15" s="231" customFormat="1">
      <c r="F3230" s="413"/>
      <c r="M3230" s="377"/>
      <c r="N3230" s="377"/>
      <c r="O3230" s="378"/>
    </row>
    <row r="3231" spans="6:15" s="231" customFormat="1">
      <c r="F3231" s="413"/>
      <c r="M3231" s="377"/>
      <c r="N3231" s="377"/>
      <c r="O3231" s="378"/>
    </row>
    <row r="3232" spans="6:15" s="231" customFormat="1">
      <c r="F3232" s="413"/>
      <c r="M3232" s="377"/>
      <c r="N3232" s="377"/>
      <c r="O3232" s="378"/>
    </row>
    <row r="3233" spans="6:15" s="231" customFormat="1">
      <c r="F3233" s="413"/>
      <c r="M3233" s="377"/>
      <c r="N3233" s="377"/>
      <c r="O3233" s="378"/>
    </row>
    <row r="3234" spans="6:15" s="231" customFormat="1">
      <c r="F3234" s="413"/>
      <c r="M3234" s="377"/>
      <c r="N3234" s="377"/>
      <c r="O3234" s="378"/>
    </row>
    <row r="3235" spans="6:15" s="231" customFormat="1">
      <c r="F3235" s="413"/>
      <c r="M3235" s="377"/>
      <c r="N3235" s="377"/>
      <c r="O3235" s="378"/>
    </row>
    <row r="3236" spans="6:15" s="231" customFormat="1">
      <c r="F3236" s="413"/>
      <c r="M3236" s="377"/>
      <c r="N3236" s="377"/>
      <c r="O3236" s="378"/>
    </row>
    <row r="3237" spans="6:15" s="231" customFormat="1">
      <c r="F3237" s="413"/>
      <c r="M3237" s="377"/>
      <c r="N3237" s="377"/>
      <c r="O3237" s="378"/>
    </row>
    <row r="3238" spans="6:15" s="231" customFormat="1">
      <c r="F3238" s="413"/>
      <c r="M3238" s="377"/>
      <c r="N3238" s="377"/>
      <c r="O3238" s="378"/>
    </row>
    <row r="3239" spans="6:15" s="231" customFormat="1">
      <c r="F3239" s="413"/>
      <c r="M3239" s="377"/>
      <c r="N3239" s="377"/>
      <c r="O3239" s="378"/>
    </row>
    <row r="3240" spans="6:15" s="231" customFormat="1">
      <c r="F3240" s="413"/>
      <c r="M3240" s="377"/>
      <c r="N3240" s="377"/>
      <c r="O3240" s="378"/>
    </row>
    <row r="3241" spans="6:15" s="231" customFormat="1">
      <c r="F3241" s="413"/>
      <c r="M3241" s="377"/>
      <c r="N3241" s="377"/>
      <c r="O3241" s="378"/>
    </row>
    <row r="3242" spans="6:15" s="231" customFormat="1">
      <c r="F3242" s="413"/>
      <c r="M3242" s="377"/>
      <c r="N3242" s="377"/>
      <c r="O3242" s="378"/>
    </row>
    <row r="3243" spans="6:15" s="231" customFormat="1">
      <c r="F3243" s="413"/>
      <c r="M3243" s="377"/>
      <c r="N3243" s="377"/>
      <c r="O3243" s="378"/>
    </row>
    <row r="3244" spans="6:15" s="231" customFormat="1">
      <c r="F3244" s="413"/>
      <c r="M3244" s="377"/>
      <c r="N3244" s="377"/>
      <c r="O3244" s="378"/>
    </row>
    <row r="3245" spans="6:15" s="231" customFormat="1">
      <c r="F3245" s="413"/>
      <c r="M3245" s="377"/>
      <c r="N3245" s="377"/>
      <c r="O3245" s="378"/>
    </row>
    <row r="3246" spans="6:15" s="231" customFormat="1">
      <c r="F3246" s="413"/>
      <c r="M3246" s="377"/>
      <c r="N3246" s="377"/>
      <c r="O3246" s="378"/>
    </row>
    <row r="3247" spans="6:15" s="231" customFormat="1">
      <c r="F3247" s="413"/>
      <c r="M3247" s="377"/>
      <c r="N3247" s="377"/>
      <c r="O3247" s="378"/>
    </row>
    <row r="3248" spans="6:15" s="231" customFormat="1">
      <c r="F3248" s="413"/>
      <c r="M3248" s="377"/>
      <c r="N3248" s="377"/>
      <c r="O3248" s="378"/>
    </row>
    <row r="3249" spans="6:15" s="231" customFormat="1">
      <c r="F3249" s="413"/>
      <c r="M3249" s="377"/>
      <c r="N3249" s="377"/>
      <c r="O3249" s="378"/>
    </row>
    <row r="3250" spans="6:15" s="231" customFormat="1">
      <c r="F3250" s="413"/>
      <c r="M3250" s="377"/>
      <c r="N3250" s="377"/>
      <c r="O3250" s="378"/>
    </row>
    <row r="3251" spans="6:15" s="231" customFormat="1">
      <c r="F3251" s="413"/>
      <c r="M3251" s="377"/>
      <c r="N3251" s="377"/>
      <c r="O3251" s="378"/>
    </row>
    <row r="3252" spans="6:15" s="231" customFormat="1">
      <c r="F3252" s="413"/>
      <c r="M3252" s="377"/>
      <c r="N3252" s="377"/>
      <c r="O3252" s="378"/>
    </row>
    <row r="3253" spans="6:15" s="231" customFormat="1">
      <c r="F3253" s="413"/>
      <c r="M3253" s="377"/>
      <c r="N3253" s="377"/>
      <c r="O3253" s="378"/>
    </row>
    <row r="3254" spans="6:15" s="231" customFormat="1">
      <c r="F3254" s="413"/>
      <c r="M3254" s="377"/>
      <c r="N3254" s="377"/>
      <c r="O3254" s="378"/>
    </row>
    <row r="3255" spans="6:15" s="231" customFormat="1">
      <c r="F3255" s="413"/>
      <c r="M3255" s="377"/>
      <c r="N3255" s="377"/>
      <c r="O3255" s="378"/>
    </row>
    <row r="3256" spans="6:15" s="231" customFormat="1">
      <c r="F3256" s="413"/>
      <c r="M3256" s="377"/>
      <c r="N3256" s="377"/>
      <c r="O3256" s="378"/>
    </row>
    <row r="3257" spans="6:15" s="231" customFormat="1">
      <c r="F3257" s="413"/>
      <c r="M3257" s="377"/>
      <c r="N3257" s="377"/>
      <c r="O3257" s="378"/>
    </row>
    <row r="3258" spans="6:15" s="231" customFormat="1">
      <c r="F3258" s="413"/>
      <c r="M3258" s="377"/>
      <c r="N3258" s="377"/>
      <c r="O3258" s="378"/>
    </row>
    <row r="3259" spans="6:15" s="231" customFormat="1">
      <c r="F3259" s="413"/>
      <c r="M3259" s="377"/>
      <c r="N3259" s="377"/>
      <c r="O3259" s="378"/>
    </row>
    <row r="3260" spans="6:15" s="231" customFormat="1">
      <c r="F3260" s="413"/>
      <c r="M3260" s="377"/>
      <c r="N3260" s="377"/>
      <c r="O3260" s="378"/>
    </row>
    <row r="3261" spans="6:15" s="231" customFormat="1">
      <c r="F3261" s="413"/>
      <c r="M3261" s="377"/>
      <c r="N3261" s="377"/>
      <c r="O3261" s="378"/>
    </row>
    <row r="3262" spans="6:15" s="231" customFormat="1">
      <c r="F3262" s="413"/>
      <c r="M3262" s="377"/>
      <c r="N3262" s="377"/>
      <c r="O3262" s="378"/>
    </row>
    <row r="3263" spans="6:15" s="231" customFormat="1">
      <c r="F3263" s="413"/>
      <c r="M3263" s="377"/>
      <c r="N3263" s="377"/>
      <c r="O3263" s="378"/>
    </row>
    <row r="3264" spans="6:15" s="231" customFormat="1">
      <c r="F3264" s="413"/>
      <c r="M3264" s="377"/>
      <c r="N3264" s="377"/>
      <c r="O3264" s="378"/>
    </row>
    <row r="3265" spans="6:15" s="231" customFormat="1">
      <c r="F3265" s="413"/>
      <c r="M3265" s="377"/>
      <c r="N3265" s="377"/>
      <c r="O3265" s="378"/>
    </row>
    <row r="3266" spans="6:15" s="231" customFormat="1">
      <c r="F3266" s="413"/>
      <c r="M3266" s="377"/>
      <c r="N3266" s="377"/>
      <c r="O3266" s="378"/>
    </row>
    <row r="3267" spans="6:15" s="231" customFormat="1">
      <c r="F3267" s="413"/>
      <c r="M3267" s="377"/>
      <c r="N3267" s="377"/>
      <c r="O3267" s="378"/>
    </row>
    <row r="3268" spans="6:15" s="231" customFormat="1">
      <c r="F3268" s="413"/>
      <c r="M3268" s="377"/>
      <c r="N3268" s="377"/>
      <c r="O3268" s="378"/>
    </row>
    <row r="3269" spans="6:15" s="231" customFormat="1">
      <c r="F3269" s="413"/>
      <c r="M3269" s="377"/>
      <c r="N3269" s="377"/>
      <c r="O3269" s="378"/>
    </row>
    <row r="3270" spans="6:15" s="231" customFormat="1">
      <c r="F3270" s="413"/>
      <c r="M3270" s="377"/>
      <c r="N3270" s="377"/>
      <c r="O3270" s="378"/>
    </row>
    <row r="3271" spans="6:15" s="231" customFormat="1">
      <c r="F3271" s="413"/>
      <c r="M3271" s="377"/>
      <c r="N3271" s="377"/>
      <c r="O3271" s="378"/>
    </row>
    <row r="3272" spans="6:15" s="231" customFormat="1">
      <c r="F3272" s="413"/>
      <c r="M3272" s="377"/>
      <c r="N3272" s="377"/>
      <c r="O3272" s="378"/>
    </row>
    <row r="3273" spans="6:15" s="231" customFormat="1">
      <c r="F3273" s="413"/>
      <c r="M3273" s="377"/>
      <c r="N3273" s="377"/>
      <c r="O3273" s="378"/>
    </row>
    <row r="3274" spans="6:15" s="231" customFormat="1">
      <c r="F3274" s="413"/>
      <c r="M3274" s="377"/>
      <c r="N3274" s="377"/>
      <c r="O3274" s="378"/>
    </row>
    <row r="3275" spans="6:15" s="231" customFormat="1">
      <c r="F3275" s="413"/>
      <c r="M3275" s="377"/>
      <c r="N3275" s="377"/>
      <c r="O3275" s="378"/>
    </row>
    <row r="3276" spans="6:15" s="231" customFormat="1">
      <c r="F3276" s="413"/>
      <c r="M3276" s="377"/>
      <c r="N3276" s="377"/>
      <c r="O3276" s="378"/>
    </row>
    <row r="3277" spans="6:15" s="231" customFormat="1">
      <c r="F3277" s="413"/>
      <c r="M3277" s="377"/>
      <c r="N3277" s="377"/>
      <c r="O3277" s="378"/>
    </row>
    <row r="3278" spans="6:15" s="231" customFormat="1">
      <c r="F3278" s="413"/>
      <c r="M3278" s="377"/>
      <c r="N3278" s="377"/>
      <c r="O3278" s="378"/>
    </row>
    <row r="3279" spans="6:15" s="231" customFormat="1">
      <c r="F3279" s="413"/>
      <c r="M3279" s="377"/>
      <c r="N3279" s="377"/>
      <c r="O3279" s="378"/>
    </row>
    <row r="3280" spans="6:15" s="231" customFormat="1">
      <c r="F3280" s="413"/>
      <c r="M3280" s="377"/>
      <c r="N3280" s="377"/>
      <c r="O3280" s="378"/>
    </row>
    <row r="3281" spans="6:15" s="231" customFormat="1">
      <c r="F3281" s="413"/>
      <c r="M3281" s="377"/>
      <c r="N3281" s="377"/>
      <c r="O3281" s="378"/>
    </row>
    <row r="3282" spans="6:15" s="231" customFormat="1">
      <c r="F3282" s="413"/>
      <c r="M3282" s="377"/>
      <c r="N3282" s="377"/>
      <c r="O3282" s="378"/>
    </row>
    <row r="3283" spans="6:15" s="231" customFormat="1">
      <c r="F3283" s="413"/>
      <c r="M3283" s="377"/>
      <c r="N3283" s="377"/>
      <c r="O3283" s="378"/>
    </row>
    <row r="3284" spans="6:15" s="231" customFormat="1">
      <c r="F3284" s="413"/>
      <c r="M3284" s="377"/>
      <c r="N3284" s="377"/>
      <c r="O3284" s="378"/>
    </row>
    <row r="3285" spans="6:15" s="231" customFormat="1">
      <c r="F3285" s="413"/>
      <c r="M3285" s="377"/>
      <c r="N3285" s="377"/>
      <c r="O3285" s="378"/>
    </row>
    <row r="3286" spans="6:15" s="231" customFormat="1">
      <c r="F3286" s="413"/>
      <c r="M3286" s="377"/>
      <c r="N3286" s="377"/>
      <c r="O3286" s="378"/>
    </row>
    <row r="3287" spans="6:15" s="231" customFormat="1">
      <c r="F3287" s="413"/>
      <c r="M3287" s="377"/>
      <c r="N3287" s="377"/>
      <c r="O3287" s="378"/>
    </row>
    <row r="3288" spans="6:15" s="231" customFormat="1">
      <c r="F3288" s="413"/>
      <c r="M3288" s="377"/>
      <c r="N3288" s="377"/>
      <c r="O3288" s="378"/>
    </row>
    <row r="3289" spans="6:15" s="231" customFormat="1">
      <c r="F3289" s="413"/>
      <c r="M3289" s="377"/>
      <c r="N3289" s="377"/>
      <c r="O3289" s="378"/>
    </row>
    <row r="3290" spans="6:15" s="231" customFormat="1">
      <c r="F3290" s="413"/>
      <c r="M3290" s="377"/>
      <c r="N3290" s="377"/>
      <c r="O3290" s="378"/>
    </row>
    <row r="3291" spans="6:15" s="231" customFormat="1">
      <c r="F3291" s="413"/>
      <c r="M3291" s="377"/>
      <c r="N3291" s="377"/>
      <c r="O3291" s="378"/>
    </row>
    <row r="3292" spans="6:15" s="231" customFormat="1">
      <c r="F3292" s="413"/>
      <c r="M3292" s="377"/>
      <c r="N3292" s="377"/>
      <c r="O3292" s="378"/>
    </row>
    <row r="3293" spans="6:15" s="231" customFormat="1">
      <c r="F3293" s="413"/>
      <c r="M3293" s="377"/>
      <c r="N3293" s="377"/>
      <c r="O3293" s="378"/>
    </row>
    <row r="3294" spans="6:15" s="231" customFormat="1">
      <c r="F3294" s="413"/>
      <c r="M3294" s="377"/>
      <c r="N3294" s="377"/>
      <c r="O3294" s="378"/>
    </row>
    <row r="3295" spans="6:15" s="231" customFormat="1">
      <c r="F3295" s="413"/>
      <c r="M3295" s="377"/>
      <c r="N3295" s="377"/>
      <c r="O3295" s="378"/>
    </row>
    <row r="3296" spans="6:15" s="231" customFormat="1">
      <c r="F3296" s="413"/>
      <c r="M3296" s="377"/>
      <c r="N3296" s="377"/>
      <c r="O3296" s="378"/>
    </row>
    <row r="3297" spans="6:15" s="231" customFormat="1">
      <c r="F3297" s="413"/>
      <c r="M3297" s="377"/>
      <c r="N3297" s="377"/>
      <c r="O3297" s="378"/>
    </row>
    <row r="3298" spans="6:15" s="231" customFormat="1">
      <c r="F3298" s="413"/>
      <c r="M3298" s="377"/>
      <c r="N3298" s="377"/>
      <c r="O3298" s="378"/>
    </row>
    <row r="3299" spans="6:15" s="231" customFormat="1">
      <c r="F3299" s="413"/>
      <c r="M3299" s="377"/>
      <c r="N3299" s="377"/>
      <c r="O3299" s="378"/>
    </row>
    <row r="3300" spans="6:15" s="231" customFormat="1">
      <c r="F3300" s="413"/>
      <c r="M3300" s="377"/>
      <c r="N3300" s="377"/>
      <c r="O3300" s="378"/>
    </row>
    <row r="3301" spans="6:15" s="231" customFormat="1">
      <c r="F3301" s="413"/>
      <c r="M3301" s="377"/>
      <c r="N3301" s="377"/>
      <c r="O3301" s="378"/>
    </row>
    <row r="3302" spans="6:15" s="231" customFormat="1">
      <c r="F3302" s="413"/>
      <c r="M3302" s="377"/>
      <c r="N3302" s="377"/>
      <c r="O3302" s="378"/>
    </row>
    <row r="3303" spans="6:15" s="231" customFormat="1">
      <c r="F3303" s="413"/>
      <c r="M3303" s="377"/>
      <c r="N3303" s="377"/>
      <c r="O3303" s="378"/>
    </row>
    <row r="3304" spans="6:15" s="231" customFormat="1">
      <c r="F3304" s="413"/>
      <c r="M3304" s="377"/>
      <c r="N3304" s="377"/>
      <c r="O3304" s="378"/>
    </row>
    <row r="3305" spans="6:15" s="231" customFormat="1">
      <c r="F3305" s="413"/>
      <c r="M3305" s="377"/>
      <c r="N3305" s="377"/>
      <c r="O3305" s="378"/>
    </row>
    <row r="3306" spans="6:15" s="231" customFormat="1">
      <c r="F3306" s="413"/>
      <c r="M3306" s="377"/>
      <c r="N3306" s="377"/>
      <c r="O3306" s="378"/>
    </row>
    <row r="3307" spans="6:15" s="231" customFormat="1">
      <c r="F3307" s="413"/>
      <c r="M3307" s="377"/>
      <c r="N3307" s="377"/>
      <c r="O3307" s="378"/>
    </row>
    <row r="3308" spans="6:15" s="231" customFormat="1">
      <c r="F3308" s="413"/>
      <c r="M3308" s="377"/>
      <c r="N3308" s="377"/>
      <c r="O3308" s="378"/>
    </row>
    <row r="3309" spans="6:15" s="231" customFormat="1">
      <c r="F3309" s="413"/>
      <c r="M3309" s="377"/>
      <c r="N3309" s="377"/>
      <c r="O3309" s="378"/>
    </row>
    <row r="3310" spans="6:15" s="231" customFormat="1">
      <c r="F3310" s="413"/>
      <c r="M3310" s="377"/>
      <c r="N3310" s="377"/>
      <c r="O3310" s="378"/>
    </row>
    <row r="3311" spans="6:15" s="231" customFormat="1">
      <c r="F3311" s="413"/>
      <c r="M3311" s="377"/>
      <c r="N3311" s="377"/>
      <c r="O3311" s="378"/>
    </row>
    <row r="3312" spans="6:15" s="231" customFormat="1">
      <c r="F3312" s="413"/>
      <c r="M3312" s="377"/>
      <c r="N3312" s="377"/>
      <c r="O3312" s="378"/>
    </row>
    <row r="3313" spans="6:15" s="231" customFormat="1">
      <c r="F3313" s="413"/>
      <c r="M3313" s="377"/>
      <c r="N3313" s="377"/>
      <c r="O3313" s="378"/>
    </row>
    <row r="3314" spans="6:15" s="231" customFormat="1">
      <c r="F3314" s="413"/>
      <c r="M3314" s="377"/>
      <c r="N3314" s="377"/>
      <c r="O3314" s="378"/>
    </row>
    <row r="3315" spans="6:15" s="231" customFormat="1">
      <c r="F3315" s="413"/>
      <c r="M3315" s="377"/>
      <c r="N3315" s="377"/>
      <c r="O3315" s="378"/>
    </row>
    <row r="3316" spans="6:15" s="231" customFormat="1">
      <c r="F3316" s="413"/>
      <c r="M3316" s="377"/>
      <c r="N3316" s="377"/>
      <c r="O3316" s="378"/>
    </row>
    <row r="3317" spans="6:15" s="231" customFormat="1">
      <c r="F3317" s="413"/>
      <c r="M3317" s="377"/>
      <c r="N3317" s="377"/>
      <c r="O3317" s="378"/>
    </row>
    <row r="3318" spans="6:15" s="231" customFormat="1">
      <c r="F3318" s="413"/>
      <c r="M3318" s="377"/>
      <c r="N3318" s="377"/>
      <c r="O3318" s="378"/>
    </row>
    <row r="3319" spans="6:15" s="231" customFormat="1">
      <c r="F3319" s="413"/>
      <c r="M3319" s="377"/>
      <c r="N3319" s="377"/>
      <c r="O3319" s="378"/>
    </row>
    <row r="3320" spans="6:15" s="231" customFormat="1">
      <c r="F3320" s="413"/>
      <c r="M3320" s="377"/>
      <c r="N3320" s="377"/>
      <c r="O3320" s="378"/>
    </row>
    <row r="3321" spans="6:15" s="231" customFormat="1">
      <c r="F3321" s="413"/>
      <c r="M3321" s="377"/>
      <c r="N3321" s="377"/>
      <c r="O3321" s="378"/>
    </row>
    <row r="3322" spans="6:15" s="231" customFormat="1">
      <c r="F3322" s="413"/>
      <c r="M3322" s="377"/>
      <c r="N3322" s="377"/>
      <c r="O3322" s="378"/>
    </row>
    <row r="3323" spans="6:15" s="231" customFormat="1">
      <c r="F3323" s="413"/>
      <c r="M3323" s="377"/>
      <c r="N3323" s="377"/>
      <c r="O3323" s="378"/>
    </row>
    <row r="3324" spans="6:15" s="231" customFormat="1">
      <c r="F3324" s="413"/>
      <c r="M3324" s="377"/>
      <c r="N3324" s="377"/>
      <c r="O3324" s="378"/>
    </row>
    <row r="3325" spans="6:15" s="231" customFormat="1">
      <c r="F3325" s="413"/>
      <c r="M3325" s="377"/>
      <c r="N3325" s="377"/>
      <c r="O3325" s="378"/>
    </row>
    <row r="3326" spans="6:15" s="231" customFormat="1">
      <c r="F3326" s="413"/>
      <c r="M3326" s="377"/>
      <c r="N3326" s="377"/>
      <c r="O3326" s="378"/>
    </row>
    <row r="3327" spans="6:15" s="231" customFormat="1">
      <c r="F3327" s="413"/>
      <c r="M3327" s="377"/>
      <c r="N3327" s="377"/>
      <c r="O3327" s="378"/>
    </row>
    <row r="3328" spans="6:15" s="231" customFormat="1">
      <c r="F3328" s="413"/>
      <c r="M3328" s="377"/>
      <c r="N3328" s="377"/>
      <c r="O3328" s="378"/>
    </row>
    <row r="3329" spans="6:15" s="231" customFormat="1">
      <c r="F3329" s="413"/>
      <c r="M3329" s="377"/>
      <c r="N3329" s="377"/>
      <c r="O3329" s="378"/>
    </row>
    <row r="3330" spans="6:15" s="231" customFormat="1">
      <c r="F3330" s="413"/>
      <c r="M3330" s="377"/>
      <c r="N3330" s="377"/>
      <c r="O3330" s="378"/>
    </row>
    <row r="3331" spans="6:15" s="231" customFormat="1">
      <c r="F3331" s="413"/>
      <c r="M3331" s="377"/>
      <c r="N3331" s="377"/>
      <c r="O3331" s="378"/>
    </row>
    <row r="3332" spans="6:15" s="231" customFormat="1">
      <c r="F3332" s="413"/>
      <c r="M3332" s="377"/>
      <c r="N3332" s="377"/>
      <c r="O3332" s="378"/>
    </row>
    <row r="3333" spans="6:15" s="231" customFormat="1">
      <c r="F3333" s="413"/>
      <c r="M3333" s="377"/>
      <c r="N3333" s="377"/>
      <c r="O3333" s="378"/>
    </row>
    <row r="3334" spans="6:15" s="231" customFormat="1">
      <c r="F3334" s="413"/>
      <c r="M3334" s="377"/>
      <c r="N3334" s="377"/>
      <c r="O3334" s="378"/>
    </row>
    <row r="3335" spans="6:15" s="231" customFormat="1">
      <c r="F3335" s="413"/>
      <c r="M3335" s="377"/>
      <c r="N3335" s="377"/>
      <c r="O3335" s="378"/>
    </row>
    <row r="3336" spans="6:15" s="231" customFormat="1">
      <c r="F3336" s="413"/>
      <c r="M3336" s="377"/>
      <c r="N3336" s="377"/>
      <c r="O3336" s="378"/>
    </row>
    <row r="3337" spans="6:15" s="231" customFormat="1">
      <c r="F3337" s="413"/>
      <c r="M3337" s="377"/>
      <c r="N3337" s="377"/>
      <c r="O3337" s="378"/>
    </row>
    <row r="3338" spans="6:15" s="231" customFormat="1">
      <c r="F3338" s="413"/>
      <c r="M3338" s="377"/>
      <c r="N3338" s="377"/>
      <c r="O3338" s="378"/>
    </row>
    <row r="3339" spans="6:15" s="231" customFormat="1">
      <c r="F3339" s="413"/>
      <c r="M3339" s="377"/>
      <c r="N3339" s="377"/>
      <c r="O3339" s="378"/>
    </row>
    <row r="3340" spans="6:15" s="231" customFormat="1">
      <c r="F3340" s="413"/>
      <c r="M3340" s="377"/>
      <c r="N3340" s="377"/>
      <c r="O3340" s="378"/>
    </row>
    <row r="3341" spans="6:15" s="231" customFormat="1">
      <c r="F3341" s="413"/>
      <c r="M3341" s="377"/>
      <c r="N3341" s="377"/>
      <c r="O3341" s="378"/>
    </row>
    <row r="3342" spans="6:15" s="231" customFormat="1">
      <c r="F3342" s="413"/>
      <c r="M3342" s="377"/>
      <c r="N3342" s="377"/>
      <c r="O3342" s="378"/>
    </row>
    <row r="3343" spans="6:15" s="231" customFormat="1">
      <c r="F3343" s="413"/>
      <c r="M3343" s="377"/>
      <c r="N3343" s="377"/>
      <c r="O3343" s="378"/>
    </row>
    <row r="3344" spans="6:15" s="231" customFormat="1">
      <c r="F3344" s="413"/>
      <c r="M3344" s="377"/>
      <c r="N3344" s="377"/>
      <c r="O3344" s="378"/>
    </row>
    <row r="3345" spans="6:15" s="231" customFormat="1">
      <c r="F3345" s="413"/>
      <c r="M3345" s="377"/>
      <c r="N3345" s="377"/>
      <c r="O3345" s="378"/>
    </row>
    <row r="3346" spans="6:15" s="231" customFormat="1">
      <c r="F3346" s="413"/>
      <c r="M3346" s="377"/>
      <c r="N3346" s="377"/>
      <c r="O3346" s="378"/>
    </row>
    <row r="3347" spans="6:15" s="231" customFormat="1">
      <c r="F3347" s="413"/>
      <c r="M3347" s="377"/>
      <c r="N3347" s="377"/>
      <c r="O3347" s="378"/>
    </row>
    <row r="3348" spans="6:15" s="231" customFormat="1">
      <c r="F3348" s="413"/>
      <c r="M3348" s="377"/>
      <c r="N3348" s="377"/>
      <c r="O3348" s="378"/>
    </row>
    <row r="3349" spans="6:15" s="231" customFormat="1">
      <c r="F3349" s="413"/>
      <c r="M3349" s="377"/>
      <c r="N3349" s="377"/>
      <c r="O3349" s="378"/>
    </row>
    <row r="3350" spans="6:15" s="231" customFormat="1">
      <c r="F3350" s="413"/>
      <c r="M3350" s="377"/>
      <c r="N3350" s="377"/>
      <c r="O3350" s="378"/>
    </row>
    <row r="3351" spans="6:15" s="231" customFormat="1">
      <c r="F3351" s="413"/>
      <c r="M3351" s="377"/>
      <c r="N3351" s="377"/>
      <c r="O3351" s="378"/>
    </row>
    <row r="3352" spans="6:15" s="231" customFormat="1">
      <c r="F3352" s="413"/>
      <c r="M3352" s="377"/>
      <c r="N3352" s="377"/>
      <c r="O3352" s="378"/>
    </row>
    <row r="3353" spans="6:15" s="231" customFormat="1">
      <c r="F3353" s="413"/>
      <c r="M3353" s="377"/>
      <c r="N3353" s="377"/>
      <c r="O3353" s="378"/>
    </row>
    <row r="3354" spans="6:15" s="231" customFormat="1">
      <c r="F3354" s="413"/>
      <c r="M3354" s="377"/>
      <c r="N3354" s="377"/>
      <c r="O3354" s="378"/>
    </row>
    <row r="3355" spans="6:15" s="231" customFormat="1">
      <c r="F3355" s="413"/>
      <c r="M3355" s="377"/>
      <c r="N3355" s="377"/>
      <c r="O3355" s="378"/>
    </row>
    <row r="3356" spans="6:15" s="231" customFormat="1">
      <c r="F3356" s="413"/>
      <c r="M3356" s="377"/>
      <c r="N3356" s="377"/>
      <c r="O3356" s="378"/>
    </row>
    <row r="3357" spans="6:15" s="231" customFormat="1">
      <c r="F3357" s="413"/>
      <c r="M3357" s="377"/>
      <c r="N3357" s="377"/>
      <c r="O3357" s="378"/>
    </row>
    <row r="3358" spans="6:15" s="231" customFormat="1">
      <c r="F3358" s="413"/>
      <c r="M3358" s="377"/>
      <c r="N3358" s="377"/>
      <c r="O3358" s="378"/>
    </row>
    <row r="3359" spans="6:15" s="231" customFormat="1">
      <c r="F3359" s="413"/>
      <c r="M3359" s="377"/>
      <c r="N3359" s="377"/>
      <c r="O3359" s="378"/>
    </row>
    <row r="3360" spans="6:15" s="231" customFormat="1">
      <c r="F3360" s="413"/>
      <c r="M3360" s="377"/>
      <c r="N3360" s="377"/>
      <c r="O3360" s="378"/>
    </row>
    <row r="3361" spans="6:15" s="231" customFormat="1">
      <c r="F3361" s="413"/>
      <c r="M3361" s="377"/>
      <c r="N3361" s="377"/>
      <c r="O3361" s="378"/>
    </row>
    <row r="3362" spans="6:15" s="231" customFormat="1">
      <c r="F3362" s="413"/>
      <c r="M3362" s="377"/>
      <c r="N3362" s="377"/>
      <c r="O3362" s="378"/>
    </row>
    <row r="3363" spans="6:15" s="231" customFormat="1">
      <c r="F3363" s="413"/>
      <c r="M3363" s="377"/>
      <c r="N3363" s="377"/>
      <c r="O3363" s="378"/>
    </row>
    <row r="3364" spans="6:15" s="231" customFormat="1">
      <c r="F3364" s="413"/>
      <c r="M3364" s="377"/>
      <c r="N3364" s="377"/>
      <c r="O3364" s="378"/>
    </row>
    <row r="3365" spans="6:15" s="231" customFormat="1">
      <c r="F3365" s="413"/>
      <c r="M3365" s="377"/>
      <c r="N3365" s="377"/>
      <c r="O3365" s="378"/>
    </row>
    <row r="3366" spans="6:15" s="231" customFormat="1">
      <c r="F3366" s="413"/>
      <c r="M3366" s="377"/>
      <c r="N3366" s="377"/>
      <c r="O3366" s="378"/>
    </row>
    <row r="3367" spans="6:15" s="231" customFormat="1">
      <c r="F3367" s="413"/>
      <c r="M3367" s="377"/>
      <c r="N3367" s="377"/>
      <c r="O3367" s="378"/>
    </row>
    <row r="3368" spans="6:15" s="231" customFormat="1">
      <c r="F3368" s="413"/>
      <c r="M3368" s="377"/>
      <c r="N3368" s="377"/>
      <c r="O3368" s="378"/>
    </row>
    <row r="3369" spans="6:15" s="231" customFormat="1">
      <c r="F3369" s="413"/>
      <c r="M3369" s="377"/>
      <c r="N3369" s="377"/>
      <c r="O3369" s="378"/>
    </row>
    <row r="3370" spans="6:15" s="231" customFormat="1">
      <c r="F3370" s="413"/>
      <c r="M3370" s="377"/>
      <c r="N3370" s="377"/>
      <c r="O3370" s="378"/>
    </row>
    <row r="3371" spans="6:15" s="231" customFormat="1">
      <c r="F3371" s="413"/>
      <c r="M3371" s="377"/>
      <c r="N3371" s="377"/>
      <c r="O3371" s="378"/>
    </row>
    <row r="3372" spans="6:15" s="231" customFormat="1">
      <c r="F3372" s="413"/>
      <c r="M3372" s="377"/>
      <c r="N3372" s="377"/>
      <c r="O3372" s="378"/>
    </row>
    <row r="3373" spans="6:15" s="231" customFormat="1">
      <c r="F3373" s="413"/>
      <c r="M3373" s="377"/>
      <c r="N3373" s="377"/>
      <c r="O3373" s="378"/>
    </row>
    <row r="3374" spans="6:15" s="231" customFormat="1">
      <c r="F3374" s="413"/>
      <c r="M3374" s="377"/>
      <c r="N3374" s="377"/>
      <c r="O3374" s="378"/>
    </row>
    <row r="3375" spans="6:15" s="231" customFormat="1">
      <c r="F3375" s="413"/>
      <c r="M3375" s="377"/>
      <c r="N3375" s="377"/>
      <c r="O3375" s="378"/>
    </row>
    <row r="3376" spans="6:15" s="231" customFormat="1">
      <c r="F3376" s="413"/>
      <c r="M3376" s="377"/>
      <c r="N3376" s="377"/>
      <c r="O3376" s="378"/>
    </row>
    <row r="3377" spans="6:15" s="231" customFormat="1">
      <c r="F3377" s="413"/>
      <c r="M3377" s="377"/>
      <c r="N3377" s="377"/>
      <c r="O3377" s="378"/>
    </row>
    <row r="3378" spans="6:15" s="231" customFormat="1">
      <c r="F3378" s="413"/>
      <c r="M3378" s="377"/>
      <c r="N3378" s="377"/>
      <c r="O3378" s="378"/>
    </row>
    <row r="3379" spans="6:15" s="231" customFormat="1">
      <c r="F3379" s="413"/>
      <c r="M3379" s="377"/>
      <c r="N3379" s="377"/>
      <c r="O3379" s="378"/>
    </row>
    <row r="3380" spans="6:15" s="231" customFormat="1">
      <c r="F3380" s="413"/>
      <c r="M3380" s="377"/>
      <c r="N3380" s="377"/>
      <c r="O3380" s="378"/>
    </row>
    <row r="3381" spans="6:15" s="231" customFormat="1">
      <c r="F3381" s="413"/>
      <c r="M3381" s="377"/>
      <c r="N3381" s="377"/>
      <c r="O3381" s="378"/>
    </row>
    <row r="3382" spans="6:15" s="231" customFormat="1">
      <c r="F3382" s="413"/>
      <c r="M3382" s="377"/>
      <c r="N3382" s="377"/>
      <c r="O3382" s="378"/>
    </row>
    <row r="3383" spans="6:15" s="231" customFormat="1">
      <c r="F3383" s="413"/>
      <c r="M3383" s="377"/>
      <c r="N3383" s="377"/>
      <c r="O3383" s="378"/>
    </row>
    <row r="3384" spans="6:15" s="231" customFormat="1">
      <c r="F3384" s="413"/>
      <c r="M3384" s="377"/>
      <c r="N3384" s="377"/>
      <c r="O3384" s="378"/>
    </row>
    <row r="3385" spans="6:15" s="231" customFormat="1">
      <c r="F3385" s="413"/>
      <c r="M3385" s="377"/>
      <c r="N3385" s="377"/>
      <c r="O3385" s="378"/>
    </row>
    <row r="3386" spans="6:15" s="231" customFormat="1">
      <c r="F3386" s="413"/>
      <c r="M3386" s="377"/>
      <c r="N3386" s="377"/>
      <c r="O3386" s="378"/>
    </row>
    <row r="3387" spans="6:15" s="231" customFormat="1">
      <c r="F3387" s="413"/>
      <c r="M3387" s="377"/>
      <c r="N3387" s="377"/>
      <c r="O3387" s="378"/>
    </row>
    <row r="3388" spans="6:15" s="231" customFormat="1">
      <c r="F3388" s="413"/>
      <c r="M3388" s="377"/>
      <c r="N3388" s="377"/>
      <c r="O3388" s="378"/>
    </row>
    <row r="3389" spans="6:15" s="231" customFormat="1">
      <c r="F3389" s="413"/>
      <c r="M3389" s="377"/>
      <c r="N3389" s="377"/>
      <c r="O3389" s="378"/>
    </row>
    <row r="3390" spans="6:15" s="231" customFormat="1">
      <c r="F3390" s="413"/>
      <c r="M3390" s="377"/>
      <c r="N3390" s="377"/>
      <c r="O3390" s="378"/>
    </row>
    <row r="3391" spans="6:15" s="231" customFormat="1">
      <c r="F3391" s="413"/>
      <c r="M3391" s="377"/>
      <c r="N3391" s="377"/>
      <c r="O3391" s="378"/>
    </row>
    <row r="3392" spans="6:15" s="231" customFormat="1">
      <c r="F3392" s="413"/>
      <c r="M3392" s="377"/>
      <c r="N3392" s="377"/>
      <c r="O3392" s="378"/>
    </row>
    <row r="3393" spans="6:15" s="231" customFormat="1">
      <c r="F3393" s="413"/>
      <c r="M3393" s="377"/>
      <c r="N3393" s="377"/>
      <c r="O3393" s="378"/>
    </row>
    <row r="3394" spans="6:15" s="231" customFormat="1">
      <c r="F3394" s="413"/>
      <c r="M3394" s="377"/>
      <c r="N3394" s="377"/>
      <c r="O3394" s="378"/>
    </row>
    <row r="3395" spans="6:15" s="231" customFormat="1">
      <c r="F3395" s="413"/>
      <c r="M3395" s="377"/>
      <c r="N3395" s="377"/>
      <c r="O3395" s="378"/>
    </row>
    <row r="3396" spans="6:15" s="231" customFormat="1">
      <c r="F3396" s="413"/>
      <c r="M3396" s="377"/>
      <c r="N3396" s="377"/>
      <c r="O3396" s="378"/>
    </row>
    <row r="3397" spans="6:15" s="231" customFormat="1">
      <c r="F3397" s="413"/>
      <c r="M3397" s="377"/>
      <c r="N3397" s="377"/>
      <c r="O3397" s="378"/>
    </row>
    <row r="3398" spans="6:15" s="231" customFormat="1">
      <c r="F3398" s="413"/>
      <c r="M3398" s="377"/>
      <c r="N3398" s="377"/>
      <c r="O3398" s="378"/>
    </row>
    <row r="3399" spans="6:15" s="231" customFormat="1">
      <c r="F3399" s="413"/>
      <c r="M3399" s="377"/>
      <c r="N3399" s="377"/>
      <c r="O3399" s="378"/>
    </row>
    <row r="3400" spans="6:15" s="231" customFormat="1">
      <c r="F3400" s="413"/>
      <c r="M3400" s="377"/>
      <c r="N3400" s="377"/>
      <c r="O3400" s="378"/>
    </row>
    <row r="3401" spans="6:15" s="231" customFormat="1">
      <c r="F3401" s="413"/>
      <c r="M3401" s="377"/>
      <c r="N3401" s="377"/>
      <c r="O3401" s="378"/>
    </row>
    <row r="3402" spans="6:15" s="231" customFormat="1">
      <c r="F3402" s="413"/>
      <c r="M3402" s="377"/>
      <c r="N3402" s="377"/>
      <c r="O3402" s="378"/>
    </row>
    <row r="3403" spans="6:15" s="231" customFormat="1">
      <c r="F3403" s="413"/>
      <c r="M3403" s="377"/>
      <c r="N3403" s="377"/>
      <c r="O3403" s="378"/>
    </row>
    <row r="3404" spans="6:15" s="231" customFormat="1">
      <c r="F3404" s="413"/>
      <c r="M3404" s="377"/>
      <c r="N3404" s="377"/>
      <c r="O3404" s="378"/>
    </row>
    <row r="3405" spans="6:15" s="231" customFormat="1">
      <c r="F3405" s="413"/>
      <c r="M3405" s="377"/>
      <c r="N3405" s="377"/>
      <c r="O3405" s="378"/>
    </row>
    <row r="3406" spans="6:15" s="231" customFormat="1">
      <c r="F3406" s="413"/>
      <c r="M3406" s="377"/>
      <c r="N3406" s="377"/>
      <c r="O3406" s="378"/>
    </row>
    <row r="3407" spans="6:15" s="231" customFormat="1">
      <c r="F3407" s="413"/>
      <c r="M3407" s="377"/>
      <c r="N3407" s="377"/>
      <c r="O3407" s="378"/>
    </row>
    <row r="3408" spans="6:15" s="231" customFormat="1">
      <c r="F3408" s="413"/>
      <c r="M3408" s="377"/>
      <c r="N3408" s="377"/>
      <c r="O3408" s="378"/>
    </row>
    <row r="3409" spans="6:15" s="231" customFormat="1">
      <c r="F3409" s="413"/>
      <c r="M3409" s="377"/>
      <c r="N3409" s="377"/>
      <c r="O3409" s="378"/>
    </row>
    <row r="3410" spans="6:15" s="231" customFormat="1">
      <c r="F3410" s="413"/>
      <c r="M3410" s="377"/>
      <c r="N3410" s="377"/>
      <c r="O3410" s="378"/>
    </row>
    <row r="3411" spans="6:15" s="231" customFormat="1">
      <c r="F3411" s="413"/>
      <c r="M3411" s="377"/>
      <c r="N3411" s="377"/>
      <c r="O3411" s="378"/>
    </row>
    <row r="3412" spans="6:15" s="231" customFormat="1">
      <c r="F3412" s="413"/>
      <c r="M3412" s="377"/>
      <c r="N3412" s="377"/>
      <c r="O3412" s="378"/>
    </row>
    <row r="3413" spans="6:15" s="231" customFormat="1">
      <c r="F3413" s="413"/>
      <c r="M3413" s="377"/>
      <c r="N3413" s="377"/>
      <c r="O3413" s="378"/>
    </row>
    <row r="3414" spans="6:15" s="231" customFormat="1">
      <c r="F3414" s="413"/>
      <c r="M3414" s="377"/>
      <c r="N3414" s="377"/>
      <c r="O3414" s="378"/>
    </row>
    <row r="3415" spans="6:15" s="231" customFormat="1">
      <c r="F3415" s="413"/>
      <c r="M3415" s="377"/>
      <c r="N3415" s="377"/>
      <c r="O3415" s="378"/>
    </row>
    <row r="3416" spans="6:15" s="231" customFormat="1">
      <c r="F3416" s="413"/>
      <c r="M3416" s="377"/>
      <c r="N3416" s="377"/>
      <c r="O3416" s="378"/>
    </row>
    <row r="3417" spans="6:15" s="231" customFormat="1">
      <c r="F3417" s="413"/>
      <c r="M3417" s="377"/>
      <c r="N3417" s="377"/>
      <c r="O3417" s="378"/>
    </row>
    <row r="3418" spans="6:15" s="231" customFormat="1">
      <c r="F3418" s="413"/>
      <c r="M3418" s="377"/>
      <c r="N3418" s="377"/>
      <c r="O3418" s="378"/>
    </row>
    <row r="3419" spans="6:15" s="231" customFormat="1">
      <c r="F3419" s="413"/>
      <c r="M3419" s="377"/>
      <c r="N3419" s="377"/>
      <c r="O3419" s="378"/>
    </row>
    <row r="3420" spans="6:15" s="231" customFormat="1">
      <c r="F3420" s="413"/>
      <c r="M3420" s="377"/>
      <c r="N3420" s="377"/>
      <c r="O3420" s="378"/>
    </row>
    <row r="3421" spans="6:15" s="231" customFormat="1">
      <c r="F3421" s="413"/>
      <c r="M3421" s="377"/>
      <c r="N3421" s="377"/>
      <c r="O3421" s="378"/>
    </row>
    <row r="3422" spans="6:15" s="231" customFormat="1">
      <c r="F3422" s="413"/>
      <c r="M3422" s="377"/>
      <c r="N3422" s="377"/>
      <c r="O3422" s="378"/>
    </row>
    <row r="3423" spans="6:15" s="231" customFormat="1">
      <c r="F3423" s="413"/>
      <c r="M3423" s="377"/>
      <c r="N3423" s="377"/>
      <c r="O3423" s="378"/>
    </row>
    <row r="3424" spans="6:15" s="231" customFormat="1">
      <c r="F3424" s="413"/>
      <c r="M3424" s="377"/>
      <c r="N3424" s="377"/>
      <c r="O3424" s="378"/>
    </row>
    <row r="3425" spans="6:15" s="231" customFormat="1">
      <c r="F3425" s="413"/>
      <c r="M3425" s="377"/>
      <c r="N3425" s="377"/>
      <c r="O3425" s="378"/>
    </row>
    <row r="3426" spans="6:15" s="231" customFormat="1">
      <c r="F3426" s="413"/>
      <c r="M3426" s="377"/>
      <c r="N3426" s="377"/>
      <c r="O3426" s="378"/>
    </row>
    <row r="3427" spans="6:15" s="231" customFormat="1">
      <c r="F3427" s="413"/>
      <c r="M3427" s="377"/>
      <c r="N3427" s="377"/>
      <c r="O3427" s="378"/>
    </row>
    <row r="3428" spans="6:15" s="231" customFormat="1">
      <c r="F3428" s="413"/>
      <c r="M3428" s="377"/>
      <c r="N3428" s="377"/>
      <c r="O3428" s="378"/>
    </row>
    <row r="3429" spans="6:15" s="231" customFormat="1">
      <c r="F3429" s="413"/>
      <c r="M3429" s="377"/>
      <c r="N3429" s="377"/>
      <c r="O3429" s="378"/>
    </row>
    <row r="3430" spans="6:15" s="231" customFormat="1">
      <c r="F3430" s="413"/>
      <c r="M3430" s="377"/>
      <c r="N3430" s="377"/>
      <c r="O3430" s="378"/>
    </row>
    <row r="3431" spans="6:15" s="231" customFormat="1">
      <c r="F3431" s="413"/>
      <c r="M3431" s="377"/>
      <c r="N3431" s="377"/>
      <c r="O3431" s="378"/>
    </row>
    <row r="3432" spans="6:15" s="231" customFormat="1">
      <c r="F3432" s="413"/>
      <c r="M3432" s="377"/>
      <c r="N3432" s="377"/>
      <c r="O3432" s="378"/>
    </row>
    <row r="3433" spans="6:15" s="231" customFormat="1">
      <c r="F3433" s="413"/>
      <c r="M3433" s="377"/>
      <c r="N3433" s="377"/>
      <c r="O3433" s="378"/>
    </row>
    <row r="3434" spans="6:15" s="231" customFormat="1">
      <c r="F3434" s="413"/>
      <c r="M3434" s="377"/>
      <c r="N3434" s="377"/>
      <c r="O3434" s="378"/>
    </row>
    <row r="3435" spans="6:15" s="231" customFormat="1">
      <c r="F3435" s="413"/>
      <c r="M3435" s="377"/>
      <c r="N3435" s="377"/>
      <c r="O3435" s="378"/>
    </row>
    <row r="3436" spans="6:15" s="231" customFormat="1">
      <c r="F3436" s="413"/>
      <c r="M3436" s="377"/>
      <c r="N3436" s="377"/>
      <c r="O3436" s="378"/>
    </row>
    <row r="3437" spans="6:15" s="231" customFormat="1">
      <c r="F3437" s="413"/>
      <c r="M3437" s="377"/>
      <c r="N3437" s="377"/>
      <c r="O3437" s="378"/>
    </row>
    <row r="3438" spans="6:15" s="231" customFormat="1">
      <c r="F3438" s="413"/>
      <c r="M3438" s="377"/>
      <c r="N3438" s="377"/>
      <c r="O3438" s="378"/>
    </row>
    <row r="3439" spans="6:15" s="231" customFormat="1">
      <c r="F3439" s="413"/>
      <c r="M3439" s="377"/>
      <c r="N3439" s="377"/>
      <c r="O3439" s="378"/>
    </row>
    <row r="3440" spans="6:15" s="231" customFormat="1">
      <c r="F3440" s="413"/>
      <c r="M3440" s="377"/>
      <c r="N3440" s="377"/>
      <c r="O3440" s="378"/>
    </row>
    <row r="3441" spans="6:15" s="231" customFormat="1">
      <c r="F3441" s="413"/>
      <c r="M3441" s="377"/>
      <c r="N3441" s="377"/>
      <c r="O3441" s="378"/>
    </row>
    <row r="3442" spans="6:15" s="231" customFormat="1">
      <c r="F3442" s="413"/>
      <c r="M3442" s="377"/>
      <c r="N3442" s="377"/>
      <c r="O3442" s="378"/>
    </row>
    <row r="3443" spans="6:15" s="231" customFormat="1">
      <c r="F3443" s="413"/>
      <c r="M3443" s="377"/>
      <c r="N3443" s="377"/>
      <c r="O3443" s="378"/>
    </row>
    <row r="3444" spans="6:15" s="231" customFormat="1">
      <c r="F3444" s="413"/>
      <c r="M3444" s="377"/>
      <c r="N3444" s="377"/>
      <c r="O3444" s="378"/>
    </row>
    <row r="3445" spans="6:15" s="231" customFormat="1">
      <c r="F3445" s="413"/>
      <c r="M3445" s="377"/>
      <c r="N3445" s="377"/>
      <c r="O3445" s="378"/>
    </row>
    <row r="3446" spans="6:15" s="231" customFormat="1">
      <c r="F3446" s="413"/>
      <c r="M3446" s="377"/>
      <c r="N3446" s="377"/>
      <c r="O3446" s="378"/>
    </row>
    <row r="3447" spans="6:15" s="231" customFormat="1">
      <c r="F3447" s="413"/>
      <c r="M3447" s="377"/>
      <c r="N3447" s="377"/>
      <c r="O3447" s="378"/>
    </row>
    <row r="3448" spans="6:15" s="231" customFormat="1">
      <c r="F3448" s="413"/>
      <c r="M3448" s="377"/>
      <c r="N3448" s="377"/>
      <c r="O3448" s="378"/>
    </row>
    <row r="3449" spans="6:15" s="231" customFormat="1">
      <c r="F3449" s="413"/>
      <c r="M3449" s="377"/>
      <c r="N3449" s="377"/>
      <c r="O3449" s="378"/>
    </row>
    <row r="3450" spans="6:15" s="231" customFormat="1">
      <c r="F3450" s="413"/>
      <c r="M3450" s="377"/>
      <c r="N3450" s="377"/>
      <c r="O3450" s="378"/>
    </row>
    <row r="3451" spans="6:15" s="231" customFormat="1">
      <c r="F3451" s="413"/>
      <c r="M3451" s="377"/>
      <c r="N3451" s="377"/>
      <c r="O3451" s="378"/>
    </row>
    <row r="3452" spans="6:15" s="231" customFormat="1">
      <c r="F3452" s="413"/>
      <c r="M3452" s="377"/>
      <c r="N3452" s="377"/>
      <c r="O3452" s="378"/>
    </row>
    <row r="3453" spans="6:15" s="231" customFormat="1">
      <c r="F3453" s="413"/>
      <c r="M3453" s="377"/>
      <c r="N3453" s="377"/>
      <c r="O3453" s="378"/>
    </row>
    <row r="3454" spans="6:15" s="231" customFormat="1">
      <c r="F3454" s="413"/>
      <c r="M3454" s="377"/>
      <c r="N3454" s="377"/>
      <c r="O3454" s="378"/>
    </row>
    <row r="3455" spans="6:15" s="231" customFormat="1">
      <c r="F3455" s="413"/>
      <c r="M3455" s="377"/>
      <c r="N3455" s="377"/>
      <c r="O3455" s="378"/>
    </row>
    <row r="3456" spans="6:15" s="231" customFormat="1">
      <c r="F3456" s="413"/>
      <c r="M3456" s="377"/>
      <c r="N3456" s="377"/>
      <c r="O3456" s="378"/>
    </row>
    <row r="3457" spans="6:15" s="231" customFormat="1">
      <c r="F3457" s="413"/>
      <c r="M3457" s="377"/>
      <c r="N3457" s="377"/>
      <c r="O3457" s="378"/>
    </row>
    <row r="3458" spans="6:15" s="231" customFormat="1">
      <c r="F3458" s="413"/>
      <c r="M3458" s="377"/>
      <c r="N3458" s="377"/>
      <c r="O3458" s="378"/>
    </row>
    <row r="3459" spans="6:15" s="231" customFormat="1">
      <c r="F3459" s="413"/>
      <c r="M3459" s="377"/>
      <c r="N3459" s="377"/>
      <c r="O3459" s="378"/>
    </row>
    <row r="3460" spans="6:15" s="231" customFormat="1">
      <c r="F3460" s="413"/>
      <c r="M3460" s="377"/>
      <c r="N3460" s="377"/>
      <c r="O3460" s="378"/>
    </row>
    <row r="3461" spans="6:15" s="231" customFormat="1">
      <c r="F3461" s="413"/>
      <c r="M3461" s="377"/>
      <c r="N3461" s="377"/>
      <c r="O3461" s="378"/>
    </row>
    <row r="3462" spans="6:15" s="231" customFormat="1">
      <c r="F3462" s="413"/>
      <c r="M3462" s="377"/>
      <c r="N3462" s="377"/>
      <c r="O3462" s="378"/>
    </row>
    <row r="3463" spans="6:15" s="231" customFormat="1">
      <c r="F3463" s="413"/>
      <c r="M3463" s="377"/>
      <c r="N3463" s="377"/>
      <c r="O3463" s="378"/>
    </row>
    <row r="3464" spans="6:15" s="231" customFormat="1">
      <c r="F3464" s="413"/>
      <c r="M3464" s="377"/>
      <c r="N3464" s="377"/>
      <c r="O3464" s="378"/>
    </row>
    <row r="3465" spans="6:15" s="231" customFormat="1">
      <c r="F3465" s="413"/>
      <c r="M3465" s="377"/>
      <c r="N3465" s="377"/>
      <c r="O3465" s="378"/>
    </row>
    <row r="3466" spans="6:15" s="231" customFormat="1">
      <c r="F3466" s="413"/>
      <c r="M3466" s="377"/>
      <c r="N3466" s="377"/>
      <c r="O3466" s="378"/>
    </row>
    <row r="3467" spans="6:15" s="231" customFormat="1">
      <c r="F3467" s="413"/>
      <c r="M3467" s="377"/>
      <c r="N3467" s="377"/>
      <c r="O3467" s="378"/>
    </row>
    <row r="3468" spans="6:15" s="231" customFormat="1">
      <c r="F3468" s="413"/>
      <c r="M3468" s="377"/>
      <c r="N3468" s="377"/>
      <c r="O3468" s="378"/>
    </row>
    <row r="3469" spans="6:15" s="231" customFormat="1">
      <c r="F3469" s="413"/>
      <c r="M3469" s="377"/>
      <c r="N3469" s="377"/>
      <c r="O3469" s="378"/>
    </row>
    <row r="3470" spans="6:15" s="231" customFormat="1">
      <c r="F3470" s="413"/>
      <c r="M3470" s="377"/>
      <c r="N3470" s="377"/>
      <c r="O3470" s="378"/>
    </row>
    <row r="3471" spans="6:15" s="231" customFormat="1">
      <c r="F3471" s="413"/>
      <c r="M3471" s="377"/>
      <c r="N3471" s="377"/>
      <c r="O3471" s="378"/>
    </row>
    <row r="3472" spans="6:15" s="231" customFormat="1">
      <c r="F3472" s="413"/>
      <c r="M3472" s="377"/>
      <c r="N3472" s="377"/>
      <c r="O3472" s="378"/>
    </row>
    <row r="3473" spans="6:15" s="231" customFormat="1">
      <c r="F3473" s="413"/>
      <c r="M3473" s="377"/>
      <c r="N3473" s="377"/>
      <c r="O3473" s="378"/>
    </row>
    <row r="3474" spans="6:15" s="231" customFormat="1">
      <c r="F3474" s="413"/>
      <c r="M3474" s="377"/>
      <c r="N3474" s="377"/>
      <c r="O3474" s="378"/>
    </row>
    <row r="3475" spans="6:15" s="231" customFormat="1">
      <c r="F3475" s="413"/>
      <c r="M3475" s="377"/>
      <c r="N3475" s="377"/>
      <c r="O3475" s="378"/>
    </row>
    <row r="3476" spans="6:15" s="231" customFormat="1">
      <c r="F3476" s="413"/>
      <c r="M3476" s="377"/>
      <c r="N3476" s="377"/>
      <c r="O3476" s="378"/>
    </row>
    <row r="3477" spans="6:15" s="231" customFormat="1">
      <c r="F3477" s="413"/>
      <c r="M3477" s="377"/>
      <c r="N3477" s="377"/>
      <c r="O3477" s="378"/>
    </row>
    <row r="3478" spans="6:15" s="231" customFormat="1">
      <c r="F3478" s="413"/>
      <c r="M3478" s="377"/>
      <c r="N3478" s="377"/>
      <c r="O3478" s="378"/>
    </row>
    <row r="3479" spans="6:15" s="231" customFormat="1">
      <c r="F3479" s="413"/>
      <c r="M3479" s="377"/>
      <c r="N3479" s="377"/>
      <c r="O3479" s="378"/>
    </row>
    <row r="3480" spans="6:15" s="231" customFormat="1">
      <c r="F3480" s="413"/>
      <c r="M3480" s="377"/>
      <c r="N3480" s="377"/>
      <c r="O3480" s="378"/>
    </row>
    <row r="3481" spans="6:15" s="231" customFormat="1">
      <c r="F3481" s="413"/>
      <c r="M3481" s="377"/>
      <c r="N3481" s="377"/>
      <c r="O3481" s="378"/>
    </row>
    <row r="3482" spans="6:15" s="231" customFormat="1">
      <c r="F3482" s="413"/>
      <c r="M3482" s="377"/>
      <c r="N3482" s="377"/>
      <c r="O3482" s="378"/>
    </row>
    <row r="3483" spans="6:15" s="231" customFormat="1">
      <c r="F3483" s="413"/>
      <c r="M3483" s="377"/>
      <c r="N3483" s="377"/>
      <c r="O3483" s="378"/>
    </row>
    <row r="3484" spans="6:15" s="231" customFormat="1">
      <c r="F3484" s="413"/>
      <c r="M3484" s="377"/>
      <c r="N3484" s="377"/>
      <c r="O3484" s="378"/>
    </row>
    <row r="3485" spans="6:15" s="231" customFormat="1">
      <c r="F3485" s="413"/>
      <c r="M3485" s="377"/>
      <c r="N3485" s="377"/>
      <c r="O3485" s="378"/>
    </row>
    <row r="3486" spans="6:15" s="231" customFormat="1">
      <c r="F3486" s="413"/>
      <c r="M3486" s="377"/>
      <c r="N3486" s="377"/>
      <c r="O3486" s="378"/>
    </row>
    <row r="3487" spans="6:15" s="231" customFormat="1">
      <c r="F3487" s="413"/>
      <c r="M3487" s="377"/>
      <c r="N3487" s="377"/>
      <c r="O3487" s="378"/>
    </row>
    <row r="3488" spans="6:15" s="231" customFormat="1">
      <c r="F3488" s="413"/>
      <c r="M3488" s="377"/>
      <c r="N3488" s="377"/>
      <c r="O3488" s="378"/>
    </row>
    <row r="3489" spans="6:15" s="231" customFormat="1">
      <c r="F3489" s="413"/>
      <c r="M3489" s="377"/>
      <c r="N3489" s="377"/>
      <c r="O3489" s="378"/>
    </row>
    <row r="3490" spans="6:15" s="231" customFormat="1">
      <c r="F3490" s="413"/>
      <c r="M3490" s="377"/>
      <c r="N3490" s="377"/>
      <c r="O3490" s="378"/>
    </row>
    <row r="3491" spans="6:15" s="231" customFormat="1">
      <c r="F3491" s="413"/>
      <c r="M3491" s="377"/>
      <c r="N3491" s="377"/>
      <c r="O3491" s="378"/>
    </row>
    <row r="3492" spans="6:15" s="231" customFormat="1">
      <c r="F3492" s="413"/>
      <c r="M3492" s="377"/>
      <c r="N3492" s="377"/>
      <c r="O3492" s="378"/>
    </row>
    <row r="3493" spans="6:15" s="231" customFormat="1">
      <c r="F3493" s="413"/>
      <c r="M3493" s="377"/>
      <c r="N3493" s="377"/>
      <c r="O3493" s="378"/>
    </row>
    <row r="3494" spans="6:15" s="231" customFormat="1">
      <c r="F3494" s="413"/>
      <c r="M3494" s="377"/>
      <c r="N3494" s="377"/>
      <c r="O3494" s="378"/>
    </row>
    <row r="3495" spans="6:15" s="231" customFormat="1">
      <c r="F3495" s="413"/>
      <c r="M3495" s="377"/>
      <c r="N3495" s="377"/>
      <c r="O3495" s="378"/>
    </row>
    <row r="3496" spans="6:15" s="231" customFormat="1">
      <c r="F3496" s="413"/>
      <c r="M3496" s="377"/>
      <c r="N3496" s="377"/>
      <c r="O3496" s="378"/>
    </row>
    <row r="3497" spans="6:15" s="231" customFormat="1">
      <c r="F3497" s="413"/>
      <c r="M3497" s="377"/>
      <c r="N3497" s="377"/>
      <c r="O3497" s="378"/>
    </row>
    <row r="3498" spans="6:15" s="231" customFormat="1">
      <c r="F3498" s="413"/>
      <c r="M3498" s="377"/>
      <c r="N3498" s="377"/>
      <c r="O3498" s="378"/>
    </row>
    <row r="3499" spans="6:15" s="231" customFormat="1">
      <c r="F3499" s="413"/>
      <c r="M3499" s="377"/>
      <c r="N3499" s="377"/>
      <c r="O3499" s="378"/>
    </row>
    <row r="3500" spans="6:15" s="231" customFormat="1">
      <c r="F3500" s="413"/>
      <c r="M3500" s="377"/>
      <c r="N3500" s="377"/>
      <c r="O3500" s="378"/>
    </row>
    <row r="3501" spans="6:15" s="231" customFormat="1">
      <c r="F3501" s="413"/>
      <c r="M3501" s="377"/>
      <c r="N3501" s="377"/>
      <c r="O3501" s="378"/>
    </row>
    <row r="3502" spans="6:15" s="231" customFormat="1">
      <c r="F3502" s="413"/>
      <c r="M3502" s="377"/>
      <c r="N3502" s="377"/>
      <c r="O3502" s="378"/>
    </row>
    <row r="3503" spans="6:15" s="231" customFormat="1">
      <c r="F3503" s="413"/>
      <c r="M3503" s="377"/>
      <c r="N3503" s="377"/>
      <c r="O3503" s="378"/>
    </row>
    <row r="3504" spans="6:15" s="231" customFormat="1">
      <c r="F3504" s="413"/>
      <c r="M3504" s="377"/>
      <c r="N3504" s="377"/>
      <c r="O3504" s="378"/>
    </row>
    <row r="3505" spans="6:15" s="231" customFormat="1">
      <c r="F3505" s="413"/>
      <c r="M3505" s="377"/>
      <c r="N3505" s="377"/>
      <c r="O3505" s="378"/>
    </row>
    <row r="3506" spans="6:15" s="231" customFormat="1">
      <c r="F3506" s="413"/>
      <c r="M3506" s="377"/>
      <c r="N3506" s="377"/>
      <c r="O3506" s="378"/>
    </row>
    <row r="3507" spans="6:15" s="231" customFormat="1">
      <c r="F3507" s="413"/>
      <c r="M3507" s="377"/>
      <c r="N3507" s="377"/>
      <c r="O3507" s="378"/>
    </row>
    <row r="3508" spans="6:15" s="231" customFormat="1">
      <c r="F3508" s="413"/>
      <c r="M3508" s="377"/>
      <c r="N3508" s="377"/>
      <c r="O3508" s="378"/>
    </row>
    <row r="3509" spans="6:15" s="231" customFormat="1">
      <c r="F3509" s="413"/>
      <c r="M3509" s="377"/>
      <c r="N3509" s="377"/>
      <c r="O3509" s="378"/>
    </row>
    <row r="3510" spans="6:15" s="231" customFormat="1">
      <c r="F3510" s="413"/>
      <c r="M3510" s="377"/>
      <c r="N3510" s="377"/>
      <c r="O3510" s="378"/>
    </row>
    <row r="3511" spans="6:15" s="231" customFormat="1">
      <c r="F3511" s="413"/>
      <c r="M3511" s="377"/>
      <c r="N3511" s="377"/>
      <c r="O3511" s="378"/>
    </row>
    <row r="3512" spans="6:15" s="231" customFormat="1">
      <c r="F3512" s="413"/>
      <c r="M3512" s="377"/>
      <c r="N3512" s="377"/>
      <c r="O3512" s="378"/>
    </row>
    <row r="3513" spans="6:15" s="231" customFormat="1">
      <c r="F3513" s="413"/>
      <c r="M3513" s="377"/>
      <c r="N3513" s="377"/>
      <c r="O3513" s="378"/>
    </row>
    <row r="3514" spans="6:15" s="231" customFormat="1">
      <c r="F3514" s="413"/>
      <c r="M3514" s="377"/>
      <c r="N3514" s="377"/>
      <c r="O3514" s="378"/>
    </row>
    <row r="3515" spans="6:15" s="231" customFormat="1">
      <c r="F3515" s="413"/>
      <c r="M3515" s="377"/>
      <c r="N3515" s="377"/>
      <c r="O3515" s="378"/>
    </row>
    <row r="3516" spans="6:15" s="231" customFormat="1">
      <c r="F3516" s="413"/>
      <c r="M3516" s="377"/>
      <c r="N3516" s="377"/>
      <c r="O3516" s="378"/>
    </row>
    <row r="3517" spans="6:15" s="231" customFormat="1">
      <c r="F3517" s="413"/>
      <c r="M3517" s="377"/>
      <c r="N3517" s="377"/>
      <c r="O3517" s="378"/>
    </row>
    <row r="3518" spans="6:15" s="231" customFormat="1">
      <c r="F3518" s="413"/>
      <c r="M3518" s="377"/>
      <c r="N3518" s="377"/>
      <c r="O3518" s="378"/>
    </row>
    <row r="3519" spans="6:15" s="231" customFormat="1">
      <c r="F3519" s="413"/>
      <c r="M3519" s="377"/>
      <c r="N3519" s="377"/>
      <c r="O3519" s="378"/>
    </row>
    <row r="3520" spans="6:15" s="231" customFormat="1">
      <c r="F3520" s="413"/>
      <c r="M3520" s="377"/>
      <c r="N3520" s="377"/>
      <c r="O3520" s="378"/>
    </row>
    <row r="3521" spans="6:15" s="231" customFormat="1">
      <c r="F3521" s="413"/>
      <c r="M3521" s="377"/>
      <c r="N3521" s="377"/>
      <c r="O3521" s="378"/>
    </row>
    <row r="3522" spans="6:15" s="231" customFormat="1">
      <c r="F3522" s="413"/>
      <c r="M3522" s="377"/>
      <c r="N3522" s="377"/>
      <c r="O3522" s="378"/>
    </row>
    <row r="3523" spans="6:15" s="231" customFormat="1">
      <c r="F3523" s="413"/>
      <c r="M3523" s="377"/>
      <c r="N3523" s="377"/>
      <c r="O3523" s="378"/>
    </row>
    <row r="3524" spans="6:15" s="231" customFormat="1">
      <c r="F3524" s="413"/>
      <c r="M3524" s="377"/>
      <c r="N3524" s="377"/>
      <c r="O3524" s="378"/>
    </row>
    <row r="3525" spans="6:15" s="231" customFormat="1">
      <c r="F3525" s="413"/>
      <c r="M3525" s="377"/>
      <c r="N3525" s="377"/>
      <c r="O3525" s="378"/>
    </row>
    <row r="3526" spans="6:15" s="231" customFormat="1">
      <c r="F3526" s="413"/>
      <c r="M3526" s="377"/>
      <c r="N3526" s="377"/>
      <c r="O3526" s="378"/>
    </row>
    <row r="3527" spans="6:15" s="231" customFormat="1">
      <c r="F3527" s="413"/>
      <c r="M3527" s="377"/>
      <c r="N3527" s="377"/>
      <c r="O3527" s="378"/>
    </row>
    <row r="3528" spans="6:15" s="231" customFormat="1">
      <c r="F3528" s="413"/>
      <c r="M3528" s="377"/>
      <c r="N3528" s="377"/>
      <c r="O3528" s="378"/>
    </row>
    <row r="3529" spans="6:15" s="231" customFormat="1">
      <c r="F3529" s="413"/>
      <c r="M3529" s="377"/>
      <c r="N3529" s="377"/>
      <c r="O3529" s="378"/>
    </row>
    <row r="3530" spans="6:15" s="231" customFormat="1">
      <c r="F3530" s="413"/>
      <c r="M3530" s="377"/>
      <c r="N3530" s="377"/>
      <c r="O3530" s="378"/>
    </row>
    <row r="3531" spans="6:15" s="231" customFormat="1">
      <c r="F3531" s="413"/>
      <c r="M3531" s="377"/>
      <c r="N3531" s="377"/>
      <c r="O3531" s="378"/>
    </row>
    <row r="3532" spans="6:15" s="231" customFormat="1">
      <c r="F3532" s="413"/>
      <c r="M3532" s="377"/>
      <c r="N3532" s="377"/>
      <c r="O3532" s="378"/>
    </row>
    <row r="3533" spans="6:15" s="231" customFormat="1">
      <c r="F3533" s="413"/>
      <c r="M3533" s="377"/>
      <c r="N3533" s="377"/>
      <c r="O3533" s="378"/>
    </row>
    <row r="3534" spans="6:15" s="231" customFormat="1">
      <c r="F3534" s="413"/>
      <c r="M3534" s="377"/>
      <c r="N3534" s="377"/>
      <c r="O3534" s="378"/>
    </row>
    <row r="3535" spans="6:15" s="231" customFormat="1">
      <c r="F3535" s="413"/>
      <c r="M3535" s="377"/>
      <c r="N3535" s="377"/>
      <c r="O3535" s="378"/>
    </row>
    <row r="3536" spans="6:15" s="231" customFormat="1">
      <c r="F3536" s="413"/>
      <c r="M3536" s="377"/>
      <c r="N3536" s="377"/>
      <c r="O3536" s="378"/>
    </row>
    <row r="3537" spans="6:15" s="231" customFormat="1">
      <c r="F3537" s="413"/>
      <c r="M3537" s="377"/>
      <c r="N3537" s="377"/>
      <c r="O3537" s="378"/>
    </row>
    <row r="3538" spans="6:15" s="231" customFormat="1">
      <c r="F3538" s="413"/>
      <c r="M3538" s="377"/>
      <c r="N3538" s="377"/>
      <c r="O3538" s="378"/>
    </row>
    <row r="3539" spans="6:15" s="231" customFormat="1">
      <c r="F3539" s="413"/>
      <c r="M3539" s="377"/>
      <c r="N3539" s="377"/>
      <c r="O3539" s="378"/>
    </row>
    <row r="3540" spans="6:15" s="231" customFormat="1">
      <c r="F3540" s="413"/>
      <c r="M3540" s="377"/>
      <c r="N3540" s="377"/>
      <c r="O3540" s="378"/>
    </row>
    <row r="3541" spans="6:15" s="231" customFormat="1">
      <c r="F3541" s="413"/>
      <c r="M3541" s="377"/>
      <c r="N3541" s="377"/>
      <c r="O3541" s="378"/>
    </row>
    <row r="3542" spans="6:15" s="231" customFormat="1">
      <c r="F3542" s="413"/>
      <c r="M3542" s="377"/>
      <c r="N3542" s="377"/>
      <c r="O3542" s="378"/>
    </row>
    <row r="3543" spans="6:15" s="231" customFormat="1">
      <c r="F3543" s="413"/>
      <c r="M3543" s="377"/>
      <c r="N3543" s="377"/>
      <c r="O3543" s="378"/>
    </row>
    <row r="3544" spans="6:15" s="231" customFormat="1">
      <c r="F3544" s="413"/>
      <c r="M3544" s="377"/>
      <c r="N3544" s="377"/>
      <c r="O3544" s="378"/>
    </row>
    <row r="3545" spans="6:15" s="231" customFormat="1">
      <c r="F3545" s="413"/>
      <c r="M3545" s="377"/>
      <c r="N3545" s="377"/>
      <c r="O3545" s="378"/>
    </row>
    <row r="3546" spans="6:15" s="231" customFormat="1">
      <c r="F3546" s="413"/>
      <c r="M3546" s="377"/>
      <c r="N3546" s="377"/>
      <c r="O3546" s="378"/>
    </row>
    <row r="3547" spans="6:15" s="231" customFormat="1">
      <c r="F3547" s="413"/>
      <c r="M3547" s="377"/>
      <c r="N3547" s="377"/>
      <c r="O3547" s="378"/>
    </row>
    <row r="3548" spans="6:15" s="231" customFormat="1">
      <c r="F3548" s="413"/>
      <c r="M3548" s="377"/>
      <c r="N3548" s="377"/>
      <c r="O3548" s="378"/>
    </row>
    <row r="3549" spans="6:15" s="231" customFormat="1">
      <c r="F3549" s="413"/>
      <c r="M3549" s="377"/>
      <c r="N3549" s="377"/>
      <c r="O3549" s="378"/>
    </row>
    <row r="3550" spans="6:15" s="231" customFormat="1">
      <c r="F3550" s="413"/>
      <c r="M3550" s="377"/>
      <c r="N3550" s="377"/>
      <c r="O3550" s="378"/>
    </row>
    <row r="3551" spans="6:15" s="231" customFormat="1">
      <c r="F3551" s="413"/>
      <c r="M3551" s="377"/>
      <c r="N3551" s="377"/>
      <c r="O3551" s="378"/>
    </row>
    <row r="3552" spans="6:15" s="231" customFormat="1">
      <c r="F3552" s="413"/>
      <c r="M3552" s="377"/>
      <c r="N3552" s="377"/>
      <c r="O3552" s="378"/>
    </row>
    <row r="3553" spans="6:15" s="231" customFormat="1">
      <c r="F3553" s="413"/>
      <c r="M3553" s="377"/>
      <c r="N3553" s="377"/>
      <c r="O3553" s="378"/>
    </row>
    <row r="3554" spans="6:15" s="231" customFormat="1">
      <c r="F3554" s="413"/>
      <c r="M3554" s="377"/>
      <c r="N3554" s="377"/>
      <c r="O3554" s="378"/>
    </row>
    <row r="3555" spans="6:15" s="231" customFormat="1">
      <c r="F3555" s="413"/>
      <c r="M3555" s="377"/>
      <c r="N3555" s="377"/>
      <c r="O3555" s="378"/>
    </row>
    <row r="3556" spans="6:15" s="231" customFormat="1">
      <c r="F3556" s="413"/>
      <c r="M3556" s="377"/>
      <c r="N3556" s="377"/>
      <c r="O3556" s="378"/>
    </row>
    <row r="3557" spans="6:15" s="231" customFormat="1">
      <c r="F3557" s="413"/>
      <c r="M3557" s="377"/>
      <c r="N3557" s="377"/>
      <c r="O3557" s="378"/>
    </row>
    <row r="3558" spans="6:15" s="231" customFormat="1">
      <c r="F3558" s="413"/>
      <c r="M3558" s="377"/>
      <c r="N3558" s="377"/>
      <c r="O3558" s="378"/>
    </row>
    <row r="3559" spans="6:15" s="231" customFormat="1">
      <c r="F3559" s="413"/>
      <c r="M3559" s="377"/>
      <c r="N3559" s="377"/>
      <c r="O3559" s="378"/>
    </row>
    <row r="3560" spans="6:15" s="231" customFormat="1">
      <c r="F3560" s="413"/>
      <c r="M3560" s="377"/>
      <c r="N3560" s="377"/>
      <c r="O3560" s="378"/>
    </row>
    <row r="3561" spans="6:15" s="231" customFormat="1">
      <c r="F3561" s="413"/>
      <c r="M3561" s="377"/>
      <c r="N3561" s="377"/>
      <c r="O3561" s="378"/>
    </row>
    <row r="3562" spans="6:15" s="231" customFormat="1">
      <c r="F3562" s="413"/>
      <c r="M3562" s="377"/>
      <c r="N3562" s="377"/>
      <c r="O3562" s="378"/>
    </row>
    <row r="3563" spans="6:15" s="231" customFormat="1">
      <c r="F3563" s="413"/>
      <c r="M3563" s="377"/>
      <c r="N3563" s="377"/>
      <c r="O3563" s="378"/>
    </row>
    <row r="3564" spans="6:15" s="231" customFormat="1">
      <c r="F3564" s="413"/>
      <c r="M3564" s="377"/>
      <c r="N3564" s="377"/>
      <c r="O3564" s="378"/>
    </row>
    <row r="3565" spans="6:15" s="231" customFormat="1">
      <c r="F3565" s="413"/>
      <c r="M3565" s="377"/>
      <c r="N3565" s="377"/>
      <c r="O3565" s="378"/>
    </row>
    <row r="3566" spans="6:15" s="231" customFormat="1">
      <c r="F3566" s="413"/>
      <c r="M3566" s="377"/>
      <c r="N3566" s="377"/>
      <c r="O3566" s="378"/>
    </row>
    <row r="3567" spans="6:15" s="231" customFormat="1">
      <c r="F3567" s="413"/>
      <c r="M3567" s="377"/>
      <c r="N3567" s="377"/>
      <c r="O3567" s="378"/>
    </row>
    <row r="3568" spans="6:15" s="231" customFormat="1">
      <c r="F3568" s="413"/>
      <c r="M3568" s="377"/>
      <c r="N3568" s="377"/>
      <c r="O3568" s="378"/>
    </row>
    <row r="3569" spans="6:15" s="231" customFormat="1">
      <c r="F3569" s="413"/>
      <c r="M3569" s="377"/>
      <c r="N3569" s="377"/>
      <c r="O3569" s="378"/>
    </row>
    <row r="3570" spans="6:15" s="231" customFormat="1">
      <c r="F3570" s="413"/>
      <c r="M3570" s="377"/>
      <c r="N3570" s="377"/>
      <c r="O3570" s="378"/>
    </row>
    <row r="3571" spans="6:15" s="231" customFormat="1">
      <c r="F3571" s="413"/>
      <c r="M3571" s="377"/>
      <c r="N3571" s="377"/>
      <c r="O3571" s="378"/>
    </row>
    <row r="3572" spans="6:15" s="231" customFormat="1">
      <c r="F3572" s="413"/>
      <c r="M3572" s="377"/>
      <c r="N3572" s="377"/>
      <c r="O3572" s="378"/>
    </row>
    <row r="3573" spans="6:15" s="231" customFormat="1">
      <c r="F3573" s="413"/>
      <c r="M3573" s="377"/>
      <c r="N3573" s="377"/>
      <c r="O3573" s="378"/>
    </row>
    <row r="3574" spans="6:15" s="231" customFormat="1">
      <c r="F3574" s="413"/>
      <c r="M3574" s="377"/>
      <c r="N3574" s="377"/>
      <c r="O3574" s="378"/>
    </row>
    <row r="3575" spans="6:15" s="231" customFormat="1">
      <c r="F3575" s="413"/>
      <c r="M3575" s="377"/>
      <c r="N3575" s="377"/>
      <c r="O3575" s="378"/>
    </row>
    <row r="3576" spans="6:15" s="231" customFormat="1">
      <c r="F3576" s="413"/>
      <c r="M3576" s="377"/>
      <c r="N3576" s="377"/>
      <c r="O3576" s="378"/>
    </row>
    <row r="3577" spans="6:15" s="231" customFormat="1">
      <c r="F3577" s="413"/>
      <c r="M3577" s="377"/>
      <c r="N3577" s="377"/>
      <c r="O3577" s="378"/>
    </row>
    <row r="3578" spans="6:15" s="231" customFormat="1">
      <c r="F3578" s="413"/>
      <c r="M3578" s="377"/>
      <c r="N3578" s="377"/>
      <c r="O3578" s="378"/>
    </row>
    <row r="3579" spans="6:15" s="231" customFormat="1">
      <c r="F3579" s="413"/>
      <c r="M3579" s="377"/>
      <c r="N3579" s="377"/>
      <c r="O3579" s="378"/>
    </row>
    <row r="3580" spans="6:15" s="231" customFormat="1">
      <c r="F3580" s="413"/>
      <c r="M3580" s="377"/>
      <c r="N3580" s="377"/>
      <c r="O3580" s="378"/>
    </row>
    <row r="3581" spans="6:15" s="231" customFormat="1">
      <c r="F3581" s="413"/>
      <c r="M3581" s="377"/>
      <c r="N3581" s="377"/>
      <c r="O3581" s="378"/>
    </row>
    <row r="3582" spans="6:15" s="231" customFormat="1">
      <c r="F3582" s="413"/>
      <c r="M3582" s="377"/>
      <c r="N3582" s="377"/>
      <c r="O3582" s="378"/>
    </row>
    <row r="3583" spans="6:15" s="231" customFormat="1">
      <c r="F3583" s="413"/>
      <c r="M3583" s="377"/>
      <c r="N3583" s="377"/>
      <c r="O3583" s="378"/>
    </row>
    <row r="3584" spans="6:15" s="231" customFormat="1">
      <c r="F3584" s="413"/>
      <c r="M3584" s="377"/>
      <c r="N3584" s="377"/>
      <c r="O3584" s="378"/>
    </row>
    <row r="3585" spans="6:15" s="231" customFormat="1">
      <c r="F3585" s="413"/>
      <c r="M3585" s="377"/>
      <c r="N3585" s="377"/>
      <c r="O3585" s="378"/>
    </row>
    <row r="3586" spans="6:15" s="231" customFormat="1">
      <c r="F3586" s="413"/>
      <c r="M3586" s="377"/>
      <c r="N3586" s="377"/>
      <c r="O3586" s="378"/>
    </row>
    <row r="3587" spans="6:15" s="231" customFormat="1">
      <c r="F3587" s="413"/>
      <c r="M3587" s="377"/>
      <c r="N3587" s="377"/>
      <c r="O3587" s="378"/>
    </row>
    <row r="3588" spans="6:15" s="231" customFormat="1">
      <c r="F3588" s="413"/>
      <c r="M3588" s="377"/>
      <c r="N3588" s="377"/>
      <c r="O3588" s="378"/>
    </row>
    <row r="3589" spans="6:15" s="231" customFormat="1">
      <c r="F3589" s="413"/>
      <c r="M3589" s="377"/>
      <c r="N3589" s="377"/>
      <c r="O3589" s="378"/>
    </row>
    <row r="3590" spans="6:15" s="231" customFormat="1">
      <c r="F3590" s="413"/>
      <c r="M3590" s="377"/>
      <c r="N3590" s="377"/>
      <c r="O3590" s="378"/>
    </row>
    <row r="3591" spans="6:15" s="231" customFormat="1">
      <c r="F3591" s="413"/>
      <c r="M3591" s="377"/>
      <c r="N3591" s="377"/>
      <c r="O3591" s="378"/>
    </row>
    <row r="3592" spans="6:15" s="231" customFormat="1">
      <c r="F3592" s="413"/>
      <c r="M3592" s="377"/>
      <c r="N3592" s="377"/>
      <c r="O3592" s="378"/>
    </row>
    <row r="3593" spans="6:15" s="231" customFormat="1">
      <c r="F3593" s="413"/>
      <c r="M3593" s="377"/>
      <c r="N3593" s="377"/>
      <c r="O3593" s="378"/>
    </row>
    <row r="3594" spans="6:15" s="231" customFormat="1">
      <c r="F3594" s="413"/>
      <c r="M3594" s="377"/>
      <c r="N3594" s="377"/>
      <c r="O3594" s="378"/>
    </row>
    <row r="3595" spans="6:15" s="231" customFormat="1">
      <c r="F3595" s="413"/>
      <c r="M3595" s="377"/>
      <c r="N3595" s="377"/>
      <c r="O3595" s="378"/>
    </row>
    <row r="3596" spans="6:15" s="231" customFormat="1">
      <c r="F3596" s="413"/>
      <c r="M3596" s="377"/>
      <c r="N3596" s="377"/>
      <c r="O3596" s="378"/>
    </row>
    <row r="3597" spans="6:15" s="231" customFormat="1">
      <c r="F3597" s="413"/>
      <c r="M3597" s="377"/>
      <c r="N3597" s="377"/>
      <c r="O3597" s="378"/>
    </row>
    <row r="3598" spans="6:15" s="231" customFormat="1">
      <c r="F3598" s="413"/>
      <c r="M3598" s="377"/>
      <c r="N3598" s="377"/>
      <c r="O3598" s="378"/>
    </row>
    <row r="3599" spans="6:15" s="231" customFormat="1">
      <c r="F3599" s="413"/>
      <c r="M3599" s="377"/>
      <c r="N3599" s="377"/>
      <c r="O3599" s="378"/>
    </row>
    <row r="3600" spans="6:15" s="231" customFormat="1">
      <c r="F3600" s="413"/>
      <c r="M3600" s="377"/>
      <c r="N3600" s="377"/>
      <c r="O3600" s="378"/>
    </row>
    <row r="3601" spans="6:15" s="231" customFormat="1">
      <c r="F3601" s="413"/>
      <c r="M3601" s="377"/>
      <c r="N3601" s="377"/>
      <c r="O3601" s="378"/>
    </row>
    <row r="3602" spans="6:15" s="231" customFormat="1">
      <c r="F3602" s="413"/>
      <c r="M3602" s="377"/>
      <c r="N3602" s="377"/>
      <c r="O3602" s="378"/>
    </row>
    <row r="3603" spans="6:15" s="231" customFormat="1">
      <c r="F3603" s="413"/>
      <c r="M3603" s="377"/>
      <c r="N3603" s="377"/>
      <c r="O3603" s="378"/>
    </row>
    <row r="3604" spans="6:15" s="231" customFormat="1">
      <c r="F3604" s="413"/>
      <c r="M3604" s="377"/>
      <c r="N3604" s="377"/>
      <c r="O3604" s="378"/>
    </row>
    <row r="3605" spans="6:15" s="231" customFormat="1">
      <c r="F3605" s="413"/>
      <c r="M3605" s="377"/>
      <c r="N3605" s="377"/>
      <c r="O3605" s="378"/>
    </row>
    <row r="3606" spans="6:15" s="231" customFormat="1">
      <c r="F3606" s="413"/>
      <c r="M3606" s="377"/>
      <c r="N3606" s="377"/>
      <c r="O3606" s="378"/>
    </row>
    <row r="3607" spans="6:15" s="231" customFormat="1">
      <c r="F3607" s="413"/>
      <c r="M3607" s="377"/>
      <c r="N3607" s="377"/>
      <c r="O3607" s="378"/>
    </row>
    <row r="3608" spans="6:15" s="231" customFormat="1">
      <c r="F3608" s="413"/>
      <c r="M3608" s="377"/>
      <c r="N3608" s="377"/>
      <c r="O3608" s="378"/>
    </row>
    <row r="3609" spans="6:15" s="231" customFormat="1">
      <c r="F3609" s="413"/>
      <c r="M3609" s="377"/>
      <c r="N3609" s="377"/>
      <c r="O3609" s="378"/>
    </row>
    <row r="3610" spans="6:15" s="231" customFormat="1">
      <c r="F3610" s="413"/>
      <c r="M3610" s="377"/>
      <c r="N3610" s="377"/>
      <c r="O3610" s="378"/>
    </row>
    <row r="3611" spans="6:15" s="231" customFormat="1">
      <c r="F3611" s="413"/>
      <c r="M3611" s="377"/>
      <c r="N3611" s="377"/>
      <c r="O3611" s="378"/>
    </row>
    <row r="3612" spans="6:15" s="231" customFormat="1">
      <c r="F3612" s="413"/>
      <c r="M3612" s="377"/>
      <c r="N3612" s="377"/>
      <c r="O3612" s="378"/>
    </row>
    <row r="3613" spans="6:15" s="231" customFormat="1">
      <c r="F3613" s="413"/>
      <c r="M3613" s="377"/>
      <c r="N3613" s="377"/>
      <c r="O3613" s="378"/>
    </row>
    <row r="3614" spans="6:15" s="231" customFormat="1">
      <c r="F3614" s="413"/>
      <c r="M3614" s="377"/>
      <c r="N3614" s="377"/>
      <c r="O3614" s="378"/>
    </row>
    <row r="3615" spans="6:15" s="231" customFormat="1">
      <c r="F3615" s="413"/>
      <c r="M3615" s="377"/>
      <c r="N3615" s="377"/>
      <c r="O3615" s="378"/>
    </row>
    <row r="3616" spans="6:15" s="231" customFormat="1">
      <c r="F3616" s="413"/>
      <c r="M3616" s="377"/>
      <c r="N3616" s="377"/>
      <c r="O3616" s="378"/>
    </row>
    <row r="3617" spans="6:15" s="231" customFormat="1">
      <c r="F3617" s="413"/>
      <c r="M3617" s="377"/>
      <c r="N3617" s="377"/>
      <c r="O3617" s="378"/>
    </row>
    <row r="3618" spans="6:15" s="231" customFormat="1">
      <c r="F3618" s="413"/>
      <c r="M3618" s="377"/>
      <c r="N3618" s="377"/>
      <c r="O3618" s="378"/>
    </row>
    <row r="3619" spans="6:15" s="231" customFormat="1">
      <c r="F3619" s="413"/>
      <c r="M3619" s="377"/>
      <c r="N3619" s="377"/>
      <c r="O3619" s="378"/>
    </row>
    <row r="3620" spans="6:15" s="231" customFormat="1">
      <c r="F3620" s="413"/>
      <c r="M3620" s="377"/>
      <c r="N3620" s="377"/>
      <c r="O3620" s="378"/>
    </row>
    <row r="3621" spans="6:15" s="231" customFormat="1">
      <c r="F3621" s="413"/>
      <c r="M3621" s="377"/>
      <c r="N3621" s="377"/>
      <c r="O3621" s="378"/>
    </row>
    <row r="3622" spans="6:15" s="231" customFormat="1">
      <c r="F3622" s="413"/>
      <c r="M3622" s="377"/>
      <c r="N3622" s="377"/>
      <c r="O3622" s="378"/>
    </row>
    <row r="3623" spans="6:15" s="231" customFormat="1">
      <c r="F3623" s="413"/>
      <c r="M3623" s="377"/>
      <c r="N3623" s="377"/>
      <c r="O3623" s="378"/>
    </row>
    <row r="3624" spans="6:15" s="231" customFormat="1">
      <c r="F3624" s="413"/>
      <c r="M3624" s="377"/>
      <c r="N3624" s="377"/>
      <c r="O3624" s="378"/>
    </row>
    <row r="3625" spans="6:15" s="231" customFormat="1">
      <c r="F3625" s="413"/>
      <c r="M3625" s="377"/>
      <c r="N3625" s="377"/>
      <c r="O3625" s="378"/>
    </row>
    <row r="3626" spans="6:15" s="231" customFormat="1">
      <c r="F3626" s="413"/>
      <c r="M3626" s="377"/>
      <c r="N3626" s="377"/>
      <c r="O3626" s="378"/>
    </row>
    <row r="3627" spans="6:15" s="231" customFormat="1">
      <c r="F3627" s="413"/>
      <c r="M3627" s="377"/>
      <c r="N3627" s="377"/>
      <c r="O3627" s="378"/>
    </row>
    <row r="3628" spans="6:15" s="231" customFormat="1">
      <c r="F3628" s="413"/>
      <c r="M3628" s="377"/>
      <c r="N3628" s="377"/>
      <c r="O3628" s="378"/>
    </row>
    <row r="3629" spans="6:15" s="231" customFormat="1">
      <c r="F3629" s="413"/>
      <c r="M3629" s="377"/>
      <c r="N3629" s="377"/>
      <c r="O3629" s="378"/>
    </row>
    <row r="3630" spans="6:15" s="231" customFormat="1">
      <c r="F3630" s="413"/>
      <c r="M3630" s="377"/>
      <c r="N3630" s="377"/>
      <c r="O3630" s="378"/>
    </row>
    <row r="3631" spans="6:15" s="231" customFormat="1">
      <c r="F3631" s="413"/>
      <c r="M3631" s="377"/>
      <c r="N3631" s="377"/>
      <c r="O3631" s="378"/>
    </row>
    <row r="3632" spans="6:15" s="231" customFormat="1">
      <c r="F3632" s="413"/>
      <c r="M3632" s="377"/>
      <c r="N3632" s="377"/>
      <c r="O3632" s="378"/>
    </row>
    <row r="3633" spans="6:15" s="231" customFormat="1">
      <c r="F3633" s="413"/>
      <c r="M3633" s="377"/>
      <c r="N3633" s="377"/>
      <c r="O3633" s="378"/>
    </row>
    <row r="3634" spans="6:15" s="231" customFormat="1">
      <c r="F3634" s="413"/>
      <c r="M3634" s="377"/>
      <c r="N3634" s="377"/>
      <c r="O3634" s="378"/>
    </row>
    <row r="3635" spans="6:15" s="231" customFormat="1">
      <c r="F3635" s="413"/>
      <c r="M3635" s="377"/>
      <c r="N3635" s="377"/>
      <c r="O3635" s="378"/>
    </row>
    <row r="3636" spans="6:15" s="231" customFormat="1">
      <c r="F3636" s="413"/>
      <c r="M3636" s="377"/>
      <c r="N3636" s="377"/>
      <c r="O3636" s="378"/>
    </row>
    <row r="3637" spans="6:15" s="231" customFormat="1">
      <c r="F3637" s="413"/>
      <c r="M3637" s="377"/>
      <c r="N3637" s="377"/>
      <c r="O3637" s="378"/>
    </row>
    <row r="3638" spans="6:15" s="231" customFormat="1">
      <c r="F3638" s="413"/>
      <c r="M3638" s="377"/>
      <c r="N3638" s="377"/>
      <c r="O3638" s="378"/>
    </row>
    <row r="3639" spans="6:15" s="231" customFormat="1">
      <c r="F3639" s="413"/>
      <c r="M3639" s="377"/>
      <c r="N3639" s="377"/>
      <c r="O3639" s="378"/>
    </row>
    <row r="3640" spans="6:15" s="231" customFormat="1">
      <c r="F3640" s="413"/>
      <c r="M3640" s="377"/>
      <c r="N3640" s="377"/>
      <c r="O3640" s="378"/>
    </row>
    <row r="3641" spans="6:15" s="231" customFormat="1">
      <c r="F3641" s="413"/>
      <c r="M3641" s="377"/>
      <c r="N3641" s="377"/>
      <c r="O3641" s="378"/>
    </row>
    <row r="3642" spans="6:15" s="231" customFormat="1">
      <c r="F3642" s="413"/>
      <c r="M3642" s="377"/>
      <c r="N3642" s="377"/>
      <c r="O3642" s="378"/>
    </row>
    <row r="3643" spans="6:15" s="231" customFormat="1">
      <c r="F3643" s="413"/>
      <c r="M3643" s="377"/>
      <c r="N3643" s="377"/>
      <c r="O3643" s="378"/>
    </row>
    <row r="3644" spans="6:15" s="231" customFormat="1">
      <c r="F3644" s="413"/>
      <c r="M3644" s="377"/>
      <c r="N3644" s="377"/>
      <c r="O3644" s="378"/>
    </row>
    <row r="3645" spans="6:15" s="231" customFormat="1">
      <c r="F3645" s="413"/>
      <c r="M3645" s="377"/>
      <c r="N3645" s="377"/>
      <c r="O3645" s="378"/>
    </row>
    <row r="3646" spans="6:15" s="231" customFormat="1">
      <c r="F3646" s="413"/>
      <c r="M3646" s="377"/>
      <c r="N3646" s="377"/>
      <c r="O3646" s="378"/>
    </row>
    <row r="3647" spans="6:15" s="231" customFormat="1">
      <c r="F3647" s="413"/>
      <c r="M3647" s="377"/>
      <c r="N3647" s="377"/>
      <c r="O3647" s="378"/>
    </row>
    <row r="3648" spans="6:15" s="231" customFormat="1">
      <c r="F3648" s="413"/>
      <c r="M3648" s="377"/>
      <c r="N3648" s="377"/>
      <c r="O3648" s="378"/>
    </row>
    <row r="3649" spans="6:15" s="231" customFormat="1">
      <c r="F3649" s="413"/>
      <c r="M3649" s="377"/>
      <c r="N3649" s="377"/>
      <c r="O3649" s="378"/>
    </row>
    <row r="3650" spans="6:15" s="231" customFormat="1">
      <c r="F3650" s="413"/>
      <c r="M3650" s="377"/>
      <c r="N3650" s="377"/>
      <c r="O3650" s="378"/>
    </row>
    <row r="3651" spans="6:15" s="231" customFormat="1">
      <c r="F3651" s="413"/>
      <c r="M3651" s="377"/>
      <c r="N3651" s="377"/>
      <c r="O3651" s="378"/>
    </row>
    <row r="3652" spans="6:15" s="231" customFormat="1">
      <c r="F3652" s="413"/>
      <c r="M3652" s="377"/>
      <c r="N3652" s="377"/>
      <c r="O3652" s="378"/>
    </row>
    <row r="3653" spans="6:15" s="231" customFormat="1">
      <c r="F3653" s="413"/>
      <c r="M3653" s="377"/>
      <c r="N3653" s="377"/>
      <c r="O3653" s="378"/>
    </row>
    <row r="3654" spans="6:15" s="231" customFormat="1">
      <c r="F3654" s="413"/>
      <c r="M3654" s="377"/>
      <c r="N3654" s="377"/>
      <c r="O3654" s="378"/>
    </row>
    <row r="3655" spans="6:15" s="231" customFormat="1">
      <c r="F3655" s="413"/>
      <c r="M3655" s="377"/>
      <c r="N3655" s="377"/>
      <c r="O3655" s="378"/>
    </row>
    <row r="3656" spans="6:15" s="231" customFormat="1">
      <c r="F3656" s="413"/>
      <c r="M3656" s="377"/>
      <c r="N3656" s="377"/>
      <c r="O3656" s="378"/>
    </row>
    <row r="3657" spans="6:15" s="231" customFormat="1">
      <c r="F3657" s="413"/>
      <c r="M3657" s="377"/>
      <c r="N3657" s="377"/>
      <c r="O3657" s="378"/>
    </row>
    <row r="3658" spans="6:15" s="231" customFormat="1">
      <c r="F3658" s="413"/>
      <c r="M3658" s="377"/>
      <c r="N3658" s="377"/>
      <c r="O3658" s="378"/>
    </row>
    <row r="3659" spans="6:15" s="231" customFormat="1">
      <c r="F3659" s="413"/>
      <c r="M3659" s="377"/>
      <c r="N3659" s="377"/>
      <c r="O3659" s="378"/>
    </row>
    <row r="3660" spans="6:15" s="231" customFormat="1">
      <c r="F3660" s="413"/>
      <c r="M3660" s="377"/>
      <c r="N3660" s="377"/>
      <c r="O3660" s="378"/>
    </row>
    <row r="3661" spans="6:15" s="231" customFormat="1">
      <c r="F3661" s="413"/>
      <c r="M3661" s="377"/>
      <c r="N3661" s="377"/>
      <c r="O3661" s="378"/>
    </row>
    <row r="3662" spans="6:15" s="231" customFormat="1">
      <c r="F3662" s="413"/>
      <c r="M3662" s="377"/>
      <c r="N3662" s="377"/>
      <c r="O3662" s="378"/>
    </row>
    <row r="3663" spans="6:15" s="231" customFormat="1">
      <c r="F3663" s="413"/>
      <c r="M3663" s="377"/>
      <c r="N3663" s="377"/>
      <c r="O3663" s="378"/>
    </row>
    <row r="3664" spans="6:15" s="231" customFormat="1">
      <c r="F3664" s="413"/>
      <c r="M3664" s="377"/>
      <c r="N3664" s="377"/>
      <c r="O3664" s="378"/>
    </row>
    <row r="3665" spans="6:15" s="231" customFormat="1">
      <c r="F3665" s="413"/>
      <c r="M3665" s="377"/>
      <c r="N3665" s="377"/>
      <c r="O3665" s="378"/>
    </row>
    <row r="3666" spans="6:15" s="231" customFormat="1">
      <c r="F3666" s="413"/>
      <c r="M3666" s="377"/>
      <c r="N3666" s="377"/>
      <c r="O3666" s="378"/>
    </row>
    <row r="3667" spans="6:15" s="231" customFormat="1">
      <c r="F3667" s="413"/>
      <c r="M3667" s="377"/>
      <c r="N3667" s="377"/>
      <c r="O3667" s="378"/>
    </row>
    <row r="3668" spans="6:15" s="231" customFormat="1">
      <c r="F3668" s="413"/>
      <c r="M3668" s="377"/>
      <c r="N3668" s="377"/>
      <c r="O3668" s="378"/>
    </row>
    <row r="3669" spans="6:15" s="231" customFormat="1">
      <c r="F3669" s="413"/>
      <c r="M3669" s="377"/>
      <c r="N3669" s="377"/>
      <c r="O3669" s="378"/>
    </row>
    <row r="3670" spans="6:15" s="231" customFormat="1">
      <c r="F3670" s="413"/>
      <c r="M3670" s="377"/>
      <c r="N3670" s="377"/>
      <c r="O3670" s="378"/>
    </row>
    <row r="3671" spans="6:15" s="231" customFormat="1">
      <c r="F3671" s="413"/>
      <c r="M3671" s="377"/>
      <c r="N3671" s="377"/>
      <c r="O3671" s="378"/>
    </row>
    <row r="3672" spans="6:15" s="231" customFormat="1">
      <c r="F3672" s="413"/>
      <c r="M3672" s="377"/>
      <c r="N3672" s="377"/>
      <c r="O3672" s="378"/>
    </row>
    <row r="3673" spans="6:15" s="231" customFormat="1">
      <c r="F3673" s="413"/>
      <c r="M3673" s="377"/>
      <c r="N3673" s="377"/>
      <c r="O3673" s="378"/>
    </row>
    <row r="3674" spans="6:15" s="231" customFormat="1">
      <c r="F3674" s="413"/>
      <c r="M3674" s="377"/>
      <c r="N3674" s="377"/>
      <c r="O3674" s="378"/>
    </row>
    <row r="3675" spans="6:15" s="231" customFormat="1">
      <c r="F3675" s="413"/>
      <c r="M3675" s="377"/>
      <c r="N3675" s="377"/>
      <c r="O3675" s="378"/>
    </row>
    <row r="3676" spans="6:15" s="231" customFormat="1">
      <c r="F3676" s="413"/>
      <c r="M3676" s="377"/>
      <c r="N3676" s="377"/>
      <c r="O3676" s="378"/>
    </row>
    <row r="3677" spans="6:15" s="231" customFormat="1">
      <c r="F3677" s="413"/>
      <c r="M3677" s="377"/>
      <c r="N3677" s="377"/>
      <c r="O3677" s="378"/>
    </row>
    <row r="3678" spans="6:15" s="231" customFormat="1">
      <c r="F3678" s="413"/>
      <c r="M3678" s="377"/>
      <c r="N3678" s="377"/>
      <c r="O3678" s="378"/>
    </row>
    <row r="3679" spans="6:15" s="231" customFormat="1">
      <c r="F3679" s="413"/>
      <c r="M3679" s="377"/>
      <c r="N3679" s="377"/>
      <c r="O3679" s="378"/>
    </row>
    <row r="3680" spans="6:15" s="231" customFormat="1">
      <c r="F3680" s="413"/>
      <c r="M3680" s="377"/>
      <c r="N3680" s="377"/>
      <c r="O3680" s="378"/>
    </row>
    <row r="3681" spans="6:15" s="231" customFormat="1">
      <c r="F3681" s="413"/>
      <c r="M3681" s="377"/>
      <c r="N3681" s="377"/>
      <c r="O3681" s="378"/>
    </row>
    <row r="3682" spans="6:15" s="231" customFormat="1">
      <c r="F3682" s="413"/>
      <c r="M3682" s="377"/>
      <c r="N3682" s="377"/>
      <c r="O3682" s="378"/>
    </row>
    <row r="3683" spans="6:15" s="231" customFormat="1">
      <c r="F3683" s="413"/>
      <c r="M3683" s="377"/>
      <c r="N3683" s="377"/>
      <c r="O3683" s="378"/>
    </row>
    <row r="3684" spans="6:15" s="231" customFormat="1">
      <c r="F3684" s="413"/>
      <c r="M3684" s="377"/>
      <c r="N3684" s="377"/>
      <c r="O3684" s="378"/>
    </row>
    <row r="3685" spans="6:15" s="231" customFormat="1">
      <c r="F3685" s="413"/>
      <c r="M3685" s="377"/>
      <c r="N3685" s="377"/>
      <c r="O3685" s="378"/>
    </row>
    <row r="3686" spans="6:15" s="231" customFormat="1">
      <c r="F3686" s="413"/>
      <c r="M3686" s="377"/>
      <c r="N3686" s="377"/>
      <c r="O3686" s="378"/>
    </row>
    <row r="3687" spans="6:15" s="231" customFormat="1">
      <c r="F3687" s="413"/>
      <c r="M3687" s="377"/>
      <c r="N3687" s="377"/>
      <c r="O3687" s="378"/>
    </row>
    <row r="3688" spans="6:15" s="231" customFormat="1">
      <c r="F3688" s="413"/>
      <c r="M3688" s="377"/>
      <c r="N3688" s="377"/>
      <c r="O3688" s="378"/>
    </row>
    <row r="3689" spans="6:15" s="231" customFormat="1">
      <c r="F3689" s="413"/>
      <c r="M3689" s="377"/>
      <c r="N3689" s="377"/>
      <c r="O3689" s="378"/>
    </row>
    <row r="3690" spans="6:15" s="231" customFormat="1">
      <c r="F3690" s="413"/>
      <c r="M3690" s="377"/>
      <c r="N3690" s="377"/>
      <c r="O3690" s="378"/>
    </row>
    <row r="3691" spans="6:15" s="231" customFormat="1">
      <c r="F3691" s="413"/>
      <c r="M3691" s="377"/>
      <c r="N3691" s="377"/>
      <c r="O3691" s="378"/>
    </row>
    <row r="3692" spans="6:15" s="231" customFormat="1">
      <c r="F3692" s="413"/>
      <c r="M3692" s="377"/>
      <c r="N3692" s="377"/>
      <c r="O3692" s="378"/>
    </row>
    <row r="3693" spans="6:15" s="231" customFormat="1">
      <c r="F3693" s="413"/>
      <c r="M3693" s="377"/>
      <c r="N3693" s="377"/>
      <c r="O3693" s="378"/>
    </row>
    <row r="3694" spans="6:15" s="231" customFormat="1">
      <c r="F3694" s="413"/>
      <c r="M3694" s="377"/>
      <c r="N3694" s="377"/>
      <c r="O3694" s="378"/>
    </row>
    <row r="3695" spans="6:15" s="231" customFormat="1">
      <c r="F3695" s="413"/>
      <c r="M3695" s="377"/>
      <c r="N3695" s="377"/>
      <c r="O3695" s="378"/>
    </row>
    <row r="3696" spans="6:15" s="231" customFormat="1">
      <c r="F3696" s="413"/>
      <c r="M3696" s="377"/>
      <c r="N3696" s="377"/>
      <c r="O3696" s="378"/>
    </row>
    <row r="3697" spans="6:15" s="231" customFormat="1">
      <c r="F3697" s="413"/>
      <c r="M3697" s="377"/>
      <c r="N3697" s="377"/>
      <c r="O3697" s="378"/>
    </row>
    <row r="3698" spans="6:15" s="231" customFormat="1">
      <c r="F3698" s="413"/>
      <c r="M3698" s="377"/>
      <c r="N3698" s="377"/>
      <c r="O3698" s="378"/>
    </row>
    <row r="3699" spans="6:15" s="231" customFormat="1">
      <c r="F3699" s="413"/>
      <c r="M3699" s="377"/>
      <c r="N3699" s="377"/>
      <c r="O3699" s="378"/>
    </row>
    <row r="3700" spans="6:15" s="231" customFormat="1">
      <c r="F3700" s="413"/>
      <c r="M3700" s="377"/>
      <c r="N3700" s="377"/>
      <c r="O3700" s="378"/>
    </row>
    <row r="3701" spans="6:15" s="231" customFormat="1">
      <c r="F3701" s="413"/>
      <c r="M3701" s="377"/>
      <c r="N3701" s="377"/>
      <c r="O3701" s="378"/>
    </row>
    <row r="3702" spans="6:15" s="231" customFormat="1">
      <c r="F3702" s="413"/>
      <c r="M3702" s="377"/>
      <c r="N3702" s="377"/>
      <c r="O3702" s="378"/>
    </row>
    <row r="3703" spans="6:15" s="231" customFormat="1">
      <c r="F3703" s="413"/>
      <c r="M3703" s="377"/>
      <c r="N3703" s="377"/>
      <c r="O3703" s="378"/>
    </row>
    <row r="3704" spans="6:15" s="231" customFormat="1">
      <c r="F3704" s="413"/>
      <c r="M3704" s="377"/>
      <c r="N3704" s="377"/>
      <c r="O3704" s="378"/>
    </row>
    <row r="3705" spans="6:15" s="231" customFormat="1">
      <c r="F3705" s="413"/>
      <c r="M3705" s="377"/>
      <c r="N3705" s="377"/>
      <c r="O3705" s="378"/>
    </row>
    <row r="3706" spans="6:15" s="231" customFormat="1">
      <c r="F3706" s="413"/>
      <c r="M3706" s="377"/>
      <c r="N3706" s="377"/>
      <c r="O3706" s="378"/>
    </row>
    <row r="3707" spans="6:15" s="231" customFormat="1">
      <c r="F3707" s="413"/>
      <c r="M3707" s="377"/>
      <c r="N3707" s="377"/>
      <c r="O3707" s="378"/>
    </row>
    <row r="3708" spans="6:15" s="231" customFormat="1">
      <c r="F3708" s="413"/>
      <c r="M3708" s="377"/>
      <c r="N3708" s="377"/>
      <c r="O3708" s="378"/>
    </row>
    <row r="3709" spans="6:15" s="231" customFormat="1">
      <c r="F3709" s="413"/>
      <c r="M3709" s="377"/>
      <c r="N3709" s="377"/>
      <c r="O3709" s="378"/>
    </row>
    <row r="3710" spans="6:15" s="231" customFormat="1">
      <c r="F3710" s="413"/>
      <c r="M3710" s="377"/>
      <c r="N3710" s="377"/>
      <c r="O3710" s="378"/>
    </row>
    <row r="3711" spans="6:15" s="231" customFormat="1">
      <c r="F3711" s="413"/>
      <c r="M3711" s="377"/>
      <c r="N3711" s="377"/>
      <c r="O3711" s="378"/>
    </row>
    <row r="3712" spans="6:15" s="231" customFormat="1">
      <c r="F3712" s="413"/>
      <c r="M3712" s="377"/>
      <c r="N3712" s="377"/>
      <c r="O3712" s="378"/>
    </row>
    <row r="3713" spans="6:15" s="231" customFormat="1">
      <c r="F3713" s="413"/>
      <c r="M3713" s="377"/>
      <c r="N3713" s="377"/>
      <c r="O3713" s="378"/>
    </row>
    <row r="3714" spans="6:15" s="231" customFormat="1">
      <c r="F3714" s="413"/>
      <c r="M3714" s="377"/>
      <c r="N3714" s="377"/>
      <c r="O3714" s="378"/>
    </row>
    <row r="3715" spans="6:15" s="231" customFormat="1">
      <c r="F3715" s="413"/>
      <c r="M3715" s="377"/>
      <c r="N3715" s="377"/>
      <c r="O3715" s="378"/>
    </row>
    <row r="3716" spans="6:15" s="231" customFormat="1">
      <c r="F3716" s="413"/>
      <c r="M3716" s="377"/>
      <c r="N3716" s="377"/>
      <c r="O3716" s="378"/>
    </row>
    <row r="3717" spans="6:15" s="231" customFormat="1">
      <c r="F3717" s="413"/>
      <c r="M3717" s="377"/>
      <c r="N3717" s="377"/>
      <c r="O3717" s="378"/>
    </row>
    <row r="3718" spans="6:15" s="231" customFormat="1">
      <c r="F3718" s="413"/>
      <c r="M3718" s="377"/>
      <c r="N3718" s="377"/>
      <c r="O3718" s="378"/>
    </row>
    <row r="3719" spans="6:15" s="231" customFormat="1">
      <c r="F3719" s="413"/>
      <c r="M3719" s="377"/>
      <c r="N3719" s="377"/>
      <c r="O3719" s="378"/>
    </row>
    <row r="3720" spans="6:15" s="231" customFormat="1">
      <c r="F3720" s="413"/>
      <c r="M3720" s="377"/>
      <c r="N3720" s="377"/>
      <c r="O3720" s="378"/>
    </row>
    <row r="3721" spans="6:15" s="231" customFormat="1">
      <c r="F3721" s="413"/>
      <c r="M3721" s="377"/>
      <c r="N3721" s="377"/>
      <c r="O3721" s="378"/>
    </row>
    <row r="3722" spans="6:15" s="231" customFormat="1">
      <c r="F3722" s="413"/>
      <c r="M3722" s="377"/>
      <c r="N3722" s="377"/>
      <c r="O3722" s="378"/>
    </row>
    <row r="3723" spans="6:15" s="231" customFormat="1">
      <c r="F3723" s="413"/>
      <c r="M3723" s="377"/>
      <c r="N3723" s="377"/>
      <c r="O3723" s="378"/>
    </row>
    <row r="3724" spans="6:15" s="231" customFormat="1">
      <c r="F3724" s="413"/>
      <c r="M3724" s="377"/>
      <c r="N3724" s="377"/>
      <c r="O3724" s="378"/>
    </row>
    <row r="3725" spans="6:15" s="231" customFormat="1">
      <c r="F3725" s="413"/>
      <c r="M3725" s="377"/>
      <c r="N3725" s="377"/>
      <c r="O3725" s="378"/>
    </row>
    <row r="3726" spans="6:15" s="231" customFormat="1">
      <c r="F3726" s="413"/>
      <c r="M3726" s="377"/>
      <c r="N3726" s="377"/>
      <c r="O3726" s="378"/>
    </row>
    <row r="3727" spans="6:15" s="231" customFormat="1">
      <c r="F3727" s="413"/>
      <c r="M3727" s="377"/>
      <c r="N3727" s="377"/>
      <c r="O3727" s="378"/>
    </row>
    <row r="3728" spans="6:15" s="231" customFormat="1">
      <c r="F3728" s="413"/>
      <c r="M3728" s="377"/>
      <c r="N3728" s="377"/>
      <c r="O3728" s="378"/>
    </row>
    <row r="3729" spans="6:15" s="231" customFormat="1">
      <c r="F3729" s="413"/>
      <c r="M3729" s="377"/>
      <c r="N3729" s="377"/>
      <c r="O3729" s="378"/>
    </row>
    <row r="3730" spans="6:15" s="231" customFormat="1">
      <c r="F3730" s="413"/>
      <c r="M3730" s="377"/>
      <c r="N3730" s="377"/>
      <c r="O3730" s="378"/>
    </row>
    <row r="3731" spans="6:15" s="231" customFormat="1">
      <c r="F3731" s="413"/>
      <c r="M3731" s="377"/>
      <c r="N3731" s="377"/>
      <c r="O3731" s="378"/>
    </row>
    <row r="3732" spans="6:15" s="231" customFormat="1">
      <c r="F3732" s="413"/>
      <c r="M3732" s="377"/>
      <c r="N3732" s="377"/>
      <c r="O3732" s="378"/>
    </row>
    <row r="3733" spans="6:15" s="231" customFormat="1">
      <c r="F3733" s="413"/>
      <c r="M3733" s="377"/>
      <c r="N3733" s="377"/>
      <c r="O3733" s="378"/>
    </row>
    <row r="3734" spans="6:15" s="231" customFormat="1">
      <c r="F3734" s="413"/>
      <c r="M3734" s="377"/>
      <c r="N3734" s="377"/>
      <c r="O3734" s="378"/>
    </row>
    <row r="3735" spans="6:15" s="231" customFormat="1">
      <c r="F3735" s="413"/>
      <c r="M3735" s="377"/>
      <c r="N3735" s="377"/>
      <c r="O3735" s="378"/>
    </row>
    <row r="3736" spans="6:15" s="231" customFormat="1">
      <c r="F3736" s="413"/>
      <c r="M3736" s="377"/>
      <c r="N3736" s="377"/>
      <c r="O3736" s="378"/>
    </row>
    <row r="3737" spans="6:15" s="231" customFormat="1">
      <c r="F3737" s="413"/>
      <c r="M3737" s="377"/>
      <c r="N3737" s="377"/>
      <c r="O3737" s="378"/>
    </row>
    <row r="3738" spans="6:15" s="231" customFormat="1">
      <c r="F3738" s="413"/>
      <c r="M3738" s="377"/>
      <c r="N3738" s="377"/>
      <c r="O3738" s="378"/>
    </row>
    <row r="3739" spans="6:15" s="231" customFormat="1">
      <c r="F3739" s="413"/>
      <c r="M3739" s="377"/>
      <c r="N3739" s="377"/>
      <c r="O3739" s="378"/>
    </row>
    <row r="3740" spans="6:15" s="231" customFormat="1">
      <c r="F3740" s="413"/>
      <c r="M3740" s="377"/>
      <c r="N3740" s="377"/>
      <c r="O3740" s="378"/>
    </row>
    <row r="3741" spans="6:15" s="231" customFormat="1">
      <c r="F3741" s="413"/>
      <c r="M3741" s="377"/>
      <c r="N3741" s="377"/>
      <c r="O3741" s="378"/>
    </row>
    <row r="3742" spans="6:15" s="231" customFormat="1">
      <c r="F3742" s="413"/>
      <c r="M3742" s="377"/>
      <c r="N3742" s="377"/>
      <c r="O3742" s="378"/>
    </row>
    <row r="3743" spans="6:15" s="231" customFormat="1">
      <c r="F3743" s="413"/>
      <c r="M3743" s="377"/>
      <c r="N3743" s="377"/>
      <c r="O3743" s="378"/>
    </row>
    <row r="3744" spans="6:15" s="231" customFormat="1">
      <c r="F3744" s="413"/>
      <c r="M3744" s="377"/>
      <c r="N3744" s="377"/>
      <c r="O3744" s="378"/>
    </row>
    <row r="3745" spans="6:15" s="231" customFormat="1">
      <c r="F3745" s="413"/>
      <c r="M3745" s="377"/>
      <c r="N3745" s="377"/>
      <c r="O3745" s="378"/>
    </row>
    <row r="3746" spans="6:15" s="231" customFormat="1">
      <c r="F3746" s="413"/>
      <c r="M3746" s="377"/>
      <c r="N3746" s="377"/>
      <c r="O3746" s="378"/>
    </row>
    <row r="3747" spans="6:15" s="231" customFormat="1">
      <c r="F3747" s="413"/>
      <c r="M3747" s="377"/>
      <c r="N3747" s="377"/>
      <c r="O3747" s="378"/>
    </row>
    <row r="3748" spans="6:15" s="231" customFormat="1">
      <c r="F3748" s="413"/>
      <c r="M3748" s="377"/>
      <c r="N3748" s="377"/>
      <c r="O3748" s="378"/>
    </row>
    <row r="3749" spans="6:15" s="231" customFormat="1">
      <c r="F3749" s="413"/>
      <c r="M3749" s="377"/>
      <c r="N3749" s="377"/>
      <c r="O3749" s="378"/>
    </row>
    <row r="3750" spans="6:15" s="231" customFormat="1">
      <c r="F3750" s="413"/>
      <c r="M3750" s="377"/>
      <c r="N3750" s="377"/>
      <c r="O3750" s="378"/>
    </row>
    <row r="3751" spans="6:15" s="231" customFormat="1">
      <c r="F3751" s="413"/>
      <c r="M3751" s="377"/>
      <c r="N3751" s="377"/>
      <c r="O3751" s="378"/>
    </row>
    <row r="3752" spans="6:15" s="231" customFormat="1">
      <c r="F3752" s="413"/>
      <c r="M3752" s="377"/>
      <c r="N3752" s="377"/>
      <c r="O3752" s="378"/>
    </row>
    <row r="3753" spans="6:15" s="231" customFormat="1">
      <c r="F3753" s="413"/>
      <c r="M3753" s="377"/>
      <c r="N3753" s="377"/>
      <c r="O3753" s="378"/>
    </row>
    <row r="3754" spans="6:15" s="231" customFormat="1">
      <c r="F3754" s="413"/>
      <c r="M3754" s="377"/>
      <c r="N3754" s="377"/>
      <c r="O3754" s="378"/>
    </row>
    <row r="3755" spans="6:15" s="231" customFormat="1">
      <c r="F3755" s="413"/>
      <c r="M3755" s="377"/>
      <c r="N3755" s="377"/>
      <c r="O3755" s="378"/>
    </row>
    <row r="3756" spans="6:15" s="231" customFormat="1">
      <c r="F3756" s="413"/>
      <c r="M3756" s="377"/>
      <c r="N3756" s="377"/>
      <c r="O3756" s="378"/>
    </row>
    <row r="3757" spans="6:15" s="231" customFormat="1">
      <c r="F3757" s="413"/>
      <c r="M3757" s="377"/>
      <c r="N3757" s="377"/>
      <c r="O3757" s="378"/>
    </row>
    <row r="3758" spans="6:15" s="231" customFormat="1">
      <c r="F3758" s="413"/>
      <c r="M3758" s="377"/>
      <c r="N3758" s="377"/>
      <c r="O3758" s="378"/>
    </row>
    <row r="3759" spans="6:15" s="231" customFormat="1">
      <c r="F3759" s="413"/>
      <c r="M3759" s="377"/>
      <c r="N3759" s="377"/>
      <c r="O3759" s="378"/>
    </row>
    <row r="3760" spans="6:15" s="231" customFormat="1">
      <c r="F3760" s="413"/>
      <c r="M3760" s="377"/>
      <c r="N3760" s="377"/>
      <c r="O3760" s="378"/>
    </row>
    <row r="3761" spans="6:15" s="231" customFormat="1">
      <c r="F3761" s="413"/>
      <c r="M3761" s="377"/>
      <c r="N3761" s="377"/>
      <c r="O3761" s="378"/>
    </row>
    <row r="3762" spans="6:15" s="231" customFormat="1">
      <c r="F3762" s="413"/>
      <c r="M3762" s="377"/>
      <c r="N3762" s="377"/>
      <c r="O3762" s="378"/>
    </row>
    <row r="3763" spans="6:15" s="231" customFormat="1">
      <c r="F3763" s="413"/>
      <c r="M3763" s="377"/>
      <c r="N3763" s="377"/>
      <c r="O3763" s="378"/>
    </row>
    <row r="3764" spans="6:15" s="231" customFormat="1">
      <c r="F3764" s="413"/>
      <c r="M3764" s="377"/>
      <c r="N3764" s="377"/>
      <c r="O3764" s="378"/>
    </row>
    <row r="3765" spans="6:15" s="231" customFormat="1">
      <c r="F3765" s="413"/>
      <c r="M3765" s="377"/>
      <c r="N3765" s="377"/>
      <c r="O3765" s="378"/>
    </row>
    <row r="3766" spans="6:15" s="231" customFormat="1">
      <c r="F3766" s="413"/>
      <c r="M3766" s="377"/>
      <c r="N3766" s="377"/>
      <c r="O3766" s="378"/>
    </row>
    <row r="3767" spans="6:15" s="231" customFormat="1">
      <c r="F3767" s="413"/>
      <c r="M3767" s="377"/>
      <c r="N3767" s="377"/>
      <c r="O3767" s="378"/>
    </row>
    <row r="3768" spans="6:15" s="231" customFormat="1">
      <c r="F3768" s="413"/>
      <c r="M3768" s="377"/>
      <c r="N3768" s="377"/>
      <c r="O3768" s="378"/>
    </row>
    <row r="3769" spans="6:15" s="231" customFormat="1">
      <c r="F3769" s="413"/>
      <c r="M3769" s="377"/>
      <c r="N3769" s="377"/>
      <c r="O3769" s="378"/>
    </row>
    <row r="3770" spans="6:15" s="231" customFormat="1">
      <c r="F3770" s="413"/>
      <c r="M3770" s="377"/>
      <c r="N3770" s="377"/>
      <c r="O3770" s="378"/>
    </row>
    <row r="3771" spans="6:15" s="231" customFormat="1">
      <c r="F3771" s="413"/>
      <c r="M3771" s="377"/>
      <c r="N3771" s="377"/>
      <c r="O3771" s="378"/>
    </row>
    <row r="3772" spans="6:15" s="231" customFormat="1">
      <c r="F3772" s="413"/>
      <c r="M3772" s="377"/>
      <c r="N3772" s="377"/>
      <c r="O3772" s="378"/>
    </row>
    <row r="3773" spans="6:15" s="231" customFormat="1">
      <c r="F3773" s="413"/>
      <c r="M3773" s="377"/>
      <c r="N3773" s="377"/>
      <c r="O3773" s="378"/>
    </row>
    <row r="3774" spans="6:15" s="231" customFormat="1">
      <c r="F3774" s="413"/>
      <c r="M3774" s="377"/>
      <c r="N3774" s="377"/>
      <c r="O3774" s="378"/>
    </row>
    <row r="3775" spans="6:15" s="231" customFormat="1">
      <c r="F3775" s="413"/>
      <c r="M3775" s="377"/>
      <c r="N3775" s="377"/>
      <c r="O3775" s="378"/>
    </row>
    <row r="3776" spans="6:15" s="231" customFormat="1">
      <c r="F3776" s="413"/>
      <c r="M3776" s="377"/>
      <c r="N3776" s="377"/>
      <c r="O3776" s="378"/>
    </row>
    <row r="3777" spans="6:15" s="231" customFormat="1">
      <c r="F3777" s="413"/>
      <c r="M3777" s="377"/>
      <c r="N3777" s="377"/>
      <c r="O3777" s="378"/>
    </row>
    <row r="3778" spans="6:15" s="231" customFormat="1">
      <c r="F3778" s="413"/>
      <c r="M3778" s="377"/>
      <c r="N3778" s="377"/>
      <c r="O3778" s="378"/>
    </row>
    <row r="3779" spans="6:15" s="231" customFormat="1">
      <c r="F3779" s="413"/>
      <c r="M3779" s="377"/>
      <c r="N3779" s="377"/>
      <c r="O3779" s="378"/>
    </row>
    <row r="3780" spans="6:15" s="231" customFormat="1">
      <c r="F3780" s="413"/>
      <c r="M3780" s="377"/>
      <c r="N3780" s="377"/>
      <c r="O3780" s="378"/>
    </row>
    <row r="3781" spans="6:15" s="231" customFormat="1">
      <c r="F3781" s="413"/>
      <c r="M3781" s="377"/>
      <c r="N3781" s="377"/>
      <c r="O3781" s="378"/>
    </row>
    <row r="3782" spans="6:15" s="231" customFormat="1">
      <c r="F3782" s="413"/>
      <c r="M3782" s="377"/>
      <c r="N3782" s="377"/>
      <c r="O3782" s="378"/>
    </row>
    <row r="3783" spans="6:15" s="231" customFormat="1">
      <c r="F3783" s="413"/>
      <c r="M3783" s="377"/>
      <c r="N3783" s="377"/>
      <c r="O3783" s="378"/>
    </row>
    <row r="3784" spans="6:15" s="231" customFormat="1">
      <c r="F3784" s="413"/>
      <c r="M3784" s="377"/>
      <c r="N3784" s="377"/>
      <c r="O3784" s="378"/>
    </row>
    <row r="3785" spans="6:15" s="231" customFormat="1">
      <c r="F3785" s="413"/>
      <c r="M3785" s="377"/>
      <c r="N3785" s="377"/>
      <c r="O3785" s="378"/>
    </row>
    <row r="3786" spans="6:15" s="231" customFormat="1">
      <c r="F3786" s="413"/>
      <c r="M3786" s="377"/>
      <c r="N3786" s="377"/>
      <c r="O3786" s="378"/>
    </row>
    <row r="3787" spans="6:15" s="231" customFormat="1">
      <c r="F3787" s="413"/>
      <c r="M3787" s="377"/>
      <c r="N3787" s="377"/>
      <c r="O3787" s="378"/>
    </row>
    <row r="3788" spans="6:15" s="231" customFormat="1">
      <c r="F3788" s="413"/>
      <c r="M3788" s="377"/>
      <c r="N3788" s="377"/>
      <c r="O3788" s="378"/>
    </row>
    <row r="3789" spans="6:15" s="231" customFormat="1">
      <c r="F3789" s="413"/>
      <c r="M3789" s="377"/>
      <c r="N3789" s="377"/>
      <c r="O3789" s="378"/>
    </row>
    <row r="3790" spans="6:15" s="231" customFormat="1">
      <c r="F3790" s="413"/>
      <c r="M3790" s="377"/>
      <c r="N3790" s="377"/>
      <c r="O3790" s="378"/>
    </row>
    <row r="3791" spans="6:15" s="231" customFormat="1">
      <c r="F3791" s="413"/>
      <c r="M3791" s="377"/>
      <c r="N3791" s="377"/>
      <c r="O3791" s="378"/>
    </row>
    <row r="3792" spans="6:15" s="231" customFormat="1">
      <c r="F3792" s="413"/>
      <c r="M3792" s="377"/>
      <c r="N3792" s="377"/>
      <c r="O3792" s="378"/>
    </row>
    <row r="3793" spans="6:15" s="231" customFormat="1">
      <c r="F3793" s="413"/>
      <c r="M3793" s="377"/>
      <c r="N3793" s="377"/>
      <c r="O3793" s="378"/>
    </row>
    <row r="3794" spans="6:15" s="231" customFormat="1">
      <c r="F3794" s="413"/>
      <c r="M3794" s="377"/>
      <c r="N3794" s="377"/>
      <c r="O3794" s="378"/>
    </row>
    <row r="3795" spans="6:15" s="231" customFormat="1">
      <c r="F3795" s="413"/>
      <c r="M3795" s="377"/>
      <c r="N3795" s="377"/>
      <c r="O3795" s="378"/>
    </row>
    <row r="3796" spans="6:15" s="231" customFormat="1">
      <c r="F3796" s="413"/>
      <c r="M3796" s="377"/>
      <c r="N3796" s="377"/>
      <c r="O3796" s="378"/>
    </row>
    <row r="3797" spans="6:15" s="231" customFormat="1">
      <c r="F3797" s="413"/>
      <c r="M3797" s="377"/>
      <c r="N3797" s="377"/>
      <c r="O3797" s="378"/>
    </row>
    <row r="3798" spans="6:15" s="231" customFormat="1">
      <c r="F3798" s="413"/>
      <c r="M3798" s="377"/>
      <c r="N3798" s="377"/>
      <c r="O3798" s="378"/>
    </row>
    <row r="3799" spans="6:15" s="231" customFormat="1">
      <c r="F3799" s="413"/>
      <c r="M3799" s="377"/>
      <c r="N3799" s="377"/>
      <c r="O3799" s="378"/>
    </row>
    <row r="3800" spans="6:15" s="231" customFormat="1">
      <c r="F3800" s="413"/>
      <c r="M3800" s="377"/>
      <c r="N3800" s="377"/>
      <c r="O3800" s="378"/>
    </row>
    <row r="3801" spans="6:15" s="231" customFormat="1">
      <c r="F3801" s="413"/>
      <c r="M3801" s="377"/>
      <c r="N3801" s="377"/>
      <c r="O3801" s="378"/>
    </row>
    <row r="3802" spans="6:15" s="231" customFormat="1">
      <c r="F3802" s="413"/>
      <c r="M3802" s="377"/>
      <c r="N3802" s="377"/>
      <c r="O3802" s="378"/>
    </row>
    <row r="3803" spans="6:15" s="231" customFormat="1">
      <c r="F3803" s="413"/>
      <c r="M3803" s="377"/>
      <c r="N3803" s="377"/>
      <c r="O3803" s="378"/>
    </row>
    <row r="3804" spans="6:15" s="231" customFormat="1">
      <c r="F3804" s="413"/>
      <c r="M3804" s="377"/>
      <c r="N3804" s="377"/>
      <c r="O3804" s="378"/>
    </row>
    <row r="3805" spans="6:15" s="231" customFormat="1">
      <c r="F3805" s="413"/>
      <c r="M3805" s="377"/>
      <c r="N3805" s="377"/>
      <c r="O3805" s="378"/>
    </row>
    <row r="3806" spans="6:15" s="231" customFormat="1">
      <c r="F3806" s="413"/>
      <c r="M3806" s="377"/>
      <c r="N3806" s="377"/>
      <c r="O3806" s="378"/>
    </row>
    <row r="3807" spans="6:15" s="231" customFormat="1">
      <c r="F3807" s="413"/>
      <c r="M3807" s="377"/>
      <c r="N3807" s="377"/>
      <c r="O3807" s="378"/>
    </row>
    <row r="3808" spans="6:15" s="231" customFormat="1">
      <c r="F3808" s="413"/>
      <c r="M3808" s="377"/>
      <c r="N3808" s="377"/>
      <c r="O3808" s="378"/>
    </row>
    <row r="3809" spans="6:15" s="231" customFormat="1">
      <c r="F3809" s="413"/>
      <c r="M3809" s="377"/>
      <c r="N3809" s="377"/>
      <c r="O3809" s="378"/>
    </row>
    <row r="3810" spans="6:15" s="231" customFormat="1">
      <c r="F3810" s="413"/>
      <c r="M3810" s="377"/>
      <c r="N3810" s="377"/>
      <c r="O3810" s="378"/>
    </row>
    <row r="3811" spans="6:15" s="231" customFormat="1">
      <c r="F3811" s="413"/>
      <c r="M3811" s="377"/>
      <c r="N3811" s="377"/>
      <c r="O3811" s="378"/>
    </row>
    <row r="3812" spans="6:15" s="231" customFormat="1">
      <c r="F3812" s="413"/>
      <c r="M3812" s="377"/>
      <c r="N3812" s="377"/>
      <c r="O3812" s="378"/>
    </row>
    <row r="3813" spans="6:15" s="231" customFormat="1">
      <c r="F3813" s="413"/>
      <c r="M3813" s="377"/>
      <c r="N3813" s="377"/>
      <c r="O3813" s="378"/>
    </row>
    <row r="3814" spans="6:15" s="231" customFormat="1">
      <c r="F3814" s="413"/>
      <c r="M3814" s="377"/>
      <c r="N3814" s="377"/>
      <c r="O3814" s="378"/>
    </row>
    <row r="3815" spans="6:15" s="231" customFormat="1">
      <c r="F3815" s="413"/>
      <c r="M3815" s="377"/>
      <c r="N3815" s="377"/>
      <c r="O3815" s="378"/>
    </row>
    <row r="3816" spans="6:15" s="231" customFormat="1">
      <c r="F3816" s="413"/>
      <c r="M3816" s="377"/>
      <c r="N3816" s="377"/>
      <c r="O3816" s="378"/>
    </row>
    <row r="3817" spans="6:15" s="231" customFormat="1">
      <c r="F3817" s="413"/>
      <c r="M3817" s="377"/>
      <c r="N3817" s="377"/>
      <c r="O3817" s="378"/>
    </row>
    <row r="3818" spans="6:15" s="231" customFormat="1">
      <c r="F3818" s="413"/>
      <c r="M3818" s="377"/>
      <c r="N3818" s="377"/>
      <c r="O3818" s="378"/>
    </row>
    <row r="3819" spans="6:15" s="231" customFormat="1">
      <c r="F3819" s="413"/>
      <c r="M3819" s="377"/>
      <c r="N3819" s="377"/>
      <c r="O3819" s="378"/>
    </row>
    <row r="3820" spans="6:15" s="231" customFormat="1">
      <c r="F3820" s="413"/>
      <c r="M3820" s="377"/>
      <c r="N3820" s="377"/>
      <c r="O3820" s="378"/>
    </row>
    <row r="3821" spans="6:15" s="231" customFormat="1">
      <c r="F3821" s="413"/>
      <c r="M3821" s="377"/>
      <c r="N3821" s="377"/>
      <c r="O3821" s="378"/>
    </row>
    <row r="3822" spans="6:15" s="231" customFormat="1">
      <c r="F3822" s="413"/>
      <c r="M3822" s="377"/>
      <c r="N3822" s="377"/>
      <c r="O3822" s="378"/>
    </row>
    <row r="3823" spans="6:15" s="231" customFormat="1">
      <c r="F3823" s="413"/>
      <c r="M3823" s="377"/>
      <c r="N3823" s="377"/>
      <c r="O3823" s="378"/>
    </row>
    <row r="3824" spans="6:15" s="231" customFormat="1">
      <c r="F3824" s="413"/>
      <c r="M3824" s="377"/>
      <c r="N3824" s="377"/>
      <c r="O3824" s="378"/>
    </row>
    <row r="3825" spans="6:15" s="231" customFormat="1">
      <c r="F3825" s="413"/>
      <c r="M3825" s="377"/>
      <c r="N3825" s="377"/>
      <c r="O3825" s="378"/>
    </row>
    <row r="3826" spans="6:15" s="231" customFormat="1">
      <c r="F3826" s="413"/>
      <c r="M3826" s="377"/>
      <c r="N3826" s="377"/>
      <c r="O3826" s="378"/>
    </row>
    <row r="3827" spans="6:15" s="231" customFormat="1">
      <c r="F3827" s="413"/>
      <c r="M3827" s="377"/>
      <c r="N3827" s="377"/>
      <c r="O3827" s="378"/>
    </row>
    <row r="3828" spans="6:15" s="231" customFormat="1">
      <c r="F3828" s="413"/>
      <c r="M3828" s="377"/>
      <c r="N3828" s="377"/>
      <c r="O3828" s="378"/>
    </row>
    <row r="3829" spans="6:15" s="231" customFormat="1">
      <c r="F3829" s="413"/>
      <c r="M3829" s="377"/>
      <c r="N3829" s="377"/>
      <c r="O3829" s="378"/>
    </row>
    <row r="3830" spans="6:15" s="231" customFormat="1">
      <c r="F3830" s="413"/>
      <c r="M3830" s="377"/>
      <c r="N3830" s="377"/>
      <c r="O3830" s="378"/>
    </row>
    <row r="3831" spans="6:15" s="231" customFormat="1">
      <c r="F3831" s="413"/>
      <c r="M3831" s="377"/>
      <c r="N3831" s="377"/>
      <c r="O3831" s="378"/>
    </row>
    <row r="3832" spans="6:15" s="231" customFormat="1">
      <c r="F3832" s="413"/>
      <c r="M3832" s="377"/>
      <c r="N3832" s="377"/>
      <c r="O3832" s="378"/>
    </row>
    <row r="3833" spans="6:15" s="231" customFormat="1">
      <c r="F3833" s="413"/>
      <c r="M3833" s="377"/>
      <c r="N3833" s="377"/>
      <c r="O3833" s="378"/>
    </row>
    <row r="3834" spans="6:15" s="231" customFormat="1">
      <c r="F3834" s="413"/>
      <c r="M3834" s="377"/>
      <c r="N3834" s="377"/>
      <c r="O3834" s="378"/>
    </row>
    <row r="3835" spans="6:15" s="231" customFormat="1">
      <c r="F3835" s="413"/>
      <c r="M3835" s="377"/>
      <c r="N3835" s="377"/>
      <c r="O3835" s="378"/>
    </row>
    <row r="3836" spans="6:15" s="231" customFormat="1">
      <c r="F3836" s="413"/>
      <c r="M3836" s="377"/>
      <c r="N3836" s="377"/>
      <c r="O3836" s="378"/>
    </row>
    <row r="3837" spans="6:15" s="231" customFormat="1">
      <c r="F3837" s="413"/>
      <c r="M3837" s="377"/>
      <c r="N3837" s="377"/>
      <c r="O3837" s="378"/>
    </row>
    <row r="3838" spans="6:15" s="231" customFormat="1">
      <c r="F3838" s="413"/>
      <c r="M3838" s="377"/>
      <c r="N3838" s="377"/>
      <c r="O3838" s="378"/>
    </row>
    <row r="3839" spans="6:15" s="231" customFormat="1">
      <c r="F3839" s="413"/>
      <c r="M3839" s="377"/>
      <c r="N3839" s="377"/>
      <c r="O3839" s="378"/>
    </row>
    <row r="3840" spans="6:15" s="231" customFormat="1">
      <c r="F3840" s="413"/>
      <c r="M3840" s="377"/>
      <c r="N3840" s="377"/>
      <c r="O3840" s="378"/>
    </row>
    <row r="3841" spans="6:15" s="231" customFormat="1">
      <c r="F3841" s="413"/>
      <c r="M3841" s="377"/>
      <c r="N3841" s="377"/>
      <c r="O3841" s="378"/>
    </row>
    <row r="3842" spans="6:15" s="231" customFormat="1">
      <c r="F3842" s="413"/>
      <c r="M3842" s="377"/>
      <c r="N3842" s="377"/>
      <c r="O3842" s="378"/>
    </row>
    <row r="3843" spans="6:15" s="231" customFormat="1">
      <c r="F3843" s="413"/>
      <c r="M3843" s="377"/>
      <c r="N3843" s="377"/>
      <c r="O3843" s="378"/>
    </row>
    <row r="3844" spans="6:15" s="231" customFormat="1">
      <c r="F3844" s="413"/>
      <c r="M3844" s="377"/>
      <c r="N3844" s="377"/>
      <c r="O3844" s="378"/>
    </row>
    <row r="3845" spans="6:15" s="231" customFormat="1">
      <c r="F3845" s="413"/>
      <c r="M3845" s="377"/>
      <c r="N3845" s="377"/>
      <c r="O3845" s="378"/>
    </row>
    <row r="3846" spans="6:15" s="231" customFormat="1">
      <c r="F3846" s="413"/>
      <c r="M3846" s="377"/>
      <c r="N3846" s="377"/>
      <c r="O3846" s="378"/>
    </row>
    <row r="3847" spans="6:15" s="231" customFormat="1">
      <c r="F3847" s="413"/>
      <c r="M3847" s="377"/>
      <c r="N3847" s="377"/>
      <c r="O3847" s="378"/>
    </row>
    <row r="3848" spans="6:15" s="231" customFormat="1">
      <c r="F3848" s="413"/>
      <c r="M3848" s="377"/>
      <c r="N3848" s="377"/>
      <c r="O3848" s="378"/>
    </row>
    <row r="3849" spans="6:15" s="231" customFormat="1">
      <c r="F3849" s="413"/>
      <c r="M3849" s="377"/>
      <c r="N3849" s="377"/>
      <c r="O3849" s="378"/>
    </row>
    <row r="3850" spans="6:15" s="231" customFormat="1">
      <c r="F3850" s="413"/>
      <c r="M3850" s="377"/>
      <c r="N3850" s="377"/>
      <c r="O3850" s="378"/>
    </row>
    <row r="3851" spans="6:15" s="231" customFormat="1">
      <c r="F3851" s="413"/>
      <c r="M3851" s="377"/>
      <c r="N3851" s="377"/>
      <c r="O3851" s="378"/>
    </row>
    <row r="3852" spans="6:15" s="231" customFormat="1">
      <c r="F3852" s="413"/>
      <c r="M3852" s="377"/>
      <c r="N3852" s="377"/>
      <c r="O3852" s="378"/>
    </row>
    <row r="3853" spans="6:15" s="231" customFormat="1">
      <c r="F3853" s="413"/>
      <c r="M3853" s="377"/>
      <c r="N3853" s="377"/>
      <c r="O3853" s="378"/>
    </row>
    <row r="3854" spans="6:15" s="231" customFormat="1">
      <c r="F3854" s="413"/>
      <c r="M3854" s="377"/>
      <c r="N3854" s="377"/>
      <c r="O3854" s="378"/>
    </row>
    <row r="3855" spans="6:15" s="231" customFormat="1">
      <c r="F3855" s="413"/>
      <c r="M3855" s="377"/>
      <c r="N3855" s="377"/>
      <c r="O3855" s="378"/>
    </row>
    <row r="3856" spans="6:15" s="231" customFormat="1">
      <c r="F3856" s="413"/>
      <c r="M3856" s="377"/>
      <c r="N3856" s="377"/>
      <c r="O3856" s="378"/>
    </row>
    <row r="3857" spans="6:15" s="231" customFormat="1">
      <c r="F3857" s="413"/>
      <c r="M3857" s="377"/>
      <c r="N3857" s="377"/>
      <c r="O3857" s="378"/>
    </row>
    <row r="3858" spans="6:15" s="231" customFormat="1">
      <c r="F3858" s="413"/>
      <c r="M3858" s="377"/>
      <c r="N3858" s="377"/>
      <c r="O3858" s="378"/>
    </row>
    <row r="3859" spans="6:15" s="231" customFormat="1">
      <c r="F3859" s="413"/>
      <c r="M3859" s="377"/>
      <c r="N3859" s="377"/>
      <c r="O3859" s="378"/>
    </row>
    <row r="3860" spans="6:15" s="231" customFormat="1">
      <c r="F3860" s="413"/>
      <c r="M3860" s="377"/>
      <c r="N3860" s="377"/>
      <c r="O3860" s="378"/>
    </row>
    <row r="3861" spans="6:15" s="231" customFormat="1">
      <c r="F3861" s="413"/>
      <c r="M3861" s="377"/>
      <c r="N3861" s="377"/>
      <c r="O3861" s="378"/>
    </row>
    <row r="3862" spans="6:15" s="231" customFormat="1">
      <c r="F3862" s="413"/>
      <c r="M3862" s="377"/>
      <c r="N3862" s="377"/>
      <c r="O3862" s="378"/>
    </row>
    <row r="3863" spans="6:15" s="231" customFormat="1">
      <c r="F3863" s="413"/>
      <c r="M3863" s="377"/>
      <c r="N3863" s="377"/>
      <c r="O3863" s="378"/>
    </row>
    <row r="3864" spans="6:15" s="231" customFormat="1">
      <c r="F3864" s="413"/>
      <c r="M3864" s="377"/>
      <c r="N3864" s="377"/>
      <c r="O3864" s="378"/>
    </row>
    <row r="3865" spans="6:15" s="231" customFormat="1">
      <c r="F3865" s="413"/>
      <c r="M3865" s="377"/>
      <c r="N3865" s="377"/>
      <c r="O3865" s="378"/>
    </row>
    <row r="3866" spans="6:15" s="231" customFormat="1">
      <c r="F3866" s="413"/>
      <c r="M3866" s="377"/>
      <c r="N3866" s="377"/>
      <c r="O3866" s="378"/>
    </row>
    <row r="3867" spans="6:15" s="231" customFormat="1">
      <c r="F3867" s="413"/>
      <c r="M3867" s="377"/>
      <c r="N3867" s="377"/>
      <c r="O3867" s="378"/>
    </row>
    <row r="3868" spans="6:15" s="231" customFormat="1">
      <c r="F3868" s="413"/>
      <c r="M3868" s="377"/>
      <c r="N3868" s="377"/>
      <c r="O3868" s="378"/>
    </row>
    <row r="3869" spans="6:15" s="231" customFormat="1">
      <c r="F3869" s="413"/>
      <c r="M3869" s="377"/>
      <c r="N3869" s="377"/>
      <c r="O3869" s="378"/>
    </row>
    <row r="3870" spans="6:15" s="231" customFormat="1">
      <c r="F3870" s="413"/>
      <c r="M3870" s="377"/>
      <c r="N3870" s="377"/>
      <c r="O3870" s="378"/>
    </row>
    <row r="3871" spans="6:15" s="231" customFormat="1">
      <c r="F3871" s="413"/>
      <c r="M3871" s="377"/>
      <c r="N3871" s="377"/>
      <c r="O3871" s="378"/>
    </row>
    <row r="3872" spans="6:15" s="231" customFormat="1">
      <c r="F3872" s="413"/>
      <c r="M3872" s="377"/>
      <c r="N3872" s="377"/>
      <c r="O3872" s="378"/>
    </row>
    <row r="3873" spans="6:15" s="231" customFormat="1">
      <c r="F3873" s="413"/>
      <c r="M3873" s="377"/>
      <c r="N3873" s="377"/>
      <c r="O3873" s="378"/>
    </row>
    <row r="3874" spans="6:15" s="231" customFormat="1">
      <c r="F3874" s="413"/>
      <c r="M3874" s="377"/>
      <c r="N3874" s="377"/>
      <c r="O3874" s="378"/>
    </row>
    <row r="3875" spans="6:15" s="231" customFormat="1">
      <c r="F3875" s="413"/>
      <c r="M3875" s="377"/>
      <c r="N3875" s="377"/>
      <c r="O3875" s="378"/>
    </row>
    <row r="3876" spans="6:15" s="231" customFormat="1">
      <c r="F3876" s="413"/>
      <c r="M3876" s="377"/>
      <c r="N3876" s="377"/>
      <c r="O3876" s="378"/>
    </row>
    <row r="3877" spans="6:15" s="231" customFormat="1">
      <c r="F3877" s="413"/>
      <c r="M3877" s="377"/>
      <c r="N3877" s="377"/>
      <c r="O3877" s="378"/>
    </row>
    <row r="3878" spans="6:15" s="231" customFormat="1">
      <c r="F3878" s="413"/>
      <c r="M3878" s="377"/>
      <c r="N3878" s="377"/>
      <c r="O3878" s="378"/>
    </row>
    <row r="3879" spans="6:15" s="231" customFormat="1">
      <c r="F3879" s="413"/>
      <c r="M3879" s="377"/>
      <c r="N3879" s="377"/>
      <c r="O3879" s="378"/>
    </row>
    <row r="3880" spans="6:15" s="231" customFormat="1">
      <c r="F3880" s="413"/>
      <c r="M3880" s="377"/>
      <c r="N3880" s="377"/>
      <c r="O3880" s="378"/>
    </row>
    <row r="3881" spans="6:15" s="231" customFormat="1">
      <c r="F3881" s="413"/>
      <c r="M3881" s="377"/>
      <c r="N3881" s="377"/>
      <c r="O3881" s="378"/>
    </row>
    <row r="3882" spans="6:15" s="231" customFormat="1">
      <c r="F3882" s="413"/>
      <c r="M3882" s="377"/>
      <c r="N3882" s="377"/>
      <c r="O3882" s="378"/>
    </row>
    <row r="3883" spans="6:15" s="231" customFormat="1">
      <c r="F3883" s="413"/>
      <c r="M3883" s="377"/>
      <c r="N3883" s="377"/>
      <c r="O3883" s="378"/>
    </row>
    <row r="3884" spans="6:15" s="231" customFormat="1">
      <c r="F3884" s="413"/>
      <c r="M3884" s="377"/>
      <c r="N3884" s="377"/>
      <c r="O3884" s="378"/>
    </row>
    <row r="3885" spans="6:15" s="231" customFormat="1">
      <c r="F3885" s="413"/>
      <c r="M3885" s="377"/>
      <c r="N3885" s="377"/>
      <c r="O3885" s="378"/>
    </row>
    <row r="3886" spans="6:15" s="231" customFormat="1">
      <c r="F3886" s="413"/>
      <c r="M3886" s="377"/>
      <c r="N3886" s="377"/>
      <c r="O3886" s="378"/>
    </row>
    <row r="3887" spans="6:15" s="231" customFormat="1">
      <c r="F3887" s="413"/>
      <c r="M3887" s="377"/>
      <c r="N3887" s="377"/>
      <c r="O3887" s="378"/>
    </row>
    <row r="3888" spans="6:15" s="231" customFormat="1">
      <c r="F3888" s="413"/>
      <c r="M3888" s="377"/>
      <c r="N3888" s="377"/>
      <c r="O3888" s="378"/>
    </row>
    <row r="3889" spans="6:15" s="231" customFormat="1">
      <c r="F3889" s="413"/>
      <c r="M3889" s="377"/>
      <c r="N3889" s="377"/>
      <c r="O3889" s="378"/>
    </row>
    <row r="3890" spans="6:15" s="231" customFormat="1">
      <c r="F3890" s="413"/>
      <c r="M3890" s="377"/>
      <c r="N3890" s="377"/>
      <c r="O3890" s="378"/>
    </row>
    <row r="3891" spans="6:15" s="231" customFormat="1">
      <c r="F3891" s="413"/>
      <c r="M3891" s="377"/>
      <c r="N3891" s="377"/>
      <c r="O3891" s="378"/>
    </row>
    <row r="3892" spans="6:15" s="231" customFormat="1">
      <c r="F3892" s="413"/>
      <c r="M3892" s="377"/>
      <c r="N3892" s="377"/>
      <c r="O3892" s="378"/>
    </row>
    <row r="3893" spans="6:15" s="231" customFormat="1">
      <c r="F3893" s="413"/>
      <c r="M3893" s="377"/>
      <c r="N3893" s="377"/>
      <c r="O3893" s="378"/>
    </row>
    <row r="3894" spans="6:15" s="231" customFormat="1">
      <c r="F3894" s="413"/>
      <c r="M3894" s="377"/>
      <c r="N3894" s="377"/>
      <c r="O3894" s="378"/>
    </row>
    <row r="3895" spans="6:15" s="231" customFormat="1">
      <c r="F3895" s="413"/>
      <c r="M3895" s="377"/>
      <c r="N3895" s="377"/>
      <c r="O3895" s="378"/>
    </row>
    <row r="3896" spans="6:15" s="231" customFormat="1">
      <c r="F3896" s="413"/>
      <c r="M3896" s="377"/>
      <c r="N3896" s="377"/>
      <c r="O3896" s="378"/>
    </row>
    <row r="3897" spans="6:15" s="231" customFormat="1">
      <c r="F3897" s="413"/>
      <c r="M3897" s="377"/>
      <c r="N3897" s="377"/>
      <c r="O3897" s="378"/>
    </row>
    <row r="3898" spans="6:15" s="231" customFormat="1">
      <c r="F3898" s="413"/>
      <c r="M3898" s="377"/>
      <c r="N3898" s="377"/>
      <c r="O3898" s="378"/>
    </row>
    <row r="3899" spans="6:15" s="231" customFormat="1">
      <c r="F3899" s="413"/>
      <c r="M3899" s="377"/>
      <c r="N3899" s="377"/>
      <c r="O3899" s="378"/>
    </row>
    <row r="3900" spans="6:15" s="231" customFormat="1">
      <c r="F3900" s="413"/>
      <c r="M3900" s="377"/>
      <c r="N3900" s="377"/>
      <c r="O3900" s="378"/>
    </row>
    <row r="3901" spans="6:15" s="231" customFormat="1">
      <c r="F3901" s="413"/>
      <c r="M3901" s="377"/>
      <c r="N3901" s="377"/>
      <c r="O3901" s="378"/>
    </row>
    <row r="3902" spans="6:15" s="231" customFormat="1">
      <c r="F3902" s="413"/>
      <c r="M3902" s="377"/>
      <c r="N3902" s="377"/>
      <c r="O3902" s="378"/>
    </row>
    <row r="3903" spans="6:15" s="231" customFormat="1">
      <c r="F3903" s="413"/>
      <c r="M3903" s="377"/>
      <c r="N3903" s="377"/>
      <c r="O3903" s="378"/>
    </row>
    <row r="3904" spans="6:15" s="231" customFormat="1">
      <c r="F3904" s="413"/>
      <c r="M3904" s="377"/>
      <c r="N3904" s="377"/>
      <c r="O3904" s="378"/>
    </row>
    <row r="3905" spans="6:15" s="231" customFormat="1">
      <c r="F3905" s="413"/>
      <c r="M3905" s="377"/>
      <c r="N3905" s="377"/>
      <c r="O3905" s="378"/>
    </row>
    <row r="3906" spans="6:15" s="231" customFormat="1">
      <c r="F3906" s="413"/>
      <c r="M3906" s="377"/>
      <c r="N3906" s="377"/>
      <c r="O3906" s="378"/>
    </row>
    <row r="3907" spans="6:15" s="231" customFormat="1">
      <c r="F3907" s="413"/>
      <c r="M3907" s="377"/>
      <c r="N3907" s="377"/>
      <c r="O3907" s="378"/>
    </row>
    <row r="3908" spans="6:15" s="231" customFormat="1">
      <c r="F3908" s="413"/>
      <c r="M3908" s="377"/>
      <c r="N3908" s="377"/>
      <c r="O3908" s="378"/>
    </row>
    <row r="3909" spans="6:15" s="231" customFormat="1">
      <c r="F3909" s="413"/>
      <c r="M3909" s="377"/>
      <c r="N3909" s="377"/>
      <c r="O3909" s="378"/>
    </row>
    <row r="3910" spans="6:15" s="231" customFormat="1">
      <c r="F3910" s="413"/>
      <c r="M3910" s="377"/>
      <c r="N3910" s="377"/>
      <c r="O3910" s="378"/>
    </row>
    <row r="3911" spans="6:15" s="231" customFormat="1">
      <c r="F3911" s="413"/>
      <c r="M3911" s="377"/>
      <c r="N3911" s="377"/>
      <c r="O3911" s="378"/>
    </row>
    <row r="3912" spans="6:15" s="231" customFormat="1">
      <c r="F3912" s="413"/>
      <c r="M3912" s="377"/>
      <c r="N3912" s="377"/>
      <c r="O3912" s="378"/>
    </row>
    <row r="3913" spans="6:15" s="231" customFormat="1">
      <c r="F3913" s="413"/>
      <c r="M3913" s="377"/>
      <c r="N3913" s="377"/>
      <c r="O3913" s="378"/>
    </row>
    <row r="3914" spans="6:15" s="231" customFormat="1">
      <c r="F3914" s="413"/>
      <c r="M3914" s="377"/>
      <c r="N3914" s="377"/>
      <c r="O3914" s="378"/>
    </row>
    <row r="3915" spans="6:15" s="231" customFormat="1">
      <c r="F3915" s="413"/>
      <c r="M3915" s="377"/>
      <c r="N3915" s="377"/>
      <c r="O3915" s="378"/>
    </row>
    <row r="3916" spans="6:15" s="231" customFormat="1">
      <c r="F3916" s="413"/>
      <c r="M3916" s="377"/>
      <c r="N3916" s="377"/>
      <c r="O3916" s="378"/>
    </row>
    <row r="3917" spans="6:15" s="231" customFormat="1">
      <c r="F3917" s="413"/>
      <c r="M3917" s="377"/>
      <c r="N3917" s="377"/>
      <c r="O3917" s="378"/>
    </row>
    <row r="3918" spans="6:15" s="231" customFormat="1">
      <c r="F3918" s="413"/>
      <c r="M3918" s="377"/>
      <c r="N3918" s="377"/>
      <c r="O3918" s="378"/>
    </row>
    <row r="3919" spans="6:15" s="231" customFormat="1">
      <c r="F3919" s="413"/>
      <c r="M3919" s="377"/>
      <c r="N3919" s="377"/>
      <c r="O3919" s="378"/>
    </row>
    <row r="3920" spans="6:15" s="231" customFormat="1">
      <c r="F3920" s="413"/>
      <c r="M3920" s="377"/>
      <c r="N3920" s="377"/>
      <c r="O3920" s="378"/>
    </row>
    <row r="3921" spans="6:15" s="231" customFormat="1">
      <c r="F3921" s="413"/>
      <c r="M3921" s="377"/>
      <c r="N3921" s="377"/>
      <c r="O3921" s="378"/>
    </row>
    <row r="3922" spans="6:15" s="231" customFormat="1">
      <c r="F3922" s="413"/>
      <c r="M3922" s="377"/>
      <c r="N3922" s="377"/>
      <c r="O3922" s="378"/>
    </row>
    <row r="3923" spans="6:15" s="231" customFormat="1">
      <c r="F3923" s="413"/>
      <c r="M3923" s="377"/>
      <c r="N3923" s="377"/>
      <c r="O3923" s="378"/>
    </row>
    <row r="3924" spans="6:15" s="231" customFormat="1">
      <c r="F3924" s="413"/>
      <c r="M3924" s="377"/>
      <c r="N3924" s="377"/>
      <c r="O3924" s="378"/>
    </row>
    <row r="3925" spans="6:15" s="231" customFormat="1">
      <c r="F3925" s="413"/>
      <c r="M3925" s="377"/>
      <c r="N3925" s="377"/>
      <c r="O3925" s="378"/>
    </row>
    <row r="3926" spans="6:15" s="231" customFormat="1">
      <c r="F3926" s="413"/>
      <c r="M3926" s="377"/>
      <c r="N3926" s="377"/>
      <c r="O3926" s="378"/>
    </row>
    <row r="3927" spans="6:15" s="231" customFormat="1">
      <c r="F3927" s="413"/>
      <c r="M3927" s="377"/>
      <c r="N3927" s="377"/>
      <c r="O3927" s="378"/>
    </row>
    <row r="3928" spans="6:15" s="231" customFormat="1">
      <c r="F3928" s="413"/>
      <c r="M3928" s="377"/>
      <c r="N3928" s="377"/>
      <c r="O3928" s="378"/>
    </row>
    <row r="3929" spans="6:15" s="231" customFormat="1">
      <c r="F3929" s="413"/>
      <c r="M3929" s="377"/>
      <c r="N3929" s="377"/>
      <c r="O3929" s="378"/>
    </row>
    <row r="3930" spans="6:15" s="231" customFormat="1">
      <c r="F3930" s="413"/>
      <c r="M3930" s="377"/>
      <c r="N3930" s="377"/>
      <c r="O3930" s="378"/>
    </row>
    <row r="3931" spans="6:15" s="231" customFormat="1">
      <c r="F3931" s="413"/>
      <c r="M3931" s="377"/>
      <c r="N3931" s="377"/>
      <c r="O3931" s="378"/>
    </row>
    <row r="3932" spans="6:15" s="231" customFormat="1">
      <c r="F3932" s="413"/>
      <c r="M3932" s="377"/>
      <c r="N3932" s="377"/>
      <c r="O3932" s="378"/>
    </row>
    <row r="3933" spans="6:15" s="231" customFormat="1">
      <c r="F3933" s="413"/>
      <c r="M3933" s="377"/>
      <c r="N3933" s="377"/>
      <c r="O3933" s="378"/>
    </row>
    <row r="3934" spans="6:15" s="231" customFormat="1">
      <c r="F3934" s="413"/>
      <c r="M3934" s="377"/>
      <c r="N3934" s="377"/>
      <c r="O3934" s="378"/>
    </row>
    <row r="3935" spans="6:15" s="231" customFormat="1">
      <c r="F3935" s="413"/>
      <c r="M3935" s="377"/>
      <c r="N3935" s="377"/>
      <c r="O3935" s="378"/>
    </row>
    <row r="3936" spans="6:15" s="231" customFormat="1">
      <c r="F3936" s="413"/>
      <c r="M3936" s="377"/>
      <c r="N3936" s="377"/>
      <c r="O3936" s="378"/>
    </row>
    <row r="3937" spans="6:15" s="231" customFormat="1">
      <c r="F3937" s="413"/>
      <c r="M3937" s="377"/>
      <c r="N3937" s="377"/>
      <c r="O3937" s="378"/>
    </row>
    <row r="3938" spans="6:15" s="231" customFormat="1">
      <c r="F3938" s="413"/>
      <c r="M3938" s="377"/>
      <c r="N3938" s="377"/>
      <c r="O3938" s="378"/>
    </row>
    <row r="3939" spans="6:15" s="231" customFormat="1">
      <c r="F3939" s="413"/>
      <c r="M3939" s="377"/>
      <c r="N3939" s="377"/>
      <c r="O3939" s="378"/>
    </row>
    <row r="3940" spans="6:15" s="231" customFormat="1">
      <c r="F3940" s="413"/>
      <c r="M3940" s="377"/>
      <c r="N3940" s="377"/>
      <c r="O3940" s="378"/>
    </row>
    <row r="3941" spans="6:15" s="231" customFormat="1">
      <c r="F3941" s="413"/>
      <c r="M3941" s="377"/>
      <c r="N3941" s="377"/>
      <c r="O3941" s="378"/>
    </row>
    <row r="3942" spans="6:15" s="231" customFormat="1">
      <c r="F3942" s="413"/>
      <c r="M3942" s="377"/>
      <c r="N3942" s="377"/>
      <c r="O3942" s="378"/>
    </row>
    <row r="3943" spans="6:15" s="231" customFormat="1">
      <c r="F3943" s="413"/>
      <c r="M3943" s="377"/>
      <c r="N3943" s="377"/>
      <c r="O3943" s="378"/>
    </row>
    <row r="3944" spans="6:15" s="231" customFormat="1">
      <c r="F3944" s="413"/>
      <c r="M3944" s="377"/>
      <c r="N3944" s="377"/>
      <c r="O3944" s="378"/>
    </row>
    <row r="3945" spans="6:15" s="231" customFormat="1">
      <c r="F3945" s="413"/>
      <c r="M3945" s="377"/>
      <c r="N3945" s="377"/>
      <c r="O3945" s="378"/>
    </row>
    <row r="3946" spans="6:15" s="231" customFormat="1">
      <c r="F3946" s="413"/>
      <c r="M3946" s="377"/>
      <c r="N3946" s="377"/>
      <c r="O3946" s="378"/>
    </row>
    <row r="3947" spans="6:15" s="231" customFormat="1">
      <c r="F3947" s="413"/>
      <c r="M3947" s="377"/>
      <c r="N3947" s="377"/>
      <c r="O3947" s="378"/>
    </row>
    <row r="3948" spans="6:15" s="231" customFormat="1">
      <c r="F3948" s="413"/>
      <c r="M3948" s="377"/>
      <c r="N3948" s="377"/>
      <c r="O3948" s="378"/>
    </row>
    <row r="3949" spans="6:15" s="231" customFormat="1">
      <c r="F3949" s="413"/>
      <c r="M3949" s="377"/>
      <c r="N3949" s="377"/>
      <c r="O3949" s="378"/>
    </row>
    <row r="3950" spans="6:15" s="231" customFormat="1">
      <c r="F3950" s="413"/>
      <c r="M3950" s="377"/>
      <c r="N3950" s="377"/>
      <c r="O3950" s="378"/>
    </row>
    <row r="3951" spans="6:15" s="231" customFormat="1">
      <c r="F3951" s="413"/>
      <c r="M3951" s="377"/>
      <c r="N3951" s="377"/>
      <c r="O3951" s="378"/>
    </row>
    <row r="3952" spans="6:15" s="231" customFormat="1">
      <c r="F3952" s="413"/>
      <c r="M3952" s="377"/>
      <c r="N3952" s="377"/>
      <c r="O3952" s="378"/>
    </row>
    <row r="3953" spans="6:15" s="231" customFormat="1">
      <c r="F3953" s="413"/>
      <c r="M3953" s="377"/>
      <c r="N3953" s="377"/>
      <c r="O3953" s="378"/>
    </row>
    <row r="3954" spans="6:15" s="231" customFormat="1">
      <c r="F3954" s="413"/>
      <c r="M3954" s="377"/>
      <c r="N3954" s="377"/>
      <c r="O3954" s="378"/>
    </row>
    <row r="3955" spans="6:15" s="231" customFormat="1">
      <c r="F3955" s="413"/>
      <c r="M3955" s="377"/>
      <c r="N3955" s="377"/>
      <c r="O3955" s="378"/>
    </row>
    <row r="3956" spans="6:15" s="231" customFormat="1">
      <c r="F3956" s="413"/>
      <c r="M3956" s="377"/>
      <c r="N3956" s="377"/>
      <c r="O3956" s="378"/>
    </row>
    <row r="3957" spans="6:15" s="231" customFormat="1">
      <c r="F3957" s="413"/>
      <c r="M3957" s="377"/>
      <c r="N3957" s="377"/>
      <c r="O3957" s="378"/>
    </row>
    <row r="3958" spans="6:15" s="231" customFormat="1">
      <c r="F3958" s="413"/>
      <c r="M3958" s="377"/>
      <c r="N3958" s="377"/>
      <c r="O3958" s="378"/>
    </row>
    <row r="3959" spans="6:15" s="231" customFormat="1">
      <c r="F3959" s="413"/>
      <c r="M3959" s="377"/>
      <c r="N3959" s="377"/>
      <c r="O3959" s="378"/>
    </row>
    <row r="3960" spans="6:15" s="231" customFormat="1">
      <c r="F3960" s="413"/>
      <c r="M3960" s="377"/>
      <c r="N3960" s="377"/>
      <c r="O3960" s="378"/>
    </row>
    <row r="3961" spans="6:15" s="231" customFormat="1">
      <c r="F3961" s="413"/>
      <c r="M3961" s="377"/>
      <c r="N3961" s="377"/>
      <c r="O3961" s="378"/>
    </row>
    <row r="3962" spans="6:15" s="231" customFormat="1">
      <c r="F3962" s="413"/>
      <c r="M3962" s="377"/>
      <c r="N3962" s="377"/>
      <c r="O3962" s="378"/>
    </row>
    <row r="3963" spans="6:15" s="231" customFormat="1">
      <c r="F3963" s="413"/>
      <c r="M3963" s="377"/>
      <c r="N3963" s="377"/>
      <c r="O3963" s="378"/>
    </row>
    <row r="3964" spans="6:15" s="231" customFormat="1">
      <c r="F3964" s="413"/>
      <c r="M3964" s="377"/>
      <c r="N3964" s="377"/>
      <c r="O3964" s="378"/>
    </row>
    <row r="3965" spans="6:15" s="231" customFormat="1">
      <c r="F3965" s="413"/>
      <c r="M3965" s="377"/>
      <c r="N3965" s="377"/>
      <c r="O3965" s="378"/>
    </row>
    <row r="3966" spans="6:15" s="231" customFormat="1">
      <c r="F3966" s="413"/>
      <c r="M3966" s="377"/>
      <c r="N3966" s="377"/>
      <c r="O3966" s="378"/>
    </row>
    <row r="3967" spans="6:15" s="231" customFormat="1">
      <c r="F3967" s="413"/>
      <c r="M3967" s="377"/>
      <c r="N3967" s="377"/>
      <c r="O3967" s="378"/>
    </row>
    <row r="3968" spans="6:15" s="231" customFormat="1">
      <c r="F3968" s="413"/>
      <c r="M3968" s="377"/>
      <c r="N3968" s="377"/>
      <c r="O3968" s="378"/>
    </row>
    <row r="3969" spans="6:15" s="231" customFormat="1">
      <c r="F3969" s="413"/>
      <c r="M3969" s="377"/>
      <c r="N3969" s="377"/>
      <c r="O3969" s="378"/>
    </row>
    <row r="3970" spans="6:15" s="231" customFormat="1">
      <c r="F3970" s="413"/>
      <c r="M3970" s="377"/>
      <c r="N3970" s="377"/>
      <c r="O3970" s="378"/>
    </row>
    <row r="3971" spans="6:15" s="231" customFormat="1">
      <c r="F3971" s="413"/>
      <c r="M3971" s="377"/>
      <c r="N3971" s="377"/>
      <c r="O3971" s="378"/>
    </row>
    <row r="3972" spans="6:15" s="231" customFormat="1">
      <c r="F3972" s="413"/>
      <c r="M3972" s="377"/>
      <c r="N3972" s="377"/>
      <c r="O3972" s="378"/>
    </row>
    <row r="3973" spans="6:15" s="231" customFormat="1">
      <c r="F3973" s="413"/>
      <c r="M3973" s="377"/>
      <c r="N3973" s="377"/>
      <c r="O3973" s="378"/>
    </row>
    <row r="3974" spans="6:15" s="231" customFormat="1">
      <c r="F3974" s="413"/>
      <c r="M3974" s="377"/>
      <c r="N3974" s="377"/>
      <c r="O3974" s="378"/>
    </row>
    <row r="3975" spans="6:15" s="231" customFormat="1">
      <c r="F3975" s="413"/>
      <c r="M3975" s="377"/>
      <c r="N3975" s="377"/>
      <c r="O3975" s="378"/>
    </row>
    <row r="3976" spans="6:15" s="231" customFormat="1">
      <c r="F3976" s="413"/>
      <c r="M3976" s="377"/>
      <c r="N3976" s="377"/>
      <c r="O3976" s="378"/>
    </row>
    <row r="3977" spans="6:15" s="231" customFormat="1">
      <c r="F3977" s="413"/>
      <c r="M3977" s="377"/>
      <c r="N3977" s="377"/>
      <c r="O3977" s="378"/>
    </row>
    <row r="3978" spans="6:15" s="231" customFormat="1">
      <c r="F3978" s="413"/>
      <c r="M3978" s="377"/>
      <c r="N3978" s="377"/>
      <c r="O3978" s="378"/>
    </row>
    <row r="3979" spans="6:15" s="231" customFormat="1">
      <c r="F3979" s="413"/>
      <c r="M3979" s="377"/>
      <c r="N3979" s="377"/>
      <c r="O3979" s="378"/>
    </row>
    <row r="3980" spans="6:15" s="231" customFormat="1">
      <c r="F3980" s="413"/>
      <c r="M3980" s="377"/>
      <c r="N3980" s="377"/>
      <c r="O3980" s="378"/>
    </row>
    <row r="3981" spans="6:15" s="231" customFormat="1">
      <c r="F3981" s="413"/>
      <c r="M3981" s="377"/>
      <c r="N3981" s="377"/>
      <c r="O3981" s="378"/>
    </row>
    <row r="3982" spans="6:15" s="231" customFormat="1">
      <c r="F3982" s="413"/>
      <c r="M3982" s="377"/>
      <c r="N3982" s="377"/>
      <c r="O3982" s="378"/>
    </row>
    <row r="3983" spans="6:15" s="231" customFormat="1">
      <c r="F3983" s="413"/>
      <c r="M3983" s="377"/>
      <c r="N3983" s="377"/>
      <c r="O3983" s="378"/>
    </row>
    <row r="3984" spans="6:15" s="231" customFormat="1">
      <c r="F3984" s="413"/>
      <c r="M3984" s="377"/>
      <c r="N3984" s="377"/>
      <c r="O3984" s="378"/>
    </row>
    <row r="3985" spans="6:15" s="231" customFormat="1">
      <c r="F3985" s="413"/>
      <c r="M3985" s="377"/>
      <c r="N3985" s="377"/>
      <c r="O3985" s="378"/>
    </row>
    <row r="3986" spans="6:15" s="231" customFormat="1">
      <c r="F3986" s="413"/>
      <c r="M3986" s="377"/>
      <c r="N3986" s="377"/>
      <c r="O3986" s="378"/>
    </row>
    <row r="3987" spans="6:15" s="231" customFormat="1">
      <c r="F3987" s="413"/>
      <c r="M3987" s="377"/>
      <c r="N3987" s="377"/>
      <c r="O3987" s="378"/>
    </row>
    <row r="3988" spans="6:15" s="231" customFormat="1">
      <c r="F3988" s="413"/>
      <c r="M3988" s="377"/>
      <c r="N3988" s="377"/>
      <c r="O3988" s="378"/>
    </row>
    <row r="3989" spans="6:15" s="231" customFormat="1">
      <c r="F3989" s="413"/>
      <c r="M3989" s="377"/>
      <c r="N3989" s="377"/>
      <c r="O3989" s="378"/>
    </row>
    <row r="3990" spans="6:15" s="231" customFormat="1">
      <c r="F3990" s="413"/>
      <c r="M3990" s="377"/>
      <c r="N3990" s="377"/>
      <c r="O3990" s="378"/>
    </row>
    <row r="3991" spans="6:15" s="231" customFormat="1">
      <c r="F3991" s="413"/>
      <c r="M3991" s="377"/>
      <c r="N3991" s="377"/>
      <c r="O3991" s="378"/>
    </row>
    <row r="3992" spans="6:15" s="231" customFormat="1">
      <c r="F3992" s="413"/>
      <c r="M3992" s="377"/>
      <c r="N3992" s="377"/>
      <c r="O3992" s="378"/>
    </row>
    <row r="3993" spans="6:15" s="231" customFormat="1">
      <c r="F3993" s="413"/>
      <c r="M3993" s="377"/>
      <c r="N3993" s="377"/>
      <c r="O3993" s="378"/>
    </row>
    <row r="3994" spans="6:15" s="231" customFormat="1">
      <c r="F3994" s="413"/>
      <c r="M3994" s="377"/>
      <c r="N3994" s="377"/>
      <c r="O3994" s="378"/>
    </row>
    <row r="3995" spans="6:15" s="231" customFormat="1">
      <c r="F3995" s="413"/>
      <c r="M3995" s="377"/>
      <c r="N3995" s="377"/>
      <c r="O3995" s="378"/>
    </row>
    <row r="3996" spans="6:15" s="231" customFormat="1">
      <c r="F3996" s="413"/>
      <c r="M3996" s="377"/>
      <c r="N3996" s="377"/>
      <c r="O3996" s="378"/>
    </row>
    <row r="3997" spans="6:15" s="231" customFormat="1">
      <c r="F3997" s="413"/>
      <c r="M3997" s="377"/>
      <c r="N3997" s="377"/>
      <c r="O3997" s="378"/>
    </row>
    <row r="3998" spans="6:15" s="231" customFormat="1">
      <c r="F3998" s="413"/>
      <c r="M3998" s="377"/>
      <c r="N3998" s="377"/>
      <c r="O3998" s="378"/>
    </row>
    <row r="3999" spans="6:15" s="231" customFormat="1">
      <c r="F3999" s="413"/>
      <c r="M3999" s="377"/>
      <c r="N3999" s="377"/>
      <c r="O3999" s="378"/>
    </row>
    <row r="4000" spans="6:15" s="231" customFormat="1">
      <c r="F4000" s="413"/>
      <c r="M4000" s="377"/>
      <c r="N4000" s="377"/>
      <c r="O4000" s="378"/>
    </row>
    <row r="4001" spans="6:15" s="231" customFormat="1">
      <c r="F4001" s="413"/>
      <c r="M4001" s="377"/>
      <c r="N4001" s="377"/>
      <c r="O4001" s="378"/>
    </row>
    <row r="4002" spans="6:15" s="231" customFormat="1">
      <c r="F4002" s="413"/>
      <c r="M4002" s="377"/>
      <c r="N4002" s="377"/>
      <c r="O4002" s="378"/>
    </row>
    <row r="4003" spans="6:15" s="231" customFormat="1">
      <c r="F4003" s="413"/>
      <c r="M4003" s="377"/>
      <c r="N4003" s="377"/>
      <c r="O4003" s="378"/>
    </row>
    <row r="4004" spans="6:15" s="231" customFormat="1">
      <c r="F4004" s="413"/>
      <c r="M4004" s="377"/>
      <c r="N4004" s="377"/>
      <c r="O4004" s="378"/>
    </row>
    <row r="4005" spans="6:15" s="231" customFormat="1">
      <c r="F4005" s="413"/>
      <c r="M4005" s="377"/>
      <c r="N4005" s="377"/>
      <c r="O4005" s="378"/>
    </row>
    <row r="4006" spans="6:15" s="231" customFormat="1">
      <c r="F4006" s="413"/>
      <c r="M4006" s="377"/>
      <c r="N4006" s="377"/>
      <c r="O4006" s="378"/>
    </row>
    <row r="4007" spans="6:15" s="231" customFormat="1">
      <c r="F4007" s="413"/>
      <c r="M4007" s="377"/>
      <c r="N4007" s="377"/>
      <c r="O4007" s="378"/>
    </row>
    <row r="4008" spans="6:15" s="231" customFormat="1">
      <c r="F4008" s="413"/>
      <c r="M4008" s="377"/>
      <c r="N4008" s="377"/>
      <c r="O4008" s="378"/>
    </row>
    <row r="4009" spans="6:15" s="231" customFormat="1">
      <c r="F4009" s="413"/>
      <c r="M4009" s="377"/>
      <c r="N4009" s="377"/>
      <c r="O4009" s="378"/>
    </row>
    <row r="4010" spans="6:15" s="231" customFormat="1">
      <c r="F4010" s="413"/>
      <c r="M4010" s="377"/>
      <c r="N4010" s="377"/>
      <c r="O4010" s="378"/>
    </row>
    <row r="4011" spans="6:15" s="231" customFormat="1">
      <c r="F4011" s="413"/>
      <c r="M4011" s="377"/>
      <c r="N4011" s="377"/>
      <c r="O4011" s="378"/>
    </row>
    <row r="4012" spans="6:15" s="231" customFormat="1">
      <c r="F4012" s="413"/>
      <c r="M4012" s="377"/>
      <c r="N4012" s="377"/>
      <c r="O4012" s="378"/>
    </row>
    <row r="4013" spans="6:15" s="231" customFormat="1">
      <c r="F4013" s="413"/>
      <c r="M4013" s="377"/>
      <c r="N4013" s="377"/>
      <c r="O4013" s="378"/>
    </row>
    <row r="4014" spans="6:15" s="231" customFormat="1">
      <c r="F4014" s="413"/>
      <c r="M4014" s="377"/>
      <c r="N4014" s="377"/>
      <c r="O4014" s="378"/>
    </row>
    <row r="4015" spans="6:15" s="231" customFormat="1">
      <c r="F4015" s="413"/>
      <c r="M4015" s="377"/>
      <c r="N4015" s="377"/>
      <c r="O4015" s="378"/>
    </row>
    <row r="4016" spans="6:15" s="231" customFormat="1">
      <c r="F4016" s="413"/>
      <c r="M4016" s="377"/>
      <c r="N4016" s="377"/>
      <c r="O4016" s="378"/>
    </row>
    <row r="4017" spans="6:15" s="231" customFormat="1">
      <c r="F4017" s="413"/>
      <c r="M4017" s="377"/>
      <c r="N4017" s="377"/>
      <c r="O4017" s="378"/>
    </row>
    <row r="4018" spans="6:15" s="231" customFormat="1">
      <c r="F4018" s="413"/>
      <c r="M4018" s="377"/>
      <c r="N4018" s="377"/>
      <c r="O4018" s="378"/>
    </row>
    <row r="4019" spans="6:15" s="231" customFormat="1">
      <c r="F4019" s="413"/>
      <c r="M4019" s="377"/>
      <c r="N4019" s="377"/>
      <c r="O4019" s="378"/>
    </row>
    <row r="4020" spans="6:15" s="231" customFormat="1">
      <c r="F4020" s="413"/>
      <c r="M4020" s="377"/>
      <c r="N4020" s="377"/>
      <c r="O4020" s="378"/>
    </row>
    <row r="4021" spans="6:15" s="231" customFormat="1">
      <c r="F4021" s="413"/>
      <c r="M4021" s="377"/>
      <c r="N4021" s="377"/>
      <c r="O4021" s="378"/>
    </row>
    <row r="4022" spans="6:15" s="231" customFormat="1">
      <c r="F4022" s="413"/>
      <c r="M4022" s="377"/>
      <c r="N4022" s="377"/>
      <c r="O4022" s="378"/>
    </row>
    <row r="4023" spans="6:15" s="231" customFormat="1">
      <c r="F4023" s="413"/>
      <c r="M4023" s="377"/>
      <c r="N4023" s="377"/>
      <c r="O4023" s="378"/>
    </row>
    <row r="4024" spans="6:15" s="231" customFormat="1">
      <c r="F4024" s="413"/>
      <c r="M4024" s="377"/>
      <c r="N4024" s="377"/>
      <c r="O4024" s="378"/>
    </row>
    <row r="4025" spans="6:15" s="231" customFormat="1">
      <c r="F4025" s="413"/>
      <c r="M4025" s="377"/>
      <c r="N4025" s="377"/>
      <c r="O4025" s="378"/>
    </row>
    <row r="4026" spans="6:15" s="231" customFormat="1">
      <c r="F4026" s="413"/>
      <c r="M4026" s="377"/>
      <c r="N4026" s="377"/>
      <c r="O4026" s="378"/>
    </row>
    <row r="4027" spans="6:15" s="231" customFormat="1">
      <c r="F4027" s="413"/>
      <c r="M4027" s="377"/>
      <c r="N4027" s="377"/>
      <c r="O4027" s="378"/>
    </row>
    <row r="4028" spans="6:15" s="231" customFormat="1">
      <c r="F4028" s="413"/>
      <c r="M4028" s="377"/>
      <c r="N4028" s="377"/>
      <c r="O4028" s="378"/>
    </row>
    <row r="4029" spans="6:15" s="231" customFormat="1">
      <c r="F4029" s="413"/>
      <c r="M4029" s="377"/>
      <c r="N4029" s="377"/>
      <c r="O4029" s="378"/>
    </row>
    <row r="4030" spans="6:15" s="231" customFormat="1">
      <c r="F4030" s="413"/>
      <c r="M4030" s="377"/>
      <c r="N4030" s="377"/>
      <c r="O4030" s="378"/>
    </row>
    <row r="4031" spans="6:15" s="231" customFormat="1">
      <c r="F4031" s="413"/>
      <c r="M4031" s="377"/>
      <c r="N4031" s="377"/>
      <c r="O4031" s="378"/>
    </row>
    <row r="4032" spans="6:15" s="231" customFormat="1">
      <c r="F4032" s="413"/>
      <c r="M4032" s="377"/>
      <c r="N4032" s="377"/>
      <c r="O4032" s="378"/>
    </row>
    <row r="4033" spans="6:15" s="231" customFormat="1">
      <c r="F4033" s="413"/>
      <c r="M4033" s="377"/>
      <c r="N4033" s="377"/>
      <c r="O4033" s="378"/>
    </row>
    <row r="4034" spans="6:15" s="231" customFormat="1">
      <c r="F4034" s="413"/>
      <c r="M4034" s="377"/>
      <c r="N4034" s="377"/>
      <c r="O4034" s="378"/>
    </row>
    <row r="4035" spans="6:15" s="231" customFormat="1">
      <c r="F4035" s="413"/>
      <c r="M4035" s="377"/>
      <c r="N4035" s="377"/>
      <c r="O4035" s="378"/>
    </row>
    <row r="4036" spans="6:15" s="231" customFormat="1">
      <c r="F4036" s="413"/>
      <c r="M4036" s="377"/>
      <c r="N4036" s="377"/>
      <c r="O4036" s="378"/>
    </row>
    <row r="4037" spans="6:15" s="231" customFormat="1">
      <c r="F4037" s="413"/>
      <c r="M4037" s="377"/>
      <c r="N4037" s="377"/>
      <c r="O4037" s="378"/>
    </row>
    <row r="4038" spans="6:15" s="231" customFormat="1">
      <c r="F4038" s="413"/>
      <c r="M4038" s="377"/>
      <c r="N4038" s="377"/>
      <c r="O4038" s="378"/>
    </row>
    <row r="4039" spans="6:15" s="231" customFormat="1">
      <c r="F4039" s="413"/>
      <c r="M4039" s="377"/>
      <c r="N4039" s="377"/>
      <c r="O4039" s="378"/>
    </row>
    <row r="4040" spans="6:15" s="231" customFormat="1">
      <c r="F4040" s="413"/>
      <c r="M4040" s="377"/>
      <c r="N4040" s="377"/>
      <c r="O4040" s="378"/>
    </row>
    <row r="4041" spans="6:15" s="231" customFormat="1">
      <c r="F4041" s="413"/>
      <c r="M4041" s="377"/>
      <c r="N4041" s="377"/>
      <c r="O4041" s="378"/>
    </row>
    <row r="4042" spans="6:15" s="231" customFormat="1">
      <c r="F4042" s="413"/>
      <c r="M4042" s="377"/>
      <c r="N4042" s="377"/>
      <c r="O4042" s="378"/>
    </row>
    <row r="4043" spans="6:15" s="231" customFormat="1">
      <c r="F4043" s="413"/>
      <c r="M4043" s="377"/>
      <c r="N4043" s="377"/>
      <c r="O4043" s="378"/>
    </row>
    <row r="4044" spans="6:15" s="231" customFormat="1">
      <c r="F4044" s="413"/>
      <c r="M4044" s="377"/>
      <c r="N4044" s="377"/>
      <c r="O4044" s="378"/>
    </row>
    <row r="4045" spans="6:15" s="231" customFormat="1">
      <c r="F4045" s="413"/>
      <c r="M4045" s="377"/>
      <c r="N4045" s="377"/>
      <c r="O4045" s="378"/>
    </row>
    <row r="4046" spans="6:15" s="231" customFormat="1">
      <c r="F4046" s="413"/>
      <c r="M4046" s="377"/>
      <c r="N4046" s="377"/>
      <c r="O4046" s="378"/>
    </row>
    <row r="4047" spans="6:15" s="231" customFormat="1">
      <c r="F4047" s="413"/>
      <c r="M4047" s="377"/>
      <c r="N4047" s="377"/>
      <c r="O4047" s="378"/>
    </row>
    <row r="4048" spans="6:15" s="231" customFormat="1">
      <c r="F4048" s="413"/>
      <c r="M4048" s="377"/>
      <c r="N4048" s="377"/>
      <c r="O4048" s="378"/>
    </row>
    <row r="4049" spans="6:15" s="231" customFormat="1">
      <c r="F4049" s="413"/>
      <c r="M4049" s="377"/>
      <c r="N4049" s="377"/>
      <c r="O4049" s="378"/>
    </row>
    <row r="4050" spans="6:15" s="231" customFormat="1">
      <c r="F4050" s="413"/>
      <c r="M4050" s="377"/>
      <c r="N4050" s="377"/>
      <c r="O4050" s="378"/>
    </row>
    <row r="4051" spans="6:15" s="231" customFormat="1">
      <c r="F4051" s="413"/>
      <c r="M4051" s="377"/>
      <c r="N4051" s="377"/>
      <c r="O4051" s="378"/>
    </row>
    <row r="4052" spans="6:15" s="231" customFormat="1">
      <c r="F4052" s="413"/>
      <c r="M4052" s="377"/>
      <c r="N4052" s="377"/>
      <c r="O4052" s="378"/>
    </row>
    <row r="4053" spans="6:15" s="231" customFormat="1">
      <c r="F4053" s="413"/>
      <c r="M4053" s="377"/>
      <c r="N4053" s="377"/>
      <c r="O4053" s="378"/>
    </row>
    <row r="4054" spans="6:15" s="231" customFormat="1">
      <c r="F4054" s="413"/>
      <c r="M4054" s="377"/>
      <c r="N4054" s="377"/>
      <c r="O4054" s="378"/>
    </row>
    <row r="4055" spans="6:15" s="231" customFormat="1">
      <c r="F4055" s="413"/>
      <c r="M4055" s="377"/>
      <c r="N4055" s="377"/>
      <c r="O4055" s="378"/>
    </row>
    <row r="4056" spans="6:15" s="231" customFormat="1">
      <c r="F4056" s="413"/>
      <c r="M4056" s="377"/>
      <c r="N4056" s="377"/>
      <c r="O4056" s="378"/>
    </row>
    <row r="4057" spans="6:15" s="231" customFormat="1">
      <c r="F4057" s="413"/>
      <c r="M4057" s="377"/>
      <c r="N4057" s="377"/>
      <c r="O4057" s="378"/>
    </row>
    <row r="4058" spans="6:15" s="231" customFormat="1">
      <c r="F4058" s="413"/>
      <c r="M4058" s="377"/>
      <c r="N4058" s="377"/>
      <c r="O4058" s="378"/>
    </row>
    <row r="4059" spans="6:15" s="231" customFormat="1">
      <c r="F4059" s="413"/>
      <c r="M4059" s="377"/>
      <c r="N4059" s="377"/>
      <c r="O4059" s="378"/>
    </row>
    <row r="4060" spans="6:15" s="231" customFormat="1">
      <c r="F4060" s="413"/>
      <c r="M4060" s="377"/>
      <c r="N4060" s="377"/>
      <c r="O4060" s="378"/>
    </row>
    <row r="4061" spans="6:15" s="231" customFormat="1">
      <c r="F4061" s="413"/>
      <c r="M4061" s="377"/>
      <c r="N4061" s="377"/>
      <c r="O4061" s="378"/>
    </row>
    <row r="4062" spans="6:15" s="231" customFormat="1">
      <c r="F4062" s="413"/>
      <c r="M4062" s="377"/>
      <c r="N4062" s="377"/>
      <c r="O4062" s="378"/>
    </row>
    <row r="4063" spans="6:15" s="231" customFormat="1">
      <c r="F4063" s="413"/>
      <c r="M4063" s="377"/>
      <c r="N4063" s="377"/>
      <c r="O4063" s="378"/>
    </row>
    <row r="4064" spans="6:15" s="231" customFormat="1">
      <c r="F4064" s="413"/>
      <c r="M4064" s="377"/>
      <c r="N4064" s="377"/>
      <c r="O4064" s="378"/>
    </row>
    <row r="4065" spans="6:15" s="231" customFormat="1">
      <c r="F4065" s="413"/>
      <c r="M4065" s="377"/>
      <c r="N4065" s="377"/>
      <c r="O4065" s="378"/>
    </row>
    <row r="4066" spans="6:15" s="231" customFormat="1">
      <c r="F4066" s="413"/>
      <c r="M4066" s="377"/>
      <c r="N4066" s="377"/>
      <c r="O4066" s="378"/>
    </row>
    <row r="4067" spans="6:15" s="231" customFormat="1">
      <c r="F4067" s="413"/>
      <c r="M4067" s="377"/>
      <c r="N4067" s="377"/>
      <c r="O4067" s="378"/>
    </row>
    <row r="4068" spans="6:15" s="231" customFormat="1">
      <c r="F4068" s="413"/>
      <c r="M4068" s="377"/>
      <c r="N4068" s="377"/>
      <c r="O4068" s="378"/>
    </row>
    <row r="4069" spans="6:15" s="231" customFormat="1">
      <c r="F4069" s="413"/>
      <c r="M4069" s="377"/>
      <c r="N4069" s="377"/>
      <c r="O4069" s="378"/>
    </row>
    <row r="4070" spans="6:15" s="231" customFormat="1">
      <c r="F4070" s="413"/>
      <c r="M4070" s="377"/>
      <c r="N4070" s="377"/>
      <c r="O4070" s="378"/>
    </row>
    <row r="4071" spans="6:15" s="231" customFormat="1">
      <c r="F4071" s="413"/>
      <c r="M4071" s="377"/>
      <c r="N4071" s="377"/>
      <c r="O4071" s="378"/>
    </row>
    <row r="4072" spans="6:15" s="231" customFormat="1">
      <c r="F4072" s="413"/>
      <c r="M4072" s="377"/>
      <c r="N4072" s="377"/>
      <c r="O4072" s="378"/>
    </row>
    <row r="4073" spans="6:15" s="231" customFormat="1">
      <c r="F4073" s="413"/>
      <c r="M4073" s="377"/>
      <c r="N4073" s="377"/>
      <c r="O4073" s="378"/>
    </row>
    <row r="4074" spans="6:15" s="231" customFormat="1">
      <c r="F4074" s="413"/>
      <c r="M4074" s="377"/>
      <c r="N4074" s="377"/>
      <c r="O4074" s="378"/>
    </row>
    <row r="4075" spans="6:15" s="231" customFormat="1">
      <c r="F4075" s="413"/>
      <c r="M4075" s="377"/>
      <c r="N4075" s="377"/>
      <c r="O4075" s="378"/>
    </row>
    <row r="4076" spans="6:15" s="231" customFormat="1">
      <c r="F4076" s="413"/>
      <c r="M4076" s="377"/>
      <c r="N4076" s="377"/>
      <c r="O4076" s="378"/>
    </row>
    <row r="4077" spans="6:15" s="231" customFormat="1">
      <c r="F4077" s="413"/>
      <c r="M4077" s="377"/>
      <c r="N4077" s="377"/>
      <c r="O4077" s="378"/>
    </row>
    <row r="4078" spans="6:15" s="231" customFormat="1">
      <c r="F4078" s="413"/>
      <c r="M4078" s="377"/>
      <c r="N4078" s="377"/>
      <c r="O4078" s="378"/>
    </row>
    <row r="4079" spans="6:15" s="231" customFormat="1">
      <c r="F4079" s="413"/>
      <c r="M4079" s="377"/>
      <c r="N4079" s="377"/>
      <c r="O4079" s="378"/>
    </row>
    <row r="4080" spans="6:15" s="231" customFormat="1">
      <c r="F4080" s="413"/>
      <c r="M4080" s="377"/>
      <c r="N4080" s="377"/>
      <c r="O4080" s="378"/>
    </row>
    <row r="4081" spans="6:15" s="231" customFormat="1">
      <c r="F4081" s="413"/>
      <c r="M4081" s="377"/>
      <c r="N4081" s="377"/>
      <c r="O4081" s="378"/>
    </row>
    <row r="4082" spans="6:15" s="231" customFormat="1">
      <c r="F4082" s="413"/>
      <c r="M4082" s="377"/>
      <c r="N4082" s="377"/>
      <c r="O4082" s="378"/>
    </row>
    <row r="4083" spans="6:15" s="231" customFormat="1">
      <c r="F4083" s="413"/>
      <c r="M4083" s="377"/>
      <c r="N4083" s="377"/>
      <c r="O4083" s="378"/>
    </row>
    <row r="4084" spans="6:15" s="231" customFormat="1">
      <c r="F4084" s="413"/>
      <c r="M4084" s="377"/>
      <c r="N4084" s="377"/>
      <c r="O4084" s="378"/>
    </row>
    <row r="4085" spans="6:15" s="231" customFormat="1">
      <c r="F4085" s="413"/>
      <c r="M4085" s="377"/>
      <c r="N4085" s="377"/>
      <c r="O4085" s="378"/>
    </row>
    <row r="4086" spans="6:15" s="231" customFormat="1">
      <c r="F4086" s="413"/>
      <c r="M4086" s="377"/>
      <c r="N4086" s="377"/>
      <c r="O4086" s="378"/>
    </row>
    <row r="4087" spans="6:15" s="231" customFormat="1">
      <c r="F4087" s="413"/>
      <c r="M4087" s="377"/>
      <c r="N4087" s="377"/>
      <c r="O4087" s="378"/>
    </row>
    <row r="4088" spans="6:15" s="231" customFormat="1">
      <c r="F4088" s="413"/>
      <c r="M4088" s="377"/>
      <c r="N4088" s="377"/>
      <c r="O4088" s="378"/>
    </row>
    <row r="4089" spans="6:15" s="231" customFormat="1">
      <c r="F4089" s="413"/>
      <c r="M4089" s="377"/>
      <c r="N4089" s="377"/>
      <c r="O4089" s="378"/>
    </row>
    <row r="4090" spans="6:15" s="231" customFormat="1">
      <c r="F4090" s="413"/>
      <c r="M4090" s="377"/>
      <c r="N4090" s="377"/>
      <c r="O4090" s="378"/>
    </row>
    <row r="4091" spans="6:15" s="231" customFormat="1">
      <c r="F4091" s="413"/>
      <c r="M4091" s="377"/>
      <c r="N4091" s="377"/>
      <c r="O4091" s="378"/>
    </row>
    <row r="4092" spans="6:15" s="231" customFormat="1">
      <c r="F4092" s="413"/>
      <c r="M4092" s="377"/>
      <c r="N4092" s="377"/>
      <c r="O4092" s="378"/>
    </row>
    <row r="4093" spans="6:15" s="231" customFormat="1">
      <c r="F4093" s="413"/>
      <c r="M4093" s="377"/>
      <c r="N4093" s="377"/>
      <c r="O4093" s="378"/>
    </row>
    <row r="4094" spans="6:15" s="231" customFormat="1">
      <c r="F4094" s="413"/>
      <c r="M4094" s="377"/>
      <c r="N4094" s="377"/>
      <c r="O4094" s="378"/>
    </row>
    <row r="4095" spans="6:15" s="231" customFormat="1">
      <c r="F4095" s="413"/>
      <c r="M4095" s="377"/>
      <c r="N4095" s="377"/>
      <c r="O4095" s="378"/>
    </row>
    <row r="4096" spans="6:15" s="231" customFormat="1">
      <c r="F4096" s="413"/>
      <c r="M4096" s="377"/>
      <c r="N4096" s="377"/>
      <c r="O4096" s="378"/>
    </row>
    <row r="4097" spans="6:15" s="231" customFormat="1">
      <c r="F4097" s="413"/>
      <c r="M4097" s="377"/>
      <c r="N4097" s="377"/>
      <c r="O4097" s="378"/>
    </row>
    <row r="4098" spans="6:15" s="231" customFormat="1">
      <c r="F4098" s="413"/>
      <c r="M4098" s="377"/>
      <c r="N4098" s="377"/>
      <c r="O4098" s="378"/>
    </row>
    <row r="4099" spans="6:15" s="231" customFormat="1">
      <c r="F4099" s="413"/>
      <c r="M4099" s="377"/>
      <c r="N4099" s="377"/>
      <c r="O4099" s="378"/>
    </row>
    <row r="4100" spans="6:15" s="231" customFormat="1">
      <c r="F4100" s="413"/>
      <c r="M4100" s="377"/>
      <c r="N4100" s="377"/>
      <c r="O4100" s="378"/>
    </row>
    <row r="4101" spans="6:15" s="231" customFormat="1">
      <c r="F4101" s="413"/>
      <c r="M4101" s="377"/>
      <c r="N4101" s="377"/>
      <c r="O4101" s="378"/>
    </row>
    <row r="4102" spans="6:15" s="231" customFormat="1">
      <c r="F4102" s="413"/>
      <c r="M4102" s="377"/>
      <c r="N4102" s="377"/>
      <c r="O4102" s="378"/>
    </row>
    <row r="4103" spans="6:15" s="231" customFormat="1">
      <c r="F4103" s="413"/>
      <c r="M4103" s="377"/>
      <c r="N4103" s="377"/>
      <c r="O4103" s="378"/>
    </row>
    <row r="4104" spans="6:15" s="231" customFormat="1">
      <c r="F4104" s="413"/>
      <c r="M4104" s="377"/>
      <c r="N4104" s="377"/>
      <c r="O4104" s="378"/>
    </row>
    <row r="4105" spans="6:15" s="231" customFormat="1">
      <c r="F4105" s="413"/>
      <c r="M4105" s="377"/>
      <c r="N4105" s="377"/>
      <c r="O4105" s="378"/>
    </row>
    <row r="4106" spans="6:15" s="231" customFormat="1">
      <c r="F4106" s="413"/>
      <c r="M4106" s="377"/>
      <c r="N4106" s="377"/>
      <c r="O4106" s="378"/>
    </row>
    <row r="4107" spans="6:15" s="231" customFormat="1">
      <c r="F4107" s="413"/>
      <c r="M4107" s="377"/>
      <c r="N4107" s="377"/>
      <c r="O4107" s="378"/>
    </row>
    <row r="4108" spans="6:15" s="231" customFormat="1">
      <c r="F4108" s="413"/>
      <c r="M4108" s="377"/>
      <c r="N4108" s="377"/>
      <c r="O4108" s="378"/>
    </row>
    <row r="4109" spans="6:15" s="231" customFormat="1">
      <c r="F4109" s="413"/>
      <c r="M4109" s="377"/>
      <c r="N4109" s="377"/>
      <c r="O4109" s="378"/>
    </row>
    <row r="4110" spans="6:15" s="231" customFormat="1">
      <c r="F4110" s="413"/>
      <c r="M4110" s="377"/>
      <c r="N4110" s="377"/>
      <c r="O4110" s="378"/>
    </row>
    <row r="4111" spans="6:15" s="231" customFormat="1">
      <c r="F4111" s="413"/>
      <c r="M4111" s="377"/>
      <c r="N4111" s="377"/>
      <c r="O4111" s="378"/>
    </row>
    <row r="4112" spans="6:15" s="231" customFormat="1">
      <c r="F4112" s="413"/>
      <c r="M4112" s="377"/>
      <c r="N4112" s="377"/>
      <c r="O4112" s="378"/>
    </row>
    <row r="4113" spans="6:15" s="231" customFormat="1">
      <c r="F4113" s="413"/>
      <c r="M4113" s="377"/>
      <c r="N4113" s="377"/>
      <c r="O4113" s="378"/>
    </row>
    <row r="4114" spans="6:15" s="231" customFormat="1">
      <c r="F4114" s="413"/>
      <c r="M4114" s="377"/>
      <c r="N4114" s="377"/>
      <c r="O4114" s="378"/>
    </row>
    <row r="4115" spans="6:15" s="231" customFormat="1">
      <c r="F4115" s="413"/>
      <c r="M4115" s="377"/>
      <c r="N4115" s="377"/>
      <c r="O4115" s="378"/>
    </row>
    <row r="4116" spans="6:15" s="231" customFormat="1">
      <c r="F4116" s="413"/>
      <c r="M4116" s="377"/>
      <c r="N4116" s="377"/>
      <c r="O4116" s="378"/>
    </row>
    <row r="4117" spans="6:15" s="231" customFormat="1">
      <c r="F4117" s="413"/>
      <c r="M4117" s="377"/>
      <c r="N4117" s="377"/>
      <c r="O4117" s="378"/>
    </row>
    <row r="4118" spans="6:15" s="231" customFormat="1">
      <c r="F4118" s="413"/>
      <c r="M4118" s="377"/>
      <c r="N4118" s="377"/>
      <c r="O4118" s="378"/>
    </row>
    <row r="4119" spans="6:15" s="231" customFormat="1">
      <c r="F4119" s="413"/>
      <c r="M4119" s="377"/>
      <c r="N4119" s="377"/>
      <c r="O4119" s="378"/>
    </row>
    <row r="4120" spans="6:15" s="231" customFormat="1">
      <c r="F4120" s="413"/>
      <c r="M4120" s="377"/>
      <c r="N4120" s="377"/>
      <c r="O4120" s="378"/>
    </row>
    <row r="4121" spans="6:15" s="231" customFormat="1">
      <c r="F4121" s="413"/>
      <c r="M4121" s="377"/>
      <c r="N4121" s="377"/>
      <c r="O4121" s="378"/>
    </row>
    <row r="4122" spans="6:15" s="231" customFormat="1">
      <c r="F4122" s="413"/>
      <c r="M4122" s="377"/>
      <c r="N4122" s="377"/>
      <c r="O4122" s="378"/>
    </row>
    <row r="4123" spans="6:15" s="231" customFormat="1">
      <c r="F4123" s="413"/>
      <c r="M4123" s="377"/>
      <c r="N4123" s="377"/>
      <c r="O4123" s="378"/>
    </row>
    <row r="4124" spans="6:15" s="231" customFormat="1">
      <c r="F4124" s="413"/>
      <c r="M4124" s="377"/>
      <c r="N4124" s="377"/>
      <c r="O4124" s="378"/>
    </row>
    <row r="4125" spans="6:15" s="231" customFormat="1">
      <c r="F4125" s="413"/>
      <c r="M4125" s="377"/>
      <c r="N4125" s="377"/>
      <c r="O4125" s="378"/>
    </row>
    <row r="4126" spans="6:15" s="231" customFormat="1">
      <c r="F4126" s="413"/>
      <c r="M4126" s="377"/>
      <c r="N4126" s="377"/>
      <c r="O4126" s="378"/>
    </row>
    <row r="4127" spans="6:15" s="231" customFormat="1">
      <c r="F4127" s="413"/>
      <c r="M4127" s="377"/>
      <c r="N4127" s="377"/>
      <c r="O4127" s="378"/>
    </row>
    <row r="4128" spans="6:15" s="231" customFormat="1">
      <c r="F4128" s="413"/>
      <c r="M4128" s="377"/>
      <c r="N4128" s="377"/>
      <c r="O4128" s="378"/>
    </row>
    <row r="4129" spans="6:15" s="231" customFormat="1">
      <c r="F4129" s="413"/>
      <c r="M4129" s="377"/>
      <c r="N4129" s="377"/>
      <c r="O4129" s="378"/>
    </row>
    <row r="4130" spans="6:15" s="231" customFormat="1">
      <c r="F4130" s="413"/>
      <c r="M4130" s="377"/>
      <c r="N4130" s="377"/>
      <c r="O4130" s="378"/>
    </row>
    <row r="4131" spans="6:15" s="231" customFormat="1">
      <c r="F4131" s="413"/>
      <c r="M4131" s="377"/>
      <c r="N4131" s="377"/>
      <c r="O4131" s="378"/>
    </row>
    <row r="4132" spans="6:15" s="231" customFormat="1">
      <c r="F4132" s="413"/>
      <c r="M4132" s="377"/>
      <c r="N4132" s="377"/>
      <c r="O4132" s="378"/>
    </row>
    <row r="4133" spans="6:15" s="231" customFormat="1">
      <c r="F4133" s="413"/>
      <c r="M4133" s="377"/>
      <c r="N4133" s="377"/>
      <c r="O4133" s="378"/>
    </row>
    <row r="4134" spans="6:15" s="231" customFormat="1">
      <c r="F4134" s="413"/>
      <c r="M4134" s="377"/>
      <c r="N4134" s="377"/>
      <c r="O4134" s="378"/>
    </row>
    <row r="4135" spans="6:15" s="231" customFormat="1">
      <c r="F4135" s="413"/>
      <c r="M4135" s="377"/>
      <c r="N4135" s="377"/>
      <c r="O4135" s="378"/>
    </row>
    <row r="4136" spans="6:15" s="231" customFormat="1">
      <c r="F4136" s="413"/>
      <c r="M4136" s="377"/>
      <c r="N4136" s="377"/>
      <c r="O4136" s="378"/>
    </row>
    <row r="4137" spans="6:15" s="231" customFormat="1">
      <c r="F4137" s="413"/>
      <c r="M4137" s="377"/>
      <c r="N4137" s="377"/>
      <c r="O4137" s="378"/>
    </row>
    <row r="4138" spans="6:15" s="231" customFormat="1">
      <c r="F4138" s="413"/>
      <c r="M4138" s="377"/>
      <c r="N4138" s="377"/>
      <c r="O4138" s="378"/>
    </row>
    <row r="4139" spans="6:15" s="231" customFormat="1">
      <c r="F4139" s="413"/>
      <c r="M4139" s="377"/>
      <c r="N4139" s="377"/>
      <c r="O4139" s="378"/>
    </row>
    <row r="4140" spans="6:15" s="231" customFormat="1">
      <c r="F4140" s="413"/>
      <c r="M4140" s="377"/>
      <c r="N4140" s="377"/>
      <c r="O4140" s="378"/>
    </row>
    <row r="4141" spans="6:15" s="231" customFormat="1">
      <c r="F4141" s="413"/>
      <c r="M4141" s="377"/>
      <c r="N4141" s="377"/>
      <c r="O4141" s="378"/>
    </row>
    <row r="4142" spans="6:15" s="231" customFormat="1">
      <c r="F4142" s="413"/>
      <c r="M4142" s="377"/>
      <c r="N4142" s="377"/>
      <c r="O4142" s="378"/>
    </row>
    <row r="4143" spans="6:15" s="231" customFormat="1">
      <c r="F4143" s="413"/>
      <c r="M4143" s="377"/>
      <c r="N4143" s="377"/>
      <c r="O4143" s="378"/>
    </row>
    <row r="4144" spans="6:15" s="231" customFormat="1">
      <c r="F4144" s="413"/>
      <c r="M4144" s="377"/>
      <c r="N4144" s="377"/>
      <c r="O4144" s="378"/>
    </row>
    <row r="4145" spans="6:15" s="231" customFormat="1">
      <c r="F4145" s="413"/>
      <c r="M4145" s="377"/>
      <c r="N4145" s="377"/>
      <c r="O4145" s="378"/>
    </row>
    <row r="4146" spans="6:15" s="231" customFormat="1">
      <c r="F4146" s="413"/>
      <c r="M4146" s="377"/>
      <c r="N4146" s="377"/>
      <c r="O4146" s="378"/>
    </row>
    <row r="4147" spans="6:15" s="231" customFormat="1">
      <c r="F4147" s="413"/>
      <c r="M4147" s="377"/>
      <c r="N4147" s="377"/>
      <c r="O4147" s="378"/>
    </row>
    <row r="4148" spans="6:15" s="231" customFormat="1">
      <c r="F4148" s="413"/>
      <c r="M4148" s="377"/>
      <c r="N4148" s="377"/>
      <c r="O4148" s="378"/>
    </row>
    <row r="4149" spans="6:15" s="231" customFormat="1">
      <c r="F4149" s="413"/>
      <c r="M4149" s="377"/>
      <c r="N4149" s="377"/>
      <c r="O4149" s="378"/>
    </row>
    <row r="4150" spans="6:15" s="231" customFormat="1">
      <c r="F4150" s="413"/>
      <c r="M4150" s="377"/>
      <c r="N4150" s="377"/>
      <c r="O4150" s="378"/>
    </row>
    <row r="4151" spans="6:15" s="231" customFormat="1">
      <c r="F4151" s="413"/>
      <c r="M4151" s="377"/>
      <c r="N4151" s="377"/>
      <c r="O4151" s="378"/>
    </row>
    <row r="4152" spans="6:15" s="231" customFormat="1">
      <c r="F4152" s="413"/>
      <c r="M4152" s="377"/>
      <c r="N4152" s="377"/>
      <c r="O4152" s="378"/>
    </row>
    <row r="4153" spans="6:15" s="231" customFormat="1">
      <c r="F4153" s="413"/>
      <c r="M4153" s="377"/>
      <c r="N4153" s="377"/>
      <c r="O4153" s="378"/>
    </row>
    <row r="4154" spans="6:15" s="231" customFormat="1">
      <c r="F4154" s="413"/>
      <c r="M4154" s="377"/>
      <c r="N4154" s="377"/>
      <c r="O4154" s="378"/>
    </row>
    <row r="4155" spans="6:15" s="231" customFormat="1">
      <c r="F4155" s="413"/>
      <c r="M4155" s="377"/>
      <c r="N4155" s="377"/>
      <c r="O4155" s="378"/>
    </row>
    <row r="4156" spans="6:15" s="231" customFormat="1">
      <c r="F4156" s="413"/>
      <c r="M4156" s="377"/>
      <c r="N4156" s="377"/>
      <c r="O4156" s="378"/>
    </row>
    <row r="4157" spans="6:15" s="231" customFormat="1">
      <c r="F4157" s="413"/>
      <c r="M4157" s="377"/>
      <c r="N4157" s="377"/>
      <c r="O4157" s="378"/>
    </row>
    <row r="4158" spans="6:15" s="231" customFormat="1">
      <c r="F4158" s="413"/>
      <c r="M4158" s="377"/>
      <c r="N4158" s="377"/>
      <c r="O4158" s="378"/>
    </row>
    <row r="4159" spans="6:15" s="231" customFormat="1">
      <c r="F4159" s="413"/>
      <c r="M4159" s="377"/>
      <c r="N4159" s="377"/>
      <c r="O4159" s="378"/>
    </row>
    <row r="4160" spans="6:15" s="231" customFormat="1">
      <c r="F4160" s="413"/>
      <c r="M4160" s="377"/>
      <c r="N4160" s="377"/>
      <c r="O4160" s="378"/>
    </row>
    <row r="4161" spans="6:15" s="231" customFormat="1">
      <c r="F4161" s="413"/>
      <c r="M4161" s="377"/>
      <c r="N4161" s="377"/>
      <c r="O4161" s="378"/>
    </row>
    <row r="4162" spans="6:15" s="231" customFormat="1">
      <c r="F4162" s="413"/>
      <c r="M4162" s="377"/>
      <c r="N4162" s="377"/>
      <c r="O4162" s="378"/>
    </row>
    <row r="4163" spans="6:15" s="231" customFormat="1">
      <c r="F4163" s="413"/>
      <c r="M4163" s="377"/>
      <c r="N4163" s="377"/>
      <c r="O4163" s="378"/>
    </row>
    <row r="4164" spans="6:15" s="231" customFormat="1">
      <c r="F4164" s="413"/>
      <c r="M4164" s="377"/>
      <c r="N4164" s="377"/>
      <c r="O4164" s="378"/>
    </row>
    <row r="4165" spans="6:15" s="231" customFormat="1">
      <c r="F4165" s="413"/>
      <c r="M4165" s="377"/>
      <c r="N4165" s="377"/>
      <c r="O4165" s="378"/>
    </row>
    <row r="4166" spans="6:15" s="231" customFormat="1">
      <c r="F4166" s="413"/>
      <c r="M4166" s="377"/>
      <c r="N4166" s="377"/>
      <c r="O4166" s="378"/>
    </row>
    <row r="4167" spans="6:15" s="231" customFormat="1">
      <c r="F4167" s="413"/>
      <c r="M4167" s="377"/>
      <c r="N4167" s="377"/>
      <c r="O4167" s="378"/>
    </row>
    <row r="4168" spans="6:15" s="231" customFormat="1">
      <c r="F4168" s="413"/>
      <c r="M4168" s="377"/>
      <c r="N4168" s="377"/>
      <c r="O4168" s="378"/>
    </row>
    <row r="4169" spans="6:15" s="231" customFormat="1">
      <c r="F4169" s="413"/>
      <c r="M4169" s="377"/>
      <c r="N4169" s="377"/>
      <c r="O4169" s="378"/>
    </row>
    <row r="4170" spans="6:15" s="231" customFormat="1">
      <c r="F4170" s="413"/>
      <c r="M4170" s="377"/>
      <c r="N4170" s="377"/>
      <c r="O4170" s="378"/>
    </row>
    <row r="4171" spans="6:15" s="231" customFormat="1">
      <c r="F4171" s="413"/>
      <c r="M4171" s="377"/>
      <c r="N4171" s="377"/>
      <c r="O4171" s="378"/>
    </row>
    <row r="4172" spans="6:15" s="231" customFormat="1">
      <c r="F4172" s="413"/>
      <c r="M4172" s="377"/>
      <c r="N4172" s="377"/>
      <c r="O4172" s="378"/>
    </row>
    <row r="4173" spans="6:15" s="231" customFormat="1">
      <c r="F4173" s="413"/>
      <c r="M4173" s="377"/>
      <c r="N4173" s="377"/>
      <c r="O4173" s="378"/>
    </row>
    <row r="4174" spans="6:15" s="231" customFormat="1">
      <c r="F4174" s="413"/>
      <c r="M4174" s="377"/>
      <c r="N4174" s="377"/>
      <c r="O4174" s="378"/>
    </row>
    <row r="4175" spans="6:15" s="231" customFormat="1">
      <c r="F4175" s="413"/>
      <c r="M4175" s="377"/>
      <c r="N4175" s="377"/>
      <c r="O4175" s="378"/>
    </row>
    <row r="4176" spans="6:15" s="231" customFormat="1">
      <c r="F4176" s="413"/>
      <c r="M4176" s="377"/>
      <c r="N4176" s="377"/>
      <c r="O4176" s="378"/>
    </row>
    <row r="4177" spans="6:15" s="231" customFormat="1">
      <c r="F4177" s="413"/>
      <c r="M4177" s="377"/>
      <c r="N4177" s="377"/>
      <c r="O4177" s="378"/>
    </row>
    <row r="4178" spans="6:15" s="231" customFormat="1">
      <c r="F4178" s="413"/>
      <c r="M4178" s="377"/>
      <c r="N4178" s="377"/>
      <c r="O4178" s="378"/>
    </row>
    <row r="4179" spans="6:15" s="231" customFormat="1">
      <c r="F4179" s="413"/>
      <c r="M4179" s="377"/>
      <c r="N4179" s="377"/>
      <c r="O4179" s="378"/>
    </row>
    <row r="4180" spans="6:15" s="231" customFormat="1">
      <c r="F4180" s="413"/>
      <c r="M4180" s="377"/>
      <c r="N4180" s="377"/>
      <c r="O4180" s="378"/>
    </row>
    <row r="4181" spans="6:15" s="231" customFormat="1">
      <c r="F4181" s="413"/>
      <c r="M4181" s="377"/>
      <c r="N4181" s="377"/>
      <c r="O4181" s="378"/>
    </row>
    <row r="4182" spans="6:15" s="231" customFormat="1">
      <c r="F4182" s="413"/>
      <c r="M4182" s="377"/>
      <c r="N4182" s="377"/>
      <c r="O4182" s="378"/>
    </row>
    <row r="4183" spans="6:15" s="231" customFormat="1">
      <c r="F4183" s="413"/>
      <c r="M4183" s="377"/>
      <c r="N4183" s="377"/>
      <c r="O4183" s="378"/>
    </row>
    <row r="4184" spans="6:15" s="231" customFormat="1">
      <c r="F4184" s="413"/>
      <c r="M4184" s="377"/>
      <c r="N4184" s="377"/>
      <c r="O4184" s="378"/>
    </row>
    <row r="4185" spans="6:15" s="231" customFormat="1">
      <c r="F4185" s="413"/>
      <c r="M4185" s="377"/>
      <c r="N4185" s="377"/>
      <c r="O4185" s="378"/>
    </row>
    <row r="4186" spans="6:15" s="231" customFormat="1">
      <c r="F4186" s="413"/>
      <c r="M4186" s="377"/>
      <c r="N4186" s="377"/>
      <c r="O4186" s="378"/>
    </row>
    <row r="4187" spans="6:15" s="231" customFormat="1">
      <c r="F4187" s="413"/>
      <c r="M4187" s="377"/>
      <c r="N4187" s="377"/>
      <c r="O4187" s="378"/>
    </row>
    <row r="4188" spans="6:15" s="231" customFormat="1">
      <c r="F4188" s="413"/>
      <c r="M4188" s="377"/>
      <c r="N4188" s="377"/>
      <c r="O4188" s="378"/>
    </row>
    <row r="4189" spans="6:15" s="231" customFormat="1">
      <c r="F4189" s="413"/>
      <c r="M4189" s="377"/>
      <c r="N4189" s="377"/>
      <c r="O4189" s="378"/>
    </row>
    <row r="4190" spans="6:15" s="231" customFormat="1">
      <c r="F4190" s="413"/>
      <c r="M4190" s="377"/>
      <c r="N4190" s="377"/>
      <c r="O4190" s="378"/>
    </row>
    <row r="4191" spans="6:15" s="231" customFormat="1">
      <c r="F4191" s="413"/>
      <c r="M4191" s="377"/>
      <c r="N4191" s="377"/>
      <c r="O4191" s="378"/>
    </row>
    <row r="4192" spans="6:15" s="231" customFormat="1">
      <c r="F4192" s="413"/>
      <c r="M4192" s="377"/>
      <c r="N4192" s="377"/>
      <c r="O4192" s="378"/>
    </row>
    <row r="4193" spans="6:15" s="231" customFormat="1">
      <c r="F4193" s="413"/>
      <c r="M4193" s="377"/>
      <c r="N4193" s="377"/>
      <c r="O4193" s="378"/>
    </row>
    <row r="4194" spans="6:15" s="231" customFormat="1">
      <c r="F4194" s="413"/>
      <c r="M4194" s="377"/>
      <c r="N4194" s="377"/>
      <c r="O4194" s="378"/>
    </row>
    <row r="4195" spans="6:15" s="231" customFormat="1">
      <c r="F4195" s="413"/>
      <c r="M4195" s="377"/>
      <c r="N4195" s="377"/>
      <c r="O4195" s="378"/>
    </row>
    <row r="4196" spans="6:15" s="231" customFormat="1">
      <c r="F4196" s="413"/>
      <c r="M4196" s="377"/>
      <c r="N4196" s="377"/>
      <c r="O4196" s="378"/>
    </row>
    <row r="4197" spans="6:15" s="231" customFormat="1">
      <c r="F4197" s="413"/>
      <c r="M4197" s="377"/>
      <c r="N4197" s="377"/>
      <c r="O4197" s="378"/>
    </row>
    <row r="4198" spans="6:15" s="231" customFormat="1">
      <c r="F4198" s="413"/>
      <c r="M4198" s="377"/>
      <c r="N4198" s="377"/>
      <c r="O4198" s="378"/>
    </row>
    <row r="4199" spans="6:15" s="231" customFormat="1">
      <c r="F4199" s="413"/>
      <c r="M4199" s="377"/>
      <c r="N4199" s="377"/>
      <c r="O4199" s="378"/>
    </row>
    <row r="4200" spans="6:15" s="231" customFormat="1">
      <c r="F4200" s="413"/>
      <c r="M4200" s="377"/>
      <c r="N4200" s="377"/>
      <c r="O4200" s="378"/>
    </row>
    <row r="4201" spans="6:15" s="231" customFormat="1">
      <c r="F4201" s="413"/>
      <c r="M4201" s="377"/>
      <c r="N4201" s="377"/>
      <c r="O4201" s="378"/>
    </row>
    <row r="4202" spans="6:15" s="231" customFormat="1">
      <c r="F4202" s="413"/>
      <c r="M4202" s="377"/>
      <c r="N4202" s="377"/>
      <c r="O4202" s="378"/>
    </row>
    <row r="4203" spans="6:15" s="231" customFormat="1">
      <c r="F4203" s="413"/>
      <c r="M4203" s="377"/>
      <c r="N4203" s="377"/>
      <c r="O4203" s="378"/>
    </row>
    <row r="4204" spans="6:15" s="231" customFormat="1">
      <c r="F4204" s="413"/>
      <c r="M4204" s="377"/>
      <c r="N4204" s="377"/>
      <c r="O4204" s="378"/>
    </row>
    <row r="4205" spans="6:15" s="231" customFormat="1">
      <c r="F4205" s="413"/>
      <c r="M4205" s="377"/>
      <c r="N4205" s="377"/>
      <c r="O4205" s="378"/>
    </row>
    <row r="4206" spans="6:15" s="231" customFormat="1">
      <c r="F4206" s="413"/>
      <c r="M4206" s="377"/>
      <c r="N4206" s="377"/>
      <c r="O4206" s="378"/>
    </row>
    <row r="4207" spans="6:15" s="231" customFormat="1">
      <c r="F4207" s="413"/>
      <c r="M4207" s="377"/>
      <c r="N4207" s="377"/>
      <c r="O4207" s="378"/>
    </row>
    <row r="4208" spans="6:15" s="231" customFormat="1">
      <c r="F4208" s="413"/>
      <c r="M4208" s="377"/>
      <c r="N4208" s="377"/>
      <c r="O4208" s="378"/>
    </row>
    <row r="4209" spans="6:15" s="231" customFormat="1">
      <c r="F4209" s="413"/>
      <c r="M4209" s="377"/>
      <c r="N4209" s="377"/>
      <c r="O4209" s="378"/>
    </row>
    <row r="4210" spans="6:15" s="231" customFormat="1">
      <c r="F4210" s="413"/>
      <c r="M4210" s="377"/>
      <c r="N4210" s="377"/>
      <c r="O4210" s="378"/>
    </row>
    <row r="4211" spans="6:15" s="231" customFormat="1">
      <c r="F4211" s="413"/>
      <c r="M4211" s="377"/>
      <c r="N4211" s="377"/>
      <c r="O4211" s="378"/>
    </row>
    <row r="4212" spans="6:15" s="231" customFormat="1">
      <c r="F4212" s="413"/>
      <c r="M4212" s="377"/>
      <c r="N4212" s="377"/>
      <c r="O4212" s="378"/>
    </row>
    <row r="4213" spans="6:15" s="231" customFormat="1">
      <c r="F4213" s="413"/>
      <c r="M4213" s="377"/>
      <c r="N4213" s="377"/>
      <c r="O4213" s="378"/>
    </row>
    <row r="4214" spans="6:15" s="231" customFormat="1">
      <c r="F4214" s="413"/>
      <c r="M4214" s="377"/>
      <c r="N4214" s="377"/>
      <c r="O4214" s="378"/>
    </row>
    <row r="4215" spans="6:15" s="231" customFormat="1">
      <c r="F4215" s="413"/>
      <c r="M4215" s="377"/>
      <c r="N4215" s="377"/>
      <c r="O4215" s="378"/>
    </row>
    <row r="4216" spans="6:15" s="231" customFormat="1">
      <c r="F4216" s="413"/>
      <c r="M4216" s="377"/>
      <c r="N4216" s="377"/>
      <c r="O4216" s="378"/>
    </row>
    <row r="4217" spans="6:15" s="231" customFormat="1">
      <c r="F4217" s="413"/>
      <c r="M4217" s="377"/>
      <c r="N4217" s="377"/>
      <c r="O4217" s="378"/>
    </row>
    <row r="4218" spans="6:15" s="231" customFormat="1">
      <c r="F4218" s="413"/>
      <c r="M4218" s="377"/>
      <c r="N4218" s="377"/>
      <c r="O4218" s="378"/>
    </row>
    <row r="4219" spans="6:15" s="231" customFormat="1">
      <c r="F4219" s="413"/>
      <c r="M4219" s="377"/>
      <c r="N4219" s="377"/>
      <c r="O4219" s="378"/>
    </row>
    <row r="4220" spans="6:15" s="231" customFormat="1">
      <c r="F4220" s="413"/>
      <c r="M4220" s="377"/>
      <c r="N4220" s="377"/>
      <c r="O4220" s="378"/>
    </row>
    <row r="4221" spans="6:15" s="231" customFormat="1">
      <c r="F4221" s="413"/>
      <c r="M4221" s="377"/>
      <c r="N4221" s="377"/>
      <c r="O4221" s="378"/>
    </row>
    <row r="4222" spans="6:15" s="231" customFormat="1">
      <c r="F4222" s="413"/>
      <c r="M4222" s="377"/>
      <c r="N4222" s="377"/>
      <c r="O4222" s="378"/>
    </row>
    <row r="4223" spans="6:15" s="231" customFormat="1">
      <c r="F4223" s="413"/>
      <c r="M4223" s="377"/>
      <c r="N4223" s="377"/>
      <c r="O4223" s="378"/>
    </row>
    <row r="4224" spans="6:15" s="231" customFormat="1">
      <c r="F4224" s="413"/>
      <c r="M4224" s="377"/>
      <c r="N4224" s="377"/>
      <c r="O4224" s="378"/>
    </row>
    <row r="4225" spans="6:15" s="231" customFormat="1">
      <c r="F4225" s="413"/>
      <c r="M4225" s="377"/>
      <c r="N4225" s="377"/>
      <c r="O4225" s="378"/>
    </row>
    <row r="4226" spans="6:15" s="231" customFormat="1">
      <c r="F4226" s="413"/>
      <c r="M4226" s="377"/>
      <c r="N4226" s="377"/>
      <c r="O4226" s="378"/>
    </row>
    <row r="4227" spans="6:15" s="231" customFormat="1">
      <c r="F4227" s="413"/>
      <c r="M4227" s="377"/>
      <c r="N4227" s="377"/>
      <c r="O4227" s="378"/>
    </row>
    <row r="4228" spans="6:15" s="231" customFormat="1">
      <c r="F4228" s="413"/>
      <c r="M4228" s="377"/>
      <c r="N4228" s="377"/>
      <c r="O4228" s="378"/>
    </row>
    <row r="4229" spans="6:15" s="231" customFormat="1">
      <c r="F4229" s="413"/>
      <c r="M4229" s="377"/>
      <c r="N4229" s="377"/>
      <c r="O4229" s="378"/>
    </row>
    <row r="4230" spans="6:15" s="231" customFormat="1">
      <c r="F4230" s="413"/>
      <c r="M4230" s="377"/>
      <c r="N4230" s="377"/>
      <c r="O4230" s="378"/>
    </row>
    <row r="4231" spans="6:15" s="231" customFormat="1">
      <c r="F4231" s="413"/>
      <c r="M4231" s="377"/>
      <c r="N4231" s="377"/>
      <c r="O4231" s="378"/>
    </row>
    <row r="4232" spans="6:15" s="231" customFormat="1">
      <c r="F4232" s="413"/>
      <c r="M4232" s="377"/>
      <c r="N4232" s="377"/>
      <c r="O4232" s="378"/>
    </row>
    <row r="4233" spans="6:15" s="231" customFormat="1">
      <c r="F4233" s="413"/>
      <c r="M4233" s="377"/>
      <c r="N4233" s="377"/>
      <c r="O4233" s="378"/>
    </row>
    <row r="4234" spans="6:15" s="231" customFormat="1">
      <c r="F4234" s="413"/>
      <c r="M4234" s="377"/>
      <c r="N4234" s="377"/>
      <c r="O4234" s="378"/>
    </row>
    <row r="4235" spans="6:15" s="231" customFormat="1">
      <c r="F4235" s="413"/>
      <c r="M4235" s="377"/>
      <c r="N4235" s="377"/>
      <c r="O4235" s="378"/>
    </row>
    <row r="4236" spans="6:15" s="231" customFormat="1">
      <c r="F4236" s="413"/>
      <c r="M4236" s="377"/>
      <c r="N4236" s="377"/>
      <c r="O4236" s="378"/>
    </row>
    <row r="4237" spans="6:15" s="231" customFormat="1">
      <c r="F4237" s="413"/>
      <c r="M4237" s="377"/>
      <c r="N4237" s="377"/>
      <c r="O4237" s="378"/>
    </row>
    <row r="4238" spans="6:15" s="231" customFormat="1">
      <c r="F4238" s="413"/>
      <c r="M4238" s="377"/>
      <c r="N4238" s="377"/>
      <c r="O4238" s="378"/>
    </row>
    <row r="4239" spans="6:15" s="231" customFormat="1">
      <c r="F4239" s="413"/>
      <c r="M4239" s="377"/>
      <c r="N4239" s="377"/>
      <c r="O4239" s="378"/>
    </row>
    <row r="4240" spans="6:15" s="231" customFormat="1">
      <c r="F4240" s="413"/>
      <c r="M4240" s="377"/>
      <c r="N4240" s="377"/>
      <c r="O4240" s="378"/>
    </row>
    <row r="4241" spans="6:15" s="231" customFormat="1">
      <c r="F4241" s="413"/>
      <c r="M4241" s="377"/>
      <c r="N4241" s="377"/>
      <c r="O4241" s="378"/>
    </row>
    <row r="4242" spans="6:15" s="231" customFormat="1">
      <c r="F4242" s="413"/>
      <c r="M4242" s="377"/>
      <c r="N4242" s="377"/>
      <c r="O4242" s="378"/>
    </row>
    <row r="4243" spans="6:15" s="231" customFormat="1">
      <c r="F4243" s="413"/>
      <c r="M4243" s="377"/>
      <c r="N4243" s="377"/>
      <c r="O4243" s="378"/>
    </row>
    <row r="4244" spans="6:15" s="231" customFormat="1">
      <c r="F4244" s="413"/>
      <c r="M4244" s="377"/>
      <c r="N4244" s="377"/>
      <c r="O4244" s="378"/>
    </row>
    <row r="4245" spans="6:15" s="231" customFormat="1">
      <c r="F4245" s="413"/>
      <c r="M4245" s="377"/>
      <c r="N4245" s="377"/>
      <c r="O4245" s="378"/>
    </row>
    <row r="4246" spans="6:15" s="231" customFormat="1">
      <c r="F4246" s="413"/>
      <c r="M4246" s="377"/>
      <c r="N4246" s="377"/>
      <c r="O4246" s="378"/>
    </row>
    <row r="4247" spans="6:15" s="231" customFormat="1">
      <c r="F4247" s="413"/>
      <c r="M4247" s="377"/>
      <c r="N4247" s="377"/>
      <c r="O4247" s="378"/>
    </row>
    <row r="4248" spans="6:15" s="231" customFormat="1">
      <c r="F4248" s="413"/>
      <c r="M4248" s="377"/>
      <c r="N4248" s="377"/>
      <c r="O4248" s="378"/>
    </row>
    <row r="4249" spans="6:15" s="231" customFormat="1">
      <c r="F4249" s="413"/>
      <c r="M4249" s="377"/>
      <c r="N4249" s="377"/>
      <c r="O4249" s="378"/>
    </row>
    <row r="4250" spans="6:15" s="231" customFormat="1">
      <c r="F4250" s="413"/>
      <c r="M4250" s="377"/>
      <c r="N4250" s="377"/>
      <c r="O4250" s="378"/>
    </row>
    <row r="4251" spans="6:15" s="231" customFormat="1">
      <c r="F4251" s="413"/>
      <c r="M4251" s="377"/>
      <c r="N4251" s="377"/>
      <c r="O4251" s="378"/>
    </row>
    <row r="4252" spans="6:15" s="231" customFormat="1">
      <c r="F4252" s="413"/>
      <c r="M4252" s="377"/>
      <c r="N4252" s="377"/>
      <c r="O4252" s="378"/>
    </row>
    <row r="4253" spans="6:15" s="231" customFormat="1">
      <c r="F4253" s="413"/>
      <c r="M4253" s="377"/>
      <c r="N4253" s="377"/>
      <c r="O4253" s="378"/>
    </row>
    <row r="4254" spans="6:15" s="231" customFormat="1">
      <c r="F4254" s="413"/>
      <c r="M4254" s="377"/>
      <c r="N4254" s="377"/>
      <c r="O4254" s="378"/>
    </row>
    <row r="4255" spans="6:15" s="231" customFormat="1">
      <c r="F4255" s="413"/>
      <c r="M4255" s="377"/>
      <c r="N4255" s="377"/>
      <c r="O4255" s="378"/>
    </row>
    <row r="4256" spans="6:15" s="231" customFormat="1">
      <c r="F4256" s="413"/>
      <c r="M4256" s="377"/>
      <c r="N4256" s="377"/>
      <c r="O4256" s="378"/>
    </row>
    <row r="4257" spans="6:15" s="231" customFormat="1">
      <c r="F4257" s="413"/>
      <c r="M4257" s="377"/>
      <c r="N4257" s="377"/>
      <c r="O4257" s="378"/>
    </row>
    <row r="4258" spans="6:15" s="231" customFormat="1">
      <c r="F4258" s="413"/>
      <c r="M4258" s="377"/>
      <c r="N4258" s="377"/>
      <c r="O4258" s="378"/>
    </row>
    <row r="4259" spans="6:15" s="231" customFormat="1">
      <c r="F4259" s="413"/>
      <c r="M4259" s="377"/>
      <c r="N4259" s="377"/>
      <c r="O4259" s="378"/>
    </row>
    <row r="4260" spans="6:15" s="231" customFormat="1">
      <c r="F4260" s="413"/>
      <c r="M4260" s="377"/>
      <c r="N4260" s="377"/>
      <c r="O4260" s="378"/>
    </row>
    <row r="4261" spans="6:15" s="231" customFormat="1">
      <c r="F4261" s="413"/>
      <c r="M4261" s="377"/>
      <c r="N4261" s="377"/>
      <c r="O4261" s="378"/>
    </row>
    <row r="4262" spans="6:15" s="231" customFormat="1">
      <c r="F4262" s="413"/>
      <c r="M4262" s="377"/>
      <c r="N4262" s="377"/>
      <c r="O4262" s="378"/>
    </row>
    <row r="4263" spans="6:15" s="231" customFormat="1">
      <c r="F4263" s="413"/>
      <c r="M4263" s="377"/>
      <c r="N4263" s="377"/>
      <c r="O4263" s="378"/>
    </row>
    <row r="4264" spans="6:15" s="231" customFormat="1">
      <c r="F4264" s="413"/>
      <c r="M4264" s="377"/>
      <c r="N4264" s="377"/>
      <c r="O4264" s="378"/>
    </row>
    <row r="4265" spans="6:15" s="231" customFormat="1">
      <c r="F4265" s="413"/>
      <c r="M4265" s="377"/>
      <c r="N4265" s="377"/>
      <c r="O4265" s="378"/>
    </row>
    <row r="4266" spans="6:15" s="231" customFormat="1">
      <c r="F4266" s="413"/>
      <c r="M4266" s="377"/>
      <c r="N4266" s="377"/>
      <c r="O4266" s="378"/>
    </row>
    <row r="4267" spans="6:15" s="231" customFormat="1">
      <c r="F4267" s="413"/>
      <c r="M4267" s="377"/>
      <c r="N4267" s="377"/>
      <c r="O4267" s="378"/>
    </row>
    <row r="4268" spans="6:15" s="231" customFormat="1">
      <c r="F4268" s="413"/>
      <c r="M4268" s="377"/>
      <c r="N4268" s="377"/>
      <c r="O4268" s="378"/>
    </row>
    <row r="4269" spans="6:15" s="231" customFormat="1">
      <c r="F4269" s="413"/>
      <c r="M4269" s="377"/>
      <c r="N4269" s="377"/>
      <c r="O4269" s="378"/>
    </row>
    <row r="4270" spans="6:15" s="231" customFormat="1">
      <c r="F4270" s="413"/>
      <c r="M4270" s="377"/>
      <c r="N4270" s="377"/>
      <c r="O4270" s="378"/>
    </row>
    <row r="4271" spans="6:15" s="231" customFormat="1">
      <c r="F4271" s="413"/>
      <c r="M4271" s="377"/>
      <c r="N4271" s="377"/>
      <c r="O4271" s="378"/>
    </row>
    <row r="4272" spans="6:15" s="231" customFormat="1">
      <c r="F4272" s="413"/>
      <c r="M4272" s="377"/>
      <c r="N4272" s="377"/>
      <c r="O4272" s="378"/>
    </row>
    <row r="4273" spans="6:15" s="231" customFormat="1">
      <c r="F4273" s="413"/>
      <c r="M4273" s="377"/>
      <c r="N4273" s="377"/>
      <c r="O4273" s="378"/>
    </row>
    <row r="4274" spans="6:15" s="231" customFormat="1">
      <c r="F4274" s="413"/>
      <c r="M4274" s="377"/>
      <c r="N4274" s="377"/>
      <c r="O4274" s="378"/>
    </row>
    <row r="4275" spans="6:15" s="231" customFormat="1">
      <c r="F4275" s="413"/>
      <c r="M4275" s="377"/>
      <c r="N4275" s="377"/>
      <c r="O4275" s="378"/>
    </row>
    <row r="4276" spans="6:15" s="231" customFormat="1">
      <c r="F4276" s="413"/>
      <c r="M4276" s="377"/>
      <c r="N4276" s="377"/>
      <c r="O4276" s="378"/>
    </row>
    <row r="4277" spans="6:15" s="231" customFormat="1">
      <c r="F4277" s="413"/>
      <c r="M4277" s="377"/>
      <c r="N4277" s="377"/>
      <c r="O4277" s="378"/>
    </row>
    <row r="4278" spans="6:15" s="231" customFormat="1">
      <c r="F4278" s="413"/>
      <c r="M4278" s="377"/>
      <c r="N4278" s="377"/>
      <c r="O4278" s="378"/>
    </row>
    <row r="4279" spans="6:15" s="231" customFormat="1">
      <c r="F4279" s="413"/>
      <c r="M4279" s="377"/>
      <c r="N4279" s="377"/>
      <c r="O4279" s="378"/>
    </row>
    <row r="4280" spans="6:15" s="231" customFormat="1">
      <c r="F4280" s="413"/>
      <c r="M4280" s="377"/>
      <c r="N4280" s="377"/>
      <c r="O4280" s="378"/>
    </row>
    <row r="4281" spans="6:15" s="231" customFormat="1">
      <c r="F4281" s="413"/>
      <c r="M4281" s="377"/>
      <c r="N4281" s="377"/>
      <c r="O4281" s="378"/>
    </row>
    <row r="4282" spans="6:15" s="231" customFormat="1">
      <c r="F4282" s="413"/>
      <c r="M4282" s="377"/>
      <c r="N4282" s="377"/>
      <c r="O4282" s="378"/>
    </row>
    <row r="4283" spans="6:15" s="231" customFormat="1">
      <c r="F4283" s="413"/>
      <c r="M4283" s="377"/>
      <c r="N4283" s="377"/>
      <c r="O4283" s="378"/>
    </row>
    <row r="4284" spans="6:15" s="231" customFormat="1">
      <c r="F4284" s="413"/>
      <c r="M4284" s="377"/>
      <c r="N4284" s="377"/>
      <c r="O4284" s="378"/>
    </row>
    <row r="4285" spans="6:15" s="231" customFormat="1">
      <c r="F4285" s="413"/>
      <c r="M4285" s="377"/>
      <c r="N4285" s="377"/>
      <c r="O4285" s="378"/>
    </row>
    <row r="4286" spans="6:15" s="231" customFormat="1">
      <c r="F4286" s="413"/>
      <c r="M4286" s="377"/>
      <c r="N4286" s="377"/>
      <c r="O4286" s="378"/>
    </row>
    <row r="4287" spans="6:15" s="231" customFormat="1">
      <c r="F4287" s="413"/>
      <c r="M4287" s="377"/>
      <c r="N4287" s="377"/>
      <c r="O4287" s="378"/>
    </row>
    <row r="4288" spans="6:15" s="231" customFormat="1">
      <c r="F4288" s="413"/>
      <c r="M4288" s="377"/>
      <c r="N4288" s="377"/>
      <c r="O4288" s="378"/>
    </row>
    <row r="4289" spans="6:15" s="231" customFormat="1">
      <c r="F4289" s="413"/>
      <c r="M4289" s="377"/>
      <c r="N4289" s="377"/>
      <c r="O4289" s="378"/>
    </row>
    <row r="4290" spans="6:15" s="231" customFormat="1">
      <c r="F4290" s="413"/>
      <c r="M4290" s="377"/>
      <c r="N4290" s="377"/>
      <c r="O4290" s="378"/>
    </row>
    <row r="4291" spans="6:15" s="231" customFormat="1">
      <c r="F4291" s="413"/>
      <c r="M4291" s="377"/>
      <c r="N4291" s="377"/>
      <c r="O4291" s="378"/>
    </row>
    <row r="4292" spans="6:15" s="231" customFormat="1">
      <c r="F4292" s="413"/>
      <c r="M4292" s="377"/>
      <c r="N4292" s="377"/>
      <c r="O4292" s="378"/>
    </row>
    <row r="4293" spans="6:15" s="231" customFormat="1">
      <c r="F4293" s="413"/>
      <c r="M4293" s="377"/>
      <c r="N4293" s="377"/>
      <c r="O4293" s="378"/>
    </row>
    <row r="4294" spans="6:15" s="231" customFormat="1">
      <c r="F4294" s="413"/>
      <c r="M4294" s="377"/>
      <c r="N4294" s="377"/>
      <c r="O4294" s="378"/>
    </row>
    <row r="4295" spans="6:15" s="231" customFormat="1">
      <c r="F4295" s="413"/>
      <c r="M4295" s="377"/>
      <c r="N4295" s="377"/>
      <c r="O4295" s="378"/>
    </row>
    <row r="4296" spans="6:15" s="231" customFormat="1">
      <c r="F4296" s="413"/>
      <c r="M4296" s="377"/>
      <c r="N4296" s="377"/>
      <c r="O4296" s="378"/>
    </row>
    <row r="4297" spans="6:15" s="231" customFormat="1">
      <c r="F4297" s="413"/>
      <c r="M4297" s="377"/>
      <c r="N4297" s="377"/>
      <c r="O4297" s="378"/>
    </row>
    <row r="4298" spans="6:15" s="231" customFormat="1">
      <c r="F4298" s="413"/>
      <c r="M4298" s="377"/>
      <c r="N4298" s="377"/>
      <c r="O4298" s="378"/>
    </row>
    <row r="4299" spans="6:15" s="231" customFormat="1">
      <c r="F4299" s="413"/>
      <c r="M4299" s="377"/>
      <c r="N4299" s="377"/>
      <c r="O4299" s="378"/>
    </row>
    <row r="4300" spans="6:15" s="231" customFormat="1">
      <c r="F4300" s="413"/>
      <c r="M4300" s="377"/>
      <c r="N4300" s="377"/>
      <c r="O4300" s="378"/>
    </row>
    <row r="4301" spans="6:15" s="231" customFormat="1">
      <c r="F4301" s="413"/>
      <c r="M4301" s="377"/>
      <c r="N4301" s="377"/>
      <c r="O4301" s="378"/>
    </row>
    <row r="4302" spans="6:15" s="231" customFormat="1">
      <c r="F4302" s="413"/>
      <c r="M4302" s="377"/>
      <c r="N4302" s="377"/>
      <c r="O4302" s="378"/>
    </row>
    <row r="4303" spans="6:15" s="231" customFormat="1">
      <c r="F4303" s="413"/>
      <c r="M4303" s="377"/>
      <c r="N4303" s="377"/>
      <c r="O4303" s="378"/>
    </row>
    <row r="4304" spans="6:15" s="231" customFormat="1">
      <c r="F4304" s="413"/>
      <c r="M4304" s="377"/>
      <c r="N4304" s="377"/>
      <c r="O4304" s="378"/>
    </row>
    <row r="4305" spans="6:15" s="231" customFormat="1">
      <c r="F4305" s="413"/>
      <c r="M4305" s="377"/>
      <c r="N4305" s="377"/>
      <c r="O4305" s="378"/>
    </row>
    <row r="4306" spans="6:15" s="231" customFormat="1">
      <c r="F4306" s="413"/>
      <c r="M4306" s="377"/>
      <c r="N4306" s="377"/>
      <c r="O4306" s="378"/>
    </row>
    <row r="4307" spans="6:15" s="231" customFormat="1">
      <c r="F4307" s="413"/>
      <c r="M4307" s="377"/>
      <c r="N4307" s="377"/>
      <c r="O4307" s="378"/>
    </row>
    <row r="4308" spans="6:15" s="231" customFormat="1">
      <c r="F4308" s="413"/>
      <c r="M4308" s="377"/>
      <c r="N4308" s="377"/>
      <c r="O4308" s="378"/>
    </row>
    <row r="4309" spans="6:15" s="231" customFormat="1">
      <c r="F4309" s="413"/>
      <c r="M4309" s="377"/>
      <c r="N4309" s="377"/>
      <c r="O4309" s="378"/>
    </row>
    <row r="4310" spans="6:15" s="231" customFormat="1">
      <c r="F4310" s="413"/>
      <c r="M4310" s="377"/>
      <c r="N4310" s="377"/>
      <c r="O4310" s="378"/>
    </row>
    <row r="4311" spans="6:15" s="231" customFormat="1">
      <c r="F4311" s="413"/>
      <c r="M4311" s="377"/>
      <c r="N4311" s="377"/>
      <c r="O4311" s="378"/>
    </row>
    <row r="4312" spans="6:15" s="231" customFormat="1">
      <c r="F4312" s="413"/>
      <c r="M4312" s="377"/>
      <c r="N4312" s="377"/>
      <c r="O4312" s="378"/>
    </row>
    <row r="4313" spans="6:15" s="231" customFormat="1">
      <c r="F4313" s="413"/>
      <c r="M4313" s="377"/>
      <c r="N4313" s="377"/>
      <c r="O4313" s="378"/>
    </row>
    <row r="4314" spans="6:15" s="231" customFormat="1">
      <c r="F4314" s="413"/>
      <c r="M4314" s="377"/>
      <c r="N4314" s="377"/>
      <c r="O4314" s="378"/>
    </row>
    <row r="4315" spans="6:15" s="231" customFormat="1">
      <c r="F4315" s="413"/>
      <c r="M4315" s="377"/>
      <c r="N4315" s="377"/>
      <c r="O4315" s="378"/>
    </row>
    <row r="4316" spans="6:15" s="231" customFormat="1">
      <c r="F4316" s="413"/>
      <c r="M4316" s="377"/>
      <c r="N4316" s="377"/>
      <c r="O4316" s="378"/>
    </row>
    <row r="4317" spans="6:15" s="231" customFormat="1">
      <c r="F4317" s="413"/>
      <c r="M4317" s="377"/>
      <c r="N4317" s="377"/>
      <c r="O4317" s="378"/>
    </row>
    <row r="4318" spans="6:15" s="231" customFormat="1">
      <c r="F4318" s="413"/>
      <c r="M4318" s="377"/>
      <c r="N4318" s="377"/>
      <c r="O4318" s="378"/>
    </row>
    <row r="4319" spans="6:15" s="231" customFormat="1">
      <c r="F4319" s="413"/>
      <c r="M4319" s="377"/>
      <c r="N4319" s="377"/>
      <c r="O4319" s="378"/>
    </row>
    <row r="4320" spans="6:15" s="231" customFormat="1">
      <c r="F4320" s="413"/>
      <c r="M4320" s="377"/>
      <c r="N4320" s="377"/>
      <c r="O4320" s="378"/>
    </row>
    <row r="4321" spans="6:15" s="231" customFormat="1">
      <c r="F4321" s="413"/>
      <c r="M4321" s="377"/>
      <c r="N4321" s="377"/>
      <c r="O4321" s="378"/>
    </row>
    <row r="4322" spans="6:15" s="231" customFormat="1">
      <c r="F4322" s="413"/>
      <c r="M4322" s="377"/>
      <c r="N4322" s="377"/>
      <c r="O4322" s="378"/>
    </row>
    <row r="4323" spans="6:15" s="231" customFormat="1">
      <c r="F4323" s="413"/>
      <c r="M4323" s="377"/>
      <c r="N4323" s="377"/>
      <c r="O4323" s="378"/>
    </row>
    <row r="4324" spans="6:15" s="231" customFormat="1">
      <c r="F4324" s="413"/>
      <c r="M4324" s="377"/>
      <c r="N4324" s="377"/>
      <c r="O4324" s="378"/>
    </row>
    <row r="4325" spans="6:15" s="231" customFormat="1">
      <c r="F4325" s="413"/>
      <c r="M4325" s="377"/>
      <c r="N4325" s="377"/>
      <c r="O4325" s="378"/>
    </row>
    <row r="4326" spans="6:15" s="231" customFormat="1">
      <c r="F4326" s="413"/>
      <c r="M4326" s="377"/>
      <c r="N4326" s="377"/>
      <c r="O4326" s="378"/>
    </row>
    <row r="4327" spans="6:15" s="231" customFormat="1">
      <c r="F4327" s="413"/>
      <c r="M4327" s="377"/>
      <c r="N4327" s="377"/>
      <c r="O4327" s="378"/>
    </row>
    <row r="4328" spans="6:15" s="231" customFormat="1">
      <c r="F4328" s="413"/>
      <c r="M4328" s="377"/>
      <c r="N4328" s="377"/>
      <c r="O4328" s="378"/>
    </row>
    <row r="4329" spans="6:15" s="231" customFormat="1">
      <c r="F4329" s="413"/>
      <c r="M4329" s="377"/>
      <c r="N4329" s="377"/>
      <c r="O4329" s="378"/>
    </row>
    <row r="4330" spans="6:15" s="231" customFormat="1">
      <c r="F4330" s="413"/>
      <c r="M4330" s="377"/>
      <c r="N4330" s="377"/>
      <c r="O4330" s="378"/>
    </row>
    <row r="4331" spans="6:15" s="231" customFormat="1">
      <c r="F4331" s="413"/>
      <c r="M4331" s="377"/>
      <c r="N4331" s="377"/>
      <c r="O4331" s="378"/>
    </row>
    <row r="4332" spans="6:15" s="231" customFormat="1">
      <c r="F4332" s="413"/>
      <c r="M4332" s="377"/>
      <c r="N4332" s="377"/>
      <c r="O4332" s="378"/>
    </row>
    <row r="4333" spans="6:15" s="231" customFormat="1">
      <c r="F4333" s="413"/>
      <c r="M4333" s="377"/>
      <c r="N4333" s="377"/>
      <c r="O4333" s="378"/>
    </row>
    <row r="4334" spans="6:15" s="231" customFormat="1">
      <c r="F4334" s="413"/>
      <c r="M4334" s="377"/>
      <c r="N4334" s="377"/>
      <c r="O4334" s="378"/>
    </row>
    <row r="4335" spans="6:15" s="231" customFormat="1">
      <c r="F4335" s="413"/>
      <c r="M4335" s="377"/>
      <c r="N4335" s="377"/>
      <c r="O4335" s="378"/>
    </row>
    <row r="4336" spans="6:15" s="231" customFormat="1">
      <c r="F4336" s="413"/>
      <c r="M4336" s="377"/>
      <c r="N4336" s="377"/>
      <c r="O4336" s="378"/>
    </row>
    <row r="4337" spans="6:15" s="231" customFormat="1">
      <c r="F4337" s="413"/>
      <c r="M4337" s="377"/>
      <c r="N4337" s="377"/>
      <c r="O4337" s="378"/>
    </row>
    <row r="4338" spans="6:15" s="231" customFormat="1">
      <c r="F4338" s="413"/>
      <c r="M4338" s="377"/>
      <c r="N4338" s="377"/>
      <c r="O4338" s="378"/>
    </row>
    <row r="4339" spans="6:15" s="231" customFormat="1">
      <c r="F4339" s="413"/>
      <c r="M4339" s="377"/>
      <c r="N4339" s="377"/>
      <c r="O4339" s="378"/>
    </row>
    <row r="4340" spans="6:15" s="231" customFormat="1">
      <c r="F4340" s="413"/>
      <c r="M4340" s="377"/>
      <c r="N4340" s="377"/>
      <c r="O4340" s="378"/>
    </row>
    <row r="4341" spans="6:15" s="231" customFormat="1">
      <c r="F4341" s="413"/>
      <c r="M4341" s="377"/>
      <c r="N4341" s="377"/>
      <c r="O4341" s="378"/>
    </row>
    <row r="4342" spans="6:15" s="231" customFormat="1">
      <c r="F4342" s="413"/>
      <c r="M4342" s="377"/>
      <c r="N4342" s="377"/>
      <c r="O4342" s="378"/>
    </row>
    <row r="4343" spans="6:15" s="231" customFormat="1">
      <c r="F4343" s="413"/>
      <c r="M4343" s="377"/>
      <c r="N4343" s="377"/>
      <c r="O4343" s="378"/>
    </row>
    <row r="4344" spans="6:15" s="231" customFormat="1">
      <c r="F4344" s="413"/>
      <c r="M4344" s="377"/>
      <c r="N4344" s="377"/>
      <c r="O4344" s="378"/>
    </row>
    <row r="4345" spans="6:15" s="231" customFormat="1">
      <c r="F4345" s="413"/>
      <c r="M4345" s="377"/>
      <c r="N4345" s="377"/>
      <c r="O4345" s="378"/>
    </row>
    <row r="4346" spans="6:15" s="231" customFormat="1">
      <c r="F4346" s="413"/>
      <c r="M4346" s="377"/>
      <c r="N4346" s="377"/>
      <c r="O4346" s="378"/>
    </row>
    <row r="4347" spans="6:15" s="231" customFormat="1">
      <c r="F4347" s="413"/>
      <c r="M4347" s="377"/>
      <c r="N4347" s="377"/>
      <c r="O4347" s="378"/>
    </row>
    <row r="4348" spans="6:15" s="231" customFormat="1">
      <c r="F4348" s="413"/>
      <c r="M4348" s="377"/>
      <c r="N4348" s="377"/>
      <c r="O4348" s="378"/>
    </row>
    <row r="4349" spans="6:15" s="231" customFormat="1">
      <c r="F4349" s="413"/>
      <c r="M4349" s="377"/>
      <c r="N4349" s="377"/>
      <c r="O4349" s="378"/>
    </row>
    <row r="4350" spans="6:15" s="231" customFormat="1">
      <c r="F4350" s="413"/>
      <c r="M4350" s="377"/>
      <c r="N4350" s="377"/>
      <c r="O4350" s="378"/>
    </row>
    <row r="4351" spans="6:15" s="231" customFormat="1">
      <c r="F4351" s="413"/>
      <c r="M4351" s="377"/>
      <c r="N4351" s="377"/>
      <c r="O4351" s="378"/>
    </row>
    <row r="4352" spans="6:15" s="231" customFormat="1">
      <c r="F4352" s="413"/>
      <c r="M4352" s="377"/>
      <c r="N4352" s="377"/>
      <c r="O4352" s="378"/>
    </row>
    <row r="4353" spans="6:15" s="231" customFormat="1">
      <c r="F4353" s="413"/>
      <c r="M4353" s="377"/>
      <c r="N4353" s="377"/>
      <c r="O4353" s="378"/>
    </row>
    <row r="4354" spans="6:15" s="231" customFormat="1">
      <c r="F4354" s="413"/>
      <c r="M4354" s="377"/>
      <c r="N4354" s="377"/>
      <c r="O4354" s="378"/>
    </row>
    <row r="4355" spans="6:15" s="231" customFormat="1">
      <c r="F4355" s="413"/>
      <c r="M4355" s="377"/>
      <c r="N4355" s="377"/>
      <c r="O4355" s="378"/>
    </row>
    <row r="4356" spans="6:15" s="231" customFormat="1">
      <c r="F4356" s="413"/>
      <c r="M4356" s="377"/>
      <c r="N4356" s="377"/>
      <c r="O4356" s="378"/>
    </row>
    <row r="4357" spans="6:15" s="231" customFormat="1">
      <c r="F4357" s="413"/>
      <c r="M4357" s="377"/>
      <c r="N4357" s="377"/>
      <c r="O4357" s="378"/>
    </row>
    <row r="4358" spans="6:15" s="231" customFormat="1">
      <c r="F4358" s="413"/>
      <c r="M4358" s="377"/>
      <c r="N4358" s="377"/>
      <c r="O4358" s="378"/>
    </row>
    <row r="4359" spans="6:15" s="231" customFormat="1">
      <c r="F4359" s="413"/>
      <c r="M4359" s="377"/>
      <c r="N4359" s="377"/>
      <c r="O4359" s="378"/>
    </row>
    <row r="4360" spans="6:15" s="231" customFormat="1">
      <c r="F4360" s="413"/>
      <c r="M4360" s="377"/>
      <c r="N4360" s="377"/>
      <c r="O4360" s="378"/>
    </row>
    <row r="4361" spans="6:15" s="231" customFormat="1">
      <c r="F4361" s="413"/>
      <c r="M4361" s="377"/>
      <c r="N4361" s="377"/>
      <c r="O4361" s="378"/>
    </row>
    <row r="4362" spans="6:15" s="231" customFormat="1">
      <c r="F4362" s="413"/>
      <c r="M4362" s="377"/>
      <c r="N4362" s="377"/>
      <c r="O4362" s="378"/>
    </row>
    <row r="4363" spans="6:15" s="231" customFormat="1">
      <c r="F4363" s="413"/>
      <c r="M4363" s="377"/>
      <c r="N4363" s="377"/>
      <c r="O4363" s="378"/>
    </row>
    <row r="4364" spans="6:15" s="231" customFormat="1">
      <c r="F4364" s="413"/>
      <c r="M4364" s="377"/>
      <c r="N4364" s="377"/>
      <c r="O4364" s="378"/>
    </row>
    <row r="4365" spans="6:15" s="231" customFormat="1">
      <c r="F4365" s="413"/>
      <c r="M4365" s="377"/>
      <c r="N4365" s="377"/>
      <c r="O4365" s="378"/>
    </row>
    <row r="4366" spans="6:15" s="231" customFormat="1">
      <c r="F4366" s="413"/>
      <c r="M4366" s="377"/>
      <c r="N4366" s="377"/>
      <c r="O4366" s="378"/>
    </row>
    <row r="4367" spans="6:15" s="231" customFormat="1">
      <c r="F4367" s="413"/>
      <c r="M4367" s="377"/>
      <c r="N4367" s="377"/>
      <c r="O4367" s="378"/>
    </row>
    <row r="4368" spans="6:15" s="231" customFormat="1">
      <c r="F4368" s="413"/>
      <c r="M4368" s="377"/>
      <c r="N4368" s="377"/>
      <c r="O4368" s="378"/>
    </row>
    <row r="4369" spans="6:15" s="231" customFormat="1">
      <c r="F4369" s="413"/>
      <c r="M4369" s="377"/>
      <c r="N4369" s="377"/>
      <c r="O4369" s="378"/>
    </row>
    <row r="4370" spans="6:15" s="231" customFormat="1">
      <c r="F4370" s="413"/>
      <c r="M4370" s="377"/>
      <c r="N4370" s="377"/>
      <c r="O4370" s="378"/>
    </row>
    <row r="4371" spans="6:15" s="231" customFormat="1">
      <c r="F4371" s="413"/>
      <c r="M4371" s="377"/>
      <c r="N4371" s="377"/>
      <c r="O4371" s="378"/>
    </row>
    <row r="4372" spans="6:15" s="231" customFormat="1">
      <c r="F4372" s="413"/>
      <c r="M4372" s="377"/>
      <c r="N4372" s="377"/>
      <c r="O4372" s="378"/>
    </row>
    <row r="4373" spans="6:15" s="231" customFormat="1">
      <c r="F4373" s="413"/>
      <c r="M4373" s="377"/>
      <c r="N4373" s="377"/>
      <c r="O4373" s="378"/>
    </row>
    <row r="4374" spans="6:15" s="231" customFormat="1">
      <c r="F4374" s="413"/>
      <c r="M4374" s="377"/>
      <c r="N4374" s="377"/>
      <c r="O4374" s="378"/>
    </row>
    <row r="4375" spans="6:15" s="231" customFormat="1">
      <c r="F4375" s="413"/>
      <c r="M4375" s="377"/>
      <c r="N4375" s="377"/>
      <c r="O4375" s="378"/>
    </row>
    <row r="4376" spans="6:15" s="231" customFormat="1">
      <c r="F4376" s="413"/>
      <c r="M4376" s="377"/>
      <c r="N4376" s="377"/>
      <c r="O4376" s="378"/>
    </row>
    <row r="4377" spans="6:15" s="231" customFormat="1">
      <c r="F4377" s="413"/>
      <c r="M4377" s="377"/>
      <c r="N4377" s="377"/>
      <c r="O4377" s="378"/>
    </row>
    <row r="4378" spans="6:15" s="231" customFormat="1">
      <c r="F4378" s="413"/>
      <c r="M4378" s="377"/>
      <c r="N4378" s="377"/>
      <c r="O4378" s="378"/>
    </row>
    <row r="4379" spans="6:15" s="231" customFormat="1">
      <c r="F4379" s="413"/>
      <c r="M4379" s="377"/>
      <c r="N4379" s="377"/>
      <c r="O4379" s="378"/>
    </row>
    <row r="4380" spans="6:15" s="231" customFormat="1">
      <c r="F4380" s="413"/>
      <c r="M4380" s="377"/>
      <c r="N4380" s="377"/>
      <c r="O4380" s="378"/>
    </row>
    <row r="4381" spans="6:15" s="231" customFormat="1">
      <c r="F4381" s="413"/>
      <c r="M4381" s="377"/>
      <c r="N4381" s="377"/>
      <c r="O4381" s="378"/>
    </row>
    <row r="4382" spans="6:15" s="231" customFormat="1">
      <c r="F4382" s="413"/>
      <c r="M4382" s="377"/>
      <c r="N4382" s="377"/>
      <c r="O4382" s="378"/>
    </row>
    <row r="4383" spans="6:15" s="231" customFormat="1">
      <c r="F4383" s="413"/>
      <c r="M4383" s="377"/>
      <c r="N4383" s="377"/>
      <c r="O4383" s="378"/>
    </row>
    <row r="4384" spans="6:15" s="231" customFormat="1">
      <c r="F4384" s="413"/>
      <c r="M4384" s="377"/>
      <c r="N4384" s="377"/>
      <c r="O4384" s="378"/>
    </row>
    <row r="4385" spans="6:15" s="231" customFormat="1">
      <c r="F4385" s="413"/>
      <c r="M4385" s="377"/>
      <c r="N4385" s="377"/>
      <c r="O4385" s="378"/>
    </row>
    <row r="4386" spans="6:15" s="231" customFormat="1">
      <c r="F4386" s="413"/>
      <c r="M4386" s="377"/>
      <c r="N4386" s="377"/>
      <c r="O4386" s="378"/>
    </row>
    <row r="4387" spans="6:15" s="231" customFormat="1">
      <c r="F4387" s="413"/>
      <c r="M4387" s="377"/>
      <c r="N4387" s="377"/>
      <c r="O4387" s="378"/>
    </row>
    <row r="4388" spans="6:15" s="231" customFormat="1">
      <c r="F4388" s="413"/>
      <c r="M4388" s="377"/>
      <c r="N4388" s="377"/>
      <c r="O4388" s="378"/>
    </row>
    <row r="4389" spans="6:15" s="231" customFormat="1">
      <c r="F4389" s="413"/>
      <c r="M4389" s="377"/>
      <c r="N4389" s="377"/>
      <c r="O4389" s="378"/>
    </row>
    <row r="4390" spans="6:15" s="231" customFormat="1">
      <c r="F4390" s="413"/>
      <c r="M4390" s="377"/>
      <c r="N4390" s="377"/>
      <c r="O4390" s="378"/>
    </row>
    <row r="4391" spans="6:15" s="231" customFormat="1">
      <c r="F4391" s="413"/>
      <c r="M4391" s="377"/>
      <c r="N4391" s="377"/>
      <c r="O4391" s="378"/>
    </row>
    <row r="4392" spans="6:15" s="231" customFormat="1">
      <c r="F4392" s="413"/>
      <c r="M4392" s="377"/>
      <c r="N4392" s="377"/>
      <c r="O4392" s="378"/>
    </row>
    <row r="4393" spans="6:15" s="231" customFormat="1">
      <c r="F4393" s="413"/>
      <c r="M4393" s="377"/>
      <c r="N4393" s="377"/>
      <c r="O4393" s="378"/>
    </row>
    <row r="4394" spans="6:15" s="231" customFormat="1">
      <c r="F4394" s="413"/>
      <c r="M4394" s="377"/>
      <c r="N4394" s="377"/>
      <c r="O4394" s="378"/>
    </row>
    <row r="4395" spans="6:15" s="231" customFormat="1">
      <c r="F4395" s="413"/>
      <c r="M4395" s="377"/>
      <c r="N4395" s="377"/>
      <c r="O4395" s="378"/>
    </row>
    <row r="4396" spans="6:15" s="231" customFormat="1">
      <c r="F4396" s="413"/>
      <c r="M4396" s="377"/>
      <c r="N4396" s="377"/>
      <c r="O4396" s="378"/>
    </row>
    <row r="4397" spans="6:15" s="231" customFormat="1">
      <c r="F4397" s="413"/>
      <c r="M4397" s="377"/>
      <c r="N4397" s="377"/>
      <c r="O4397" s="378"/>
    </row>
    <row r="4398" spans="6:15" s="231" customFormat="1">
      <c r="F4398" s="413"/>
      <c r="M4398" s="377"/>
      <c r="N4398" s="377"/>
      <c r="O4398" s="378"/>
    </row>
    <row r="4399" spans="6:15" s="231" customFormat="1">
      <c r="F4399" s="413"/>
      <c r="M4399" s="377"/>
      <c r="N4399" s="377"/>
      <c r="O4399" s="378"/>
    </row>
    <row r="4400" spans="6:15" s="231" customFormat="1">
      <c r="F4400" s="413"/>
      <c r="M4400" s="377"/>
      <c r="N4400" s="377"/>
      <c r="O4400" s="378"/>
    </row>
    <row r="4401" spans="6:15" s="231" customFormat="1">
      <c r="F4401" s="413"/>
      <c r="M4401" s="377"/>
      <c r="N4401" s="377"/>
      <c r="O4401" s="378"/>
    </row>
    <row r="4402" spans="6:15" s="231" customFormat="1">
      <c r="F4402" s="413"/>
      <c r="M4402" s="377"/>
      <c r="N4402" s="377"/>
      <c r="O4402" s="378"/>
    </row>
    <row r="4403" spans="6:15" s="231" customFormat="1">
      <c r="F4403" s="413"/>
      <c r="M4403" s="377"/>
      <c r="N4403" s="377"/>
      <c r="O4403" s="378"/>
    </row>
    <row r="4404" spans="6:15" s="231" customFormat="1">
      <c r="F4404" s="413"/>
      <c r="M4404" s="377"/>
      <c r="N4404" s="377"/>
      <c r="O4404" s="378"/>
    </row>
    <row r="4405" spans="6:15" s="231" customFormat="1">
      <c r="F4405" s="413"/>
      <c r="M4405" s="377"/>
      <c r="N4405" s="377"/>
      <c r="O4405" s="378"/>
    </row>
    <row r="4406" spans="6:15" s="231" customFormat="1">
      <c r="F4406" s="413"/>
      <c r="M4406" s="377"/>
      <c r="N4406" s="377"/>
      <c r="O4406" s="378"/>
    </row>
    <row r="4407" spans="6:15" s="231" customFormat="1">
      <c r="F4407" s="413"/>
      <c r="M4407" s="377"/>
      <c r="N4407" s="377"/>
      <c r="O4407" s="378"/>
    </row>
    <row r="4408" spans="6:15" s="231" customFormat="1">
      <c r="F4408" s="413"/>
      <c r="M4408" s="377"/>
      <c r="N4408" s="377"/>
      <c r="O4408" s="378"/>
    </row>
    <row r="4409" spans="6:15" s="231" customFormat="1">
      <c r="F4409" s="413"/>
      <c r="M4409" s="377"/>
      <c r="N4409" s="377"/>
      <c r="O4409" s="378"/>
    </row>
    <row r="4410" spans="6:15" s="231" customFormat="1">
      <c r="F4410" s="413"/>
      <c r="M4410" s="377"/>
      <c r="N4410" s="377"/>
      <c r="O4410" s="378"/>
    </row>
    <row r="4411" spans="6:15" s="231" customFormat="1">
      <c r="F4411" s="413"/>
      <c r="M4411" s="377"/>
      <c r="N4411" s="377"/>
      <c r="O4411" s="378"/>
    </row>
    <row r="4412" spans="6:15" s="231" customFormat="1">
      <c r="F4412" s="413"/>
      <c r="M4412" s="377"/>
      <c r="N4412" s="377"/>
      <c r="O4412" s="378"/>
    </row>
    <row r="4413" spans="6:15" s="231" customFormat="1">
      <c r="F4413" s="413"/>
      <c r="M4413" s="377"/>
      <c r="N4413" s="377"/>
      <c r="O4413" s="378"/>
    </row>
    <row r="4414" spans="6:15" s="231" customFormat="1">
      <c r="F4414" s="413"/>
      <c r="M4414" s="377"/>
      <c r="N4414" s="377"/>
      <c r="O4414" s="378"/>
    </row>
    <row r="4415" spans="6:15" s="231" customFormat="1">
      <c r="F4415" s="413"/>
      <c r="M4415" s="377"/>
      <c r="N4415" s="377"/>
      <c r="O4415" s="378"/>
    </row>
    <row r="4416" spans="6:15" s="231" customFormat="1">
      <c r="F4416" s="413"/>
      <c r="M4416" s="377"/>
      <c r="N4416" s="377"/>
      <c r="O4416" s="378"/>
    </row>
    <row r="4417" spans="6:15" s="231" customFormat="1">
      <c r="F4417" s="413"/>
      <c r="M4417" s="377"/>
      <c r="N4417" s="377"/>
      <c r="O4417" s="378"/>
    </row>
    <row r="4418" spans="6:15" s="231" customFormat="1">
      <c r="F4418" s="413"/>
      <c r="M4418" s="377"/>
      <c r="N4418" s="377"/>
      <c r="O4418" s="378"/>
    </row>
    <row r="4419" spans="6:15" s="231" customFormat="1">
      <c r="F4419" s="413"/>
      <c r="M4419" s="377"/>
      <c r="N4419" s="377"/>
      <c r="O4419" s="378"/>
    </row>
    <row r="4420" spans="6:15" s="231" customFormat="1">
      <c r="F4420" s="413"/>
      <c r="M4420" s="377"/>
      <c r="N4420" s="377"/>
      <c r="O4420" s="378"/>
    </row>
    <row r="4421" spans="6:15" s="231" customFormat="1">
      <c r="F4421" s="413"/>
      <c r="M4421" s="377"/>
      <c r="N4421" s="377"/>
      <c r="O4421" s="378"/>
    </row>
    <row r="4422" spans="6:15" s="231" customFormat="1">
      <c r="F4422" s="413"/>
      <c r="M4422" s="377"/>
      <c r="N4422" s="377"/>
      <c r="O4422" s="378"/>
    </row>
    <row r="4423" spans="6:15" s="231" customFormat="1">
      <c r="F4423" s="413"/>
      <c r="M4423" s="377"/>
      <c r="N4423" s="377"/>
      <c r="O4423" s="378"/>
    </row>
    <row r="4424" spans="6:15" s="231" customFormat="1">
      <c r="F4424" s="413"/>
      <c r="M4424" s="377"/>
      <c r="N4424" s="377"/>
      <c r="O4424" s="378"/>
    </row>
    <row r="4425" spans="6:15" s="231" customFormat="1">
      <c r="F4425" s="413"/>
      <c r="M4425" s="377"/>
      <c r="N4425" s="377"/>
      <c r="O4425" s="378"/>
    </row>
    <row r="4426" spans="6:15" s="231" customFormat="1">
      <c r="F4426" s="413"/>
      <c r="M4426" s="377"/>
      <c r="N4426" s="377"/>
      <c r="O4426" s="378"/>
    </row>
    <row r="4427" spans="6:15" s="231" customFormat="1">
      <c r="F4427" s="413"/>
      <c r="M4427" s="377"/>
      <c r="N4427" s="377"/>
      <c r="O4427" s="378"/>
    </row>
    <row r="4428" spans="6:15" s="231" customFormat="1">
      <c r="F4428" s="413"/>
      <c r="M4428" s="377"/>
      <c r="N4428" s="377"/>
      <c r="O4428" s="378"/>
    </row>
    <row r="4429" spans="6:15" s="231" customFormat="1">
      <c r="F4429" s="413"/>
      <c r="M4429" s="377"/>
      <c r="N4429" s="377"/>
      <c r="O4429" s="378"/>
    </row>
    <row r="4430" spans="6:15" s="231" customFormat="1">
      <c r="F4430" s="413"/>
      <c r="M4430" s="377"/>
      <c r="N4430" s="377"/>
      <c r="O4430" s="378"/>
    </row>
    <row r="4431" spans="6:15" s="231" customFormat="1">
      <c r="F4431" s="413"/>
      <c r="M4431" s="377"/>
      <c r="N4431" s="377"/>
      <c r="O4431" s="378"/>
    </row>
    <row r="4432" spans="6:15" s="231" customFormat="1">
      <c r="F4432" s="413"/>
      <c r="M4432" s="377"/>
      <c r="N4432" s="377"/>
      <c r="O4432" s="378"/>
    </row>
    <row r="4433" spans="6:15" s="231" customFormat="1">
      <c r="F4433" s="413"/>
      <c r="M4433" s="377"/>
      <c r="N4433" s="377"/>
      <c r="O4433" s="378"/>
    </row>
    <row r="4434" spans="6:15" s="231" customFormat="1">
      <c r="F4434" s="413"/>
      <c r="M4434" s="377"/>
      <c r="N4434" s="377"/>
      <c r="O4434" s="378"/>
    </row>
    <row r="4435" spans="6:15" s="231" customFormat="1">
      <c r="F4435" s="413"/>
      <c r="M4435" s="377"/>
      <c r="N4435" s="377"/>
      <c r="O4435" s="378"/>
    </row>
    <row r="4436" spans="6:15" s="231" customFormat="1">
      <c r="F4436" s="413"/>
      <c r="M4436" s="377"/>
      <c r="N4436" s="377"/>
      <c r="O4436" s="378"/>
    </row>
    <row r="4437" spans="6:15" s="231" customFormat="1">
      <c r="F4437" s="413"/>
      <c r="M4437" s="377"/>
      <c r="N4437" s="377"/>
      <c r="O4437" s="378"/>
    </row>
    <row r="4438" spans="6:15" s="231" customFormat="1">
      <c r="F4438" s="413"/>
      <c r="M4438" s="377"/>
      <c r="N4438" s="377"/>
      <c r="O4438" s="378"/>
    </row>
    <row r="4439" spans="6:15" s="231" customFormat="1">
      <c r="F4439" s="413"/>
      <c r="M4439" s="377"/>
      <c r="N4439" s="377"/>
      <c r="O4439" s="378"/>
    </row>
    <row r="4440" spans="6:15" s="231" customFormat="1">
      <c r="F4440" s="413"/>
      <c r="M4440" s="377"/>
      <c r="N4440" s="377"/>
      <c r="O4440" s="378"/>
    </row>
    <row r="4441" spans="6:15" s="231" customFormat="1">
      <c r="F4441" s="413"/>
      <c r="M4441" s="377"/>
      <c r="N4441" s="377"/>
      <c r="O4441" s="378"/>
    </row>
    <row r="4442" spans="6:15" s="231" customFormat="1">
      <c r="F4442" s="413"/>
      <c r="M4442" s="377"/>
      <c r="N4442" s="377"/>
      <c r="O4442" s="378"/>
    </row>
    <row r="4443" spans="6:15" s="231" customFormat="1">
      <c r="F4443" s="413"/>
      <c r="M4443" s="377"/>
      <c r="N4443" s="377"/>
      <c r="O4443" s="378"/>
    </row>
    <row r="4444" spans="6:15" s="231" customFormat="1">
      <c r="F4444" s="413"/>
      <c r="M4444" s="377"/>
      <c r="N4444" s="377"/>
      <c r="O4444" s="378"/>
    </row>
    <row r="4445" spans="6:15" s="231" customFormat="1">
      <c r="F4445" s="413"/>
      <c r="M4445" s="377"/>
      <c r="N4445" s="377"/>
      <c r="O4445" s="378"/>
    </row>
    <row r="4446" spans="6:15" s="231" customFormat="1">
      <c r="F4446" s="413"/>
      <c r="M4446" s="377"/>
      <c r="N4446" s="377"/>
      <c r="O4446" s="378"/>
    </row>
    <row r="4447" spans="6:15" s="231" customFormat="1">
      <c r="F4447" s="413"/>
      <c r="M4447" s="377"/>
      <c r="N4447" s="377"/>
      <c r="O4447" s="378"/>
    </row>
    <row r="4448" spans="6:15" s="231" customFormat="1">
      <c r="F4448" s="413"/>
      <c r="M4448" s="377"/>
      <c r="N4448" s="377"/>
      <c r="O4448" s="378"/>
    </row>
    <row r="4449" spans="6:15" s="231" customFormat="1">
      <c r="F4449" s="413"/>
      <c r="M4449" s="377"/>
      <c r="N4449" s="377"/>
      <c r="O4449" s="378"/>
    </row>
    <row r="4450" spans="6:15" s="231" customFormat="1">
      <c r="F4450" s="413"/>
      <c r="M4450" s="377"/>
      <c r="N4450" s="377"/>
      <c r="O4450" s="378"/>
    </row>
    <row r="4451" spans="6:15" s="231" customFormat="1">
      <c r="F4451" s="413"/>
      <c r="M4451" s="377"/>
      <c r="N4451" s="377"/>
      <c r="O4451" s="378"/>
    </row>
    <row r="4452" spans="6:15" s="231" customFormat="1">
      <c r="F4452" s="413"/>
      <c r="M4452" s="377"/>
      <c r="N4452" s="377"/>
      <c r="O4452" s="378"/>
    </row>
    <row r="4453" spans="6:15" s="231" customFormat="1">
      <c r="F4453" s="413"/>
      <c r="M4453" s="377"/>
      <c r="N4453" s="377"/>
      <c r="O4453" s="378"/>
    </row>
    <row r="4454" spans="6:15" s="231" customFormat="1">
      <c r="F4454" s="413"/>
      <c r="M4454" s="377"/>
      <c r="N4454" s="377"/>
      <c r="O4454" s="378"/>
    </row>
    <row r="4455" spans="6:15" s="231" customFormat="1">
      <c r="F4455" s="413"/>
      <c r="M4455" s="377"/>
      <c r="N4455" s="377"/>
      <c r="O4455" s="378"/>
    </row>
    <row r="4456" spans="6:15" s="231" customFormat="1">
      <c r="F4456" s="413"/>
      <c r="M4456" s="377"/>
      <c r="N4456" s="377"/>
      <c r="O4456" s="378"/>
    </row>
    <row r="4457" spans="6:15" s="231" customFormat="1">
      <c r="F4457" s="413"/>
      <c r="M4457" s="377"/>
      <c r="N4457" s="377"/>
      <c r="O4457" s="378"/>
    </row>
    <row r="4458" spans="6:15" s="231" customFormat="1">
      <c r="F4458" s="413"/>
      <c r="M4458" s="377"/>
      <c r="N4458" s="377"/>
      <c r="O4458" s="378"/>
    </row>
    <row r="4459" spans="6:15" s="231" customFormat="1">
      <c r="F4459" s="413"/>
      <c r="M4459" s="377"/>
      <c r="N4459" s="377"/>
      <c r="O4459" s="378"/>
    </row>
    <row r="4460" spans="6:15" s="231" customFormat="1">
      <c r="F4460" s="413"/>
      <c r="M4460" s="377"/>
      <c r="N4460" s="377"/>
      <c r="O4460" s="378"/>
    </row>
    <row r="4461" spans="6:15" s="231" customFormat="1">
      <c r="F4461" s="413"/>
      <c r="M4461" s="377"/>
      <c r="N4461" s="377"/>
      <c r="O4461" s="378"/>
    </row>
    <row r="4462" spans="6:15" s="231" customFormat="1">
      <c r="F4462" s="413"/>
      <c r="M4462" s="377"/>
      <c r="N4462" s="377"/>
      <c r="O4462" s="378"/>
    </row>
    <row r="4463" spans="6:15" s="231" customFormat="1">
      <c r="F4463" s="413"/>
      <c r="M4463" s="377"/>
      <c r="N4463" s="377"/>
      <c r="O4463" s="378"/>
    </row>
    <row r="4464" spans="6:15" s="231" customFormat="1">
      <c r="F4464" s="413"/>
      <c r="M4464" s="377"/>
      <c r="N4464" s="377"/>
      <c r="O4464" s="378"/>
    </row>
    <row r="4465" spans="6:15" s="231" customFormat="1">
      <c r="F4465" s="413"/>
      <c r="M4465" s="377"/>
      <c r="N4465" s="377"/>
      <c r="O4465" s="378"/>
    </row>
    <row r="4466" spans="6:15" s="231" customFormat="1">
      <c r="F4466" s="413"/>
      <c r="M4466" s="377"/>
      <c r="N4466" s="377"/>
      <c r="O4466" s="378"/>
    </row>
    <row r="4467" spans="6:15" s="231" customFormat="1">
      <c r="F4467" s="413"/>
      <c r="M4467" s="377"/>
      <c r="N4467" s="377"/>
      <c r="O4467" s="378"/>
    </row>
    <row r="4468" spans="6:15" s="231" customFormat="1">
      <c r="F4468" s="413"/>
      <c r="M4468" s="377"/>
      <c r="N4468" s="377"/>
      <c r="O4468" s="378"/>
    </row>
    <row r="4469" spans="6:15" s="231" customFormat="1">
      <c r="F4469" s="413"/>
      <c r="M4469" s="377"/>
      <c r="N4469" s="377"/>
      <c r="O4469" s="378"/>
    </row>
    <row r="4470" spans="6:15" s="231" customFormat="1">
      <c r="F4470" s="413"/>
      <c r="M4470" s="377"/>
      <c r="N4470" s="377"/>
      <c r="O4470" s="378"/>
    </row>
    <row r="4471" spans="6:15" s="231" customFormat="1">
      <c r="F4471" s="413"/>
      <c r="M4471" s="377"/>
      <c r="N4471" s="377"/>
      <c r="O4471" s="378"/>
    </row>
    <row r="4472" spans="6:15" s="231" customFormat="1">
      <c r="F4472" s="413"/>
      <c r="M4472" s="377"/>
      <c r="N4472" s="377"/>
      <c r="O4472" s="378"/>
    </row>
    <row r="4473" spans="6:15" s="231" customFormat="1">
      <c r="F4473" s="413"/>
      <c r="M4473" s="377"/>
      <c r="N4473" s="377"/>
      <c r="O4473" s="378"/>
    </row>
    <row r="4474" spans="6:15" s="231" customFormat="1">
      <c r="F4474" s="413"/>
      <c r="M4474" s="377"/>
      <c r="N4474" s="377"/>
      <c r="O4474" s="378"/>
    </row>
    <row r="4475" spans="6:15" s="231" customFormat="1">
      <c r="F4475" s="413"/>
      <c r="M4475" s="377"/>
      <c r="N4475" s="377"/>
      <c r="O4475" s="378"/>
    </row>
    <row r="4476" spans="6:15" s="231" customFormat="1">
      <c r="F4476" s="413"/>
      <c r="M4476" s="377"/>
      <c r="N4476" s="377"/>
      <c r="O4476" s="378"/>
    </row>
    <row r="4477" spans="6:15" s="231" customFormat="1">
      <c r="F4477" s="413"/>
      <c r="M4477" s="377"/>
      <c r="N4477" s="377"/>
      <c r="O4477" s="378"/>
    </row>
    <row r="4478" spans="6:15" s="231" customFormat="1">
      <c r="F4478" s="413"/>
      <c r="M4478" s="377"/>
      <c r="N4478" s="377"/>
      <c r="O4478" s="378"/>
    </row>
    <row r="4479" spans="6:15" s="231" customFormat="1">
      <c r="F4479" s="413"/>
      <c r="M4479" s="377"/>
      <c r="N4479" s="377"/>
      <c r="O4479" s="378"/>
    </row>
    <row r="4480" spans="6:15" s="231" customFormat="1">
      <c r="F4480" s="413"/>
      <c r="M4480" s="377"/>
      <c r="N4480" s="377"/>
      <c r="O4480" s="378"/>
    </row>
    <row r="4481" spans="6:15" s="231" customFormat="1">
      <c r="F4481" s="413"/>
      <c r="M4481" s="377"/>
      <c r="N4481" s="377"/>
      <c r="O4481" s="378"/>
    </row>
    <row r="4482" spans="6:15" s="231" customFormat="1">
      <c r="F4482" s="413"/>
      <c r="M4482" s="377"/>
      <c r="N4482" s="377"/>
      <c r="O4482" s="378"/>
    </row>
    <row r="4483" spans="6:15" s="231" customFormat="1">
      <c r="F4483" s="413"/>
      <c r="M4483" s="377"/>
      <c r="N4483" s="377"/>
      <c r="O4483" s="378"/>
    </row>
    <row r="4484" spans="6:15" s="231" customFormat="1">
      <c r="F4484" s="413"/>
      <c r="M4484" s="377"/>
      <c r="N4484" s="377"/>
      <c r="O4484" s="378"/>
    </row>
    <row r="4485" spans="6:15" s="231" customFormat="1">
      <c r="F4485" s="413"/>
      <c r="M4485" s="377"/>
      <c r="N4485" s="377"/>
      <c r="O4485" s="378"/>
    </row>
    <row r="4486" spans="6:15" s="231" customFormat="1">
      <c r="F4486" s="413"/>
      <c r="M4486" s="377"/>
      <c r="N4486" s="377"/>
      <c r="O4486" s="378"/>
    </row>
    <row r="4487" spans="6:15" s="231" customFormat="1">
      <c r="F4487" s="413"/>
      <c r="M4487" s="377"/>
      <c r="N4487" s="377"/>
      <c r="O4487" s="378"/>
    </row>
    <row r="4488" spans="6:15" s="231" customFormat="1">
      <c r="F4488" s="413"/>
      <c r="M4488" s="377"/>
      <c r="N4488" s="377"/>
      <c r="O4488" s="378"/>
    </row>
    <row r="4489" spans="6:15" s="231" customFormat="1">
      <c r="F4489" s="413"/>
      <c r="M4489" s="377"/>
      <c r="N4489" s="377"/>
      <c r="O4489" s="378"/>
    </row>
    <row r="4490" spans="6:15" s="231" customFormat="1">
      <c r="F4490" s="413"/>
      <c r="M4490" s="377"/>
      <c r="N4490" s="377"/>
      <c r="O4490" s="378"/>
    </row>
    <row r="4491" spans="6:15" s="231" customFormat="1">
      <c r="F4491" s="413"/>
      <c r="M4491" s="377"/>
      <c r="N4491" s="377"/>
      <c r="O4491" s="378"/>
    </row>
    <row r="4492" spans="6:15" s="231" customFormat="1">
      <c r="F4492" s="413"/>
      <c r="M4492" s="377"/>
      <c r="N4492" s="377"/>
      <c r="O4492" s="378"/>
    </row>
    <row r="4493" spans="6:15" s="231" customFormat="1">
      <c r="F4493" s="413"/>
      <c r="M4493" s="377"/>
      <c r="N4493" s="377"/>
      <c r="O4493" s="378"/>
    </row>
    <row r="4494" spans="6:15" s="231" customFormat="1">
      <c r="F4494" s="413"/>
      <c r="M4494" s="377"/>
      <c r="N4494" s="377"/>
      <c r="O4494" s="378"/>
    </row>
    <row r="4495" spans="6:15" s="231" customFormat="1">
      <c r="F4495" s="413"/>
      <c r="M4495" s="377"/>
      <c r="N4495" s="377"/>
      <c r="O4495" s="378"/>
    </row>
    <row r="4496" spans="6:15" s="231" customFormat="1">
      <c r="F4496" s="413"/>
      <c r="M4496" s="377"/>
      <c r="N4496" s="377"/>
      <c r="O4496" s="378"/>
    </row>
    <row r="4497" spans="6:15" s="231" customFormat="1">
      <c r="F4497" s="413"/>
      <c r="M4497" s="377"/>
      <c r="N4497" s="377"/>
      <c r="O4497" s="378"/>
    </row>
    <row r="4498" spans="6:15" s="231" customFormat="1">
      <c r="F4498" s="413"/>
      <c r="M4498" s="377"/>
      <c r="N4498" s="377"/>
      <c r="O4498" s="378"/>
    </row>
    <row r="4499" spans="6:15" s="231" customFormat="1">
      <c r="F4499" s="413"/>
      <c r="M4499" s="377"/>
      <c r="N4499" s="377"/>
      <c r="O4499" s="378"/>
    </row>
    <row r="4500" spans="6:15" s="231" customFormat="1">
      <c r="F4500" s="413"/>
      <c r="M4500" s="377"/>
      <c r="N4500" s="377"/>
      <c r="O4500" s="378"/>
    </row>
    <row r="4501" spans="6:15" s="231" customFormat="1">
      <c r="F4501" s="413"/>
      <c r="M4501" s="377"/>
      <c r="N4501" s="377"/>
      <c r="O4501" s="378"/>
    </row>
    <row r="4502" spans="6:15" s="231" customFormat="1">
      <c r="F4502" s="413"/>
      <c r="M4502" s="377"/>
      <c r="N4502" s="377"/>
      <c r="O4502" s="378"/>
    </row>
    <row r="4503" spans="6:15" s="231" customFormat="1">
      <c r="F4503" s="413"/>
      <c r="M4503" s="377"/>
      <c r="N4503" s="377"/>
      <c r="O4503" s="378"/>
    </row>
    <row r="4504" spans="6:15" s="231" customFormat="1">
      <c r="F4504" s="413"/>
      <c r="M4504" s="377"/>
      <c r="N4504" s="377"/>
      <c r="O4504" s="378"/>
    </row>
    <row r="4505" spans="6:15" s="231" customFormat="1">
      <c r="F4505" s="413"/>
      <c r="M4505" s="377"/>
      <c r="N4505" s="377"/>
      <c r="O4505" s="378"/>
    </row>
    <row r="4506" spans="6:15" s="231" customFormat="1">
      <c r="F4506" s="413"/>
      <c r="M4506" s="377"/>
      <c r="N4506" s="377"/>
      <c r="O4506" s="378"/>
    </row>
    <row r="4507" spans="6:15" s="231" customFormat="1">
      <c r="F4507" s="413"/>
      <c r="M4507" s="377"/>
      <c r="N4507" s="377"/>
      <c r="O4507" s="378"/>
    </row>
    <row r="4508" spans="6:15" s="231" customFormat="1">
      <c r="F4508" s="413"/>
      <c r="M4508" s="377"/>
      <c r="N4508" s="377"/>
      <c r="O4508" s="378"/>
    </row>
    <row r="4509" spans="6:15" s="231" customFormat="1">
      <c r="F4509" s="413"/>
      <c r="M4509" s="377"/>
      <c r="N4509" s="377"/>
      <c r="O4509" s="378"/>
    </row>
    <row r="4510" spans="6:15" s="231" customFormat="1">
      <c r="F4510" s="413"/>
      <c r="M4510" s="377"/>
      <c r="N4510" s="377"/>
      <c r="O4510" s="378"/>
    </row>
    <row r="4511" spans="6:15" s="231" customFormat="1">
      <c r="F4511" s="413"/>
      <c r="M4511" s="377"/>
      <c r="N4511" s="377"/>
      <c r="O4511" s="378"/>
    </row>
    <row r="4512" spans="6:15" s="231" customFormat="1">
      <c r="F4512" s="413"/>
      <c r="M4512" s="377"/>
      <c r="N4512" s="377"/>
      <c r="O4512" s="378"/>
    </row>
    <row r="4513" spans="6:15" s="231" customFormat="1">
      <c r="F4513" s="413"/>
      <c r="M4513" s="377"/>
      <c r="N4513" s="377"/>
      <c r="O4513" s="378"/>
    </row>
    <row r="4514" spans="6:15" s="231" customFormat="1">
      <c r="F4514" s="413"/>
      <c r="M4514" s="377"/>
      <c r="N4514" s="377"/>
      <c r="O4514" s="378"/>
    </row>
    <row r="4515" spans="6:15" s="231" customFormat="1">
      <c r="F4515" s="413"/>
      <c r="M4515" s="377"/>
      <c r="N4515" s="377"/>
      <c r="O4515" s="378"/>
    </row>
    <row r="4516" spans="6:15" s="231" customFormat="1">
      <c r="F4516" s="413"/>
      <c r="M4516" s="377"/>
      <c r="N4516" s="377"/>
      <c r="O4516" s="378"/>
    </row>
    <row r="4517" spans="6:15" s="231" customFormat="1">
      <c r="F4517" s="413"/>
      <c r="M4517" s="377"/>
      <c r="N4517" s="377"/>
      <c r="O4517" s="378"/>
    </row>
    <row r="4518" spans="6:15" s="231" customFormat="1">
      <c r="F4518" s="413"/>
      <c r="M4518" s="377"/>
      <c r="N4518" s="377"/>
      <c r="O4518" s="378"/>
    </row>
    <row r="4519" spans="6:15" s="231" customFormat="1">
      <c r="F4519" s="413"/>
      <c r="M4519" s="377"/>
      <c r="N4519" s="377"/>
      <c r="O4519" s="378"/>
    </row>
    <row r="4520" spans="6:15" s="231" customFormat="1">
      <c r="F4520" s="413"/>
      <c r="M4520" s="377"/>
      <c r="N4520" s="377"/>
      <c r="O4520" s="378"/>
    </row>
    <row r="4521" spans="6:15" s="231" customFormat="1">
      <c r="F4521" s="413"/>
      <c r="M4521" s="377"/>
      <c r="N4521" s="377"/>
      <c r="O4521" s="378"/>
    </row>
    <row r="4522" spans="6:15" s="231" customFormat="1">
      <c r="F4522" s="413"/>
      <c r="M4522" s="377"/>
      <c r="N4522" s="377"/>
      <c r="O4522" s="378"/>
    </row>
    <row r="4523" spans="6:15" s="231" customFormat="1">
      <c r="F4523" s="413"/>
      <c r="M4523" s="377"/>
      <c r="N4523" s="377"/>
      <c r="O4523" s="378"/>
    </row>
    <row r="4524" spans="6:15" s="231" customFormat="1">
      <c r="F4524" s="413"/>
      <c r="M4524" s="377"/>
      <c r="N4524" s="377"/>
      <c r="O4524" s="378"/>
    </row>
    <row r="4525" spans="6:15" s="231" customFormat="1">
      <c r="F4525" s="413"/>
      <c r="M4525" s="377"/>
      <c r="N4525" s="377"/>
      <c r="O4525" s="378"/>
    </row>
    <row r="4526" spans="6:15" s="231" customFormat="1">
      <c r="F4526" s="413"/>
      <c r="M4526" s="377"/>
      <c r="N4526" s="377"/>
      <c r="O4526" s="378"/>
    </row>
    <row r="4527" spans="6:15" s="231" customFormat="1">
      <c r="F4527" s="413"/>
      <c r="M4527" s="377"/>
      <c r="N4527" s="377"/>
      <c r="O4527" s="378"/>
    </row>
    <row r="4528" spans="6:15" s="231" customFormat="1">
      <c r="F4528" s="413"/>
      <c r="M4528" s="377"/>
      <c r="N4528" s="377"/>
      <c r="O4528" s="378"/>
    </row>
    <row r="4529" spans="6:15" s="231" customFormat="1">
      <c r="F4529" s="413"/>
      <c r="M4529" s="377"/>
      <c r="N4529" s="377"/>
      <c r="O4529" s="378"/>
    </row>
    <row r="4530" spans="6:15" s="231" customFormat="1">
      <c r="F4530" s="413"/>
      <c r="M4530" s="377"/>
      <c r="N4530" s="377"/>
      <c r="O4530" s="378"/>
    </row>
    <row r="4531" spans="6:15" s="231" customFormat="1">
      <c r="F4531" s="413"/>
      <c r="M4531" s="377"/>
      <c r="N4531" s="377"/>
      <c r="O4531" s="378"/>
    </row>
    <row r="4532" spans="6:15" s="231" customFormat="1">
      <c r="F4532" s="413"/>
      <c r="M4532" s="377"/>
      <c r="N4532" s="377"/>
      <c r="O4532" s="378"/>
    </row>
    <row r="4533" spans="6:15" s="231" customFormat="1">
      <c r="F4533" s="413"/>
      <c r="M4533" s="377"/>
      <c r="N4533" s="377"/>
      <c r="O4533" s="378"/>
    </row>
    <row r="4534" spans="6:15" s="231" customFormat="1">
      <c r="F4534" s="413"/>
      <c r="M4534" s="377"/>
      <c r="N4534" s="377"/>
      <c r="O4534" s="378"/>
    </row>
    <row r="4535" spans="6:15" s="231" customFormat="1">
      <c r="F4535" s="413"/>
      <c r="M4535" s="377"/>
      <c r="N4535" s="377"/>
      <c r="O4535" s="378"/>
    </row>
    <row r="4536" spans="6:15" s="231" customFormat="1">
      <c r="F4536" s="413"/>
      <c r="M4536" s="377"/>
      <c r="N4536" s="377"/>
      <c r="O4536" s="378"/>
    </row>
    <row r="4537" spans="6:15" s="231" customFormat="1">
      <c r="F4537" s="413"/>
      <c r="M4537" s="377"/>
      <c r="N4537" s="377"/>
      <c r="O4537" s="378"/>
    </row>
    <row r="4538" spans="6:15" s="231" customFormat="1">
      <c r="F4538" s="413"/>
      <c r="M4538" s="377"/>
      <c r="N4538" s="377"/>
      <c r="O4538" s="378"/>
    </row>
    <row r="4539" spans="6:15" s="231" customFormat="1">
      <c r="F4539" s="413"/>
      <c r="M4539" s="377"/>
      <c r="N4539" s="377"/>
      <c r="O4539" s="378"/>
    </row>
    <row r="4540" spans="6:15" s="231" customFormat="1">
      <c r="F4540" s="413"/>
      <c r="M4540" s="377"/>
      <c r="N4540" s="377"/>
      <c r="O4540" s="378"/>
    </row>
    <row r="4541" spans="6:15" s="231" customFormat="1">
      <c r="F4541" s="413"/>
      <c r="M4541" s="377"/>
      <c r="N4541" s="377"/>
      <c r="O4541" s="378"/>
    </row>
    <row r="4542" spans="6:15" s="231" customFormat="1">
      <c r="F4542" s="413"/>
      <c r="M4542" s="377"/>
      <c r="N4542" s="377"/>
      <c r="O4542" s="378"/>
    </row>
    <row r="4543" spans="6:15" s="231" customFormat="1">
      <c r="F4543" s="413"/>
      <c r="M4543" s="377"/>
      <c r="N4543" s="377"/>
      <c r="O4543" s="378"/>
    </row>
    <row r="4544" spans="6:15" s="231" customFormat="1">
      <c r="F4544" s="413"/>
      <c r="M4544" s="377"/>
      <c r="N4544" s="377"/>
      <c r="O4544" s="378"/>
    </row>
    <row r="4545" spans="6:15" s="231" customFormat="1">
      <c r="F4545" s="413"/>
      <c r="M4545" s="377"/>
      <c r="N4545" s="377"/>
      <c r="O4545" s="378"/>
    </row>
    <row r="4546" spans="6:15" s="231" customFormat="1">
      <c r="F4546" s="413"/>
      <c r="M4546" s="377"/>
      <c r="N4546" s="377"/>
      <c r="O4546" s="378"/>
    </row>
    <row r="4547" spans="6:15" s="231" customFormat="1">
      <c r="F4547" s="413"/>
      <c r="M4547" s="377"/>
      <c r="N4547" s="377"/>
      <c r="O4547" s="378"/>
    </row>
    <row r="4548" spans="6:15" s="231" customFormat="1">
      <c r="F4548" s="413"/>
      <c r="M4548" s="377"/>
      <c r="N4548" s="377"/>
      <c r="O4548" s="378"/>
    </row>
    <row r="4549" spans="6:15" s="231" customFormat="1">
      <c r="F4549" s="413"/>
      <c r="M4549" s="377"/>
      <c r="N4549" s="377"/>
      <c r="O4549" s="378"/>
    </row>
    <row r="4550" spans="6:15" s="231" customFormat="1">
      <c r="F4550" s="413"/>
      <c r="M4550" s="377"/>
      <c r="N4550" s="377"/>
      <c r="O4550" s="378"/>
    </row>
    <row r="4551" spans="6:15" s="231" customFormat="1">
      <c r="F4551" s="413"/>
      <c r="M4551" s="377"/>
      <c r="N4551" s="377"/>
      <c r="O4551" s="378"/>
    </row>
    <row r="4552" spans="6:15" s="231" customFormat="1">
      <c r="F4552" s="413"/>
      <c r="M4552" s="377"/>
      <c r="N4552" s="377"/>
      <c r="O4552" s="378"/>
    </row>
    <row r="4553" spans="6:15" s="231" customFormat="1">
      <c r="F4553" s="413"/>
      <c r="M4553" s="377"/>
      <c r="N4553" s="377"/>
      <c r="O4553" s="378"/>
    </row>
    <row r="4554" spans="6:15" s="231" customFormat="1">
      <c r="F4554" s="413"/>
      <c r="M4554" s="377"/>
      <c r="N4554" s="377"/>
      <c r="O4554" s="378"/>
    </row>
    <row r="4555" spans="6:15" s="231" customFormat="1">
      <c r="F4555" s="413"/>
      <c r="M4555" s="377"/>
      <c r="N4555" s="377"/>
      <c r="O4555" s="378"/>
    </row>
    <row r="4556" spans="6:15" s="231" customFormat="1">
      <c r="F4556" s="413"/>
      <c r="M4556" s="377"/>
      <c r="N4556" s="377"/>
      <c r="O4556" s="378"/>
    </row>
    <row r="4557" spans="6:15" s="231" customFormat="1">
      <c r="F4557" s="413"/>
      <c r="M4557" s="377"/>
      <c r="N4557" s="377"/>
      <c r="O4557" s="378"/>
    </row>
    <row r="4558" spans="6:15" s="231" customFormat="1">
      <c r="F4558" s="413"/>
      <c r="M4558" s="377"/>
      <c r="N4558" s="377"/>
      <c r="O4558" s="378"/>
    </row>
    <row r="4559" spans="6:15" s="231" customFormat="1">
      <c r="F4559" s="413"/>
      <c r="M4559" s="377"/>
      <c r="N4559" s="377"/>
      <c r="O4559" s="378"/>
    </row>
    <row r="4560" spans="6:15" s="231" customFormat="1">
      <c r="F4560" s="413"/>
      <c r="M4560" s="377"/>
      <c r="N4560" s="377"/>
      <c r="O4560" s="378"/>
    </row>
    <row r="4561" spans="6:15" s="231" customFormat="1">
      <c r="F4561" s="413"/>
      <c r="M4561" s="377"/>
      <c r="N4561" s="377"/>
      <c r="O4561" s="378"/>
    </row>
    <row r="4562" spans="6:15" s="231" customFormat="1">
      <c r="F4562" s="413"/>
      <c r="M4562" s="377"/>
      <c r="N4562" s="377"/>
      <c r="O4562" s="378"/>
    </row>
    <row r="4563" spans="6:15" s="231" customFormat="1">
      <c r="F4563" s="413"/>
      <c r="M4563" s="377"/>
      <c r="N4563" s="377"/>
      <c r="O4563" s="378"/>
    </row>
    <row r="4564" spans="6:15" s="231" customFormat="1">
      <c r="F4564" s="413"/>
      <c r="M4564" s="377"/>
      <c r="N4564" s="377"/>
      <c r="O4564" s="378"/>
    </row>
    <row r="4565" spans="6:15" s="231" customFormat="1">
      <c r="F4565" s="413"/>
      <c r="M4565" s="377"/>
      <c r="N4565" s="377"/>
      <c r="O4565" s="378"/>
    </row>
    <row r="4566" spans="6:15" s="231" customFormat="1">
      <c r="F4566" s="413"/>
      <c r="M4566" s="377"/>
      <c r="N4566" s="377"/>
      <c r="O4566" s="378"/>
    </row>
    <row r="4567" spans="6:15" s="231" customFormat="1">
      <c r="F4567" s="413"/>
      <c r="M4567" s="377"/>
      <c r="N4567" s="377"/>
      <c r="O4567" s="378"/>
    </row>
    <row r="4568" spans="6:15" s="231" customFormat="1">
      <c r="F4568" s="413"/>
      <c r="M4568" s="377"/>
      <c r="N4568" s="377"/>
      <c r="O4568" s="378"/>
    </row>
    <row r="4569" spans="6:15" s="231" customFormat="1">
      <c r="F4569" s="413"/>
      <c r="M4569" s="377"/>
      <c r="N4569" s="377"/>
      <c r="O4569" s="378"/>
    </row>
    <row r="4570" spans="6:15" s="231" customFormat="1">
      <c r="F4570" s="413"/>
      <c r="M4570" s="377"/>
      <c r="N4570" s="377"/>
      <c r="O4570" s="378"/>
    </row>
    <row r="4571" spans="6:15" s="231" customFormat="1">
      <c r="F4571" s="413"/>
      <c r="M4571" s="377"/>
      <c r="N4571" s="377"/>
      <c r="O4571" s="378"/>
    </row>
    <row r="4572" spans="6:15" s="231" customFormat="1">
      <c r="F4572" s="413"/>
      <c r="M4572" s="377"/>
      <c r="N4572" s="377"/>
      <c r="O4572" s="378"/>
    </row>
    <row r="4573" spans="6:15" s="231" customFormat="1">
      <c r="F4573" s="413"/>
      <c r="M4573" s="377"/>
      <c r="N4573" s="377"/>
      <c r="O4573" s="378"/>
    </row>
    <row r="4574" spans="6:15" s="231" customFormat="1">
      <c r="F4574" s="413"/>
      <c r="M4574" s="377"/>
      <c r="N4574" s="377"/>
      <c r="O4574" s="378"/>
    </row>
    <row r="4575" spans="6:15" s="231" customFormat="1">
      <c r="F4575" s="413"/>
      <c r="M4575" s="377"/>
      <c r="N4575" s="377"/>
      <c r="O4575" s="378"/>
    </row>
    <row r="4576" spans="6:15" s="231" customFormat="1">
      <c r="F4576" s="413"/>
      <c r="M4576" s="377"/>
      <c r="N4576" s="377"/>
      <c r="O4576" s="378"/>
    </row>
    <row r="4577" spans="6:15" s="231" customFormat="1">
      <c r="F4577" s="413"/>
      <c r="M4577" s="377"/>
      <c r="N4577" s="377"/>
      <c r="O4577" s="378"/>
    </row>
    <row r="4578" spans="6:15" s="231" customFormat="1">
      <c r="F4578" s="413"/>
      <c r="M4578" s="377"/>
      <c r="N4578" s="377"/>
      <c r="O4578" s="378"/>
    </row>
    <row r="4579" spans="6:15" s="231" customFormat="1">
      <c r="F4579" s="413"/>
      <c r="M4579" s="377"/>
      <c r="N4579" s="377"/>
      <c r="O4579" s="378"/>
    </row>
    <row r="4580" spans="6:15" s="231" customFormat="1">
      <c r="F4580" s="413"/>
      <c r="M4580" s="377"/>
      <c r="N4580" s="377"/>
      <c r="O4580" s="378"/>
    </row>
    <row r="4581" spans="6:15" s="231" customFormat="1">
      <c r="F4581" s="413"/>
      <c r="M4581" s="377"/>
      <c r="N4581" s="377"/>
      <c r="O4581" s="378"/>
    </row>
    <row r="4582" spans="6:15" s="231" customFormat="1">
      <c r="F4582" s="413"/>
      <c r="M4582" s="377"/>
      <c r="N4582" s="377"/>
      <c r="O4582" s="378"/>
    </row>
    <row r="4583" spans="6:15" s="231" customFormat="1">
      <c r="F4583" s="413"/>
      <c r="M4583" s="377"/>
      <c r="N4583" s="377"/>
      <c r="O4583" s="378"/>
    </row>
    <row r="4584" spans="6:15" s="231" customFormat="1">
      <c r="F4584" s="413"/>
      <c r="M4584" s="377"/>
      <c r="N4584" s="377"/>
      <c r="O4584" s="378"/>
    </row>
    <row r="4585" spans="6:15" s="231" customFormat="1">
      <c r="F4585" s="413"/>
      <c r="M4585" s="377"/>
      <c r="N4585" s="377"/>
      <c r="O4585" s="378"/>
    </row>
    <row r="4586" spans="6:15" s="231" customFormat="1">
      <c r="F4586" s="413"/>
      <c r="M4586" s="377"/>
      <c r="N4586" s="377"/>
      <c r="O4586" s="378"/>
    </row>
    <row r="4587" spans="6:15" s="231" customFormat="1">
      <c r="F4587" s="413"/>
      <c r="M4587" s="377"/>
      <c r="N4587" s="377"/>
      <c r="O4587" s="378"/>
    </row>
    <row r="4588" spans="6:15" s="231" customFormat="1">
      <c r="F4588" s="413"/>
      <c r="M4588" s="377"/>
      <c r="N4588" s="377"/>
      <c r="O4588" s="378"/>
    </row>
    <row r="4589" spans="6:15" s="231" customFormat="1">
      <c r="F4589" s="413"/>
      <c r="M4589" s="377"/>
      <c r="N4589" s="377"/>
      <c r="O4589" s="378"/>
    </row>
    <row r="4590" spans="6:15" s="231" customFormat="1">
      <c r="F4590" s="413"/>
      <c r="M4590" s="377"/>
      <c r="N4590" s="377"/>
      <c r="O4590" s="378"/>
    </row>
    <row r="4591" spans="6:15" s="231" customFormat="1">
      <c r="F4591" s="413"/>
      <c r="M4591" s="377"/>
      <c r="N4591" s="377"/>
      <c r="O4591" s="378"/>
    </row>
    <row r="4592" spans="6:15" s="231" customFormat="1">
      <c r="F4592" s="413"/>
      <c r="M4592" s="377"/>
      <c r="N4592" s="377"/>
      <c r="O4592" s="378"/>
    </row>
    <row r="4593" spans="6:15" s="231" customFormat="1">
      <c r="F4593" s="413"/>
      <c r="M4593" s="377"/>
      <c r="N4593" s="377"/>
      <c r="O4593" s="378"/>
    </row>
    <row r="4594" spans="6:15" s="231" customFormat="1">
      <c r="F4594" s="413"/>
      <c r="M4594" s="377"/>
      <c r="N4594" s="377"/>
      <c r="O4594" s="378"/>
    </row>
    <row r="4595" spans="6:15" s="231" customFormat="1">
      <c r="F4595" s="413"/>
      <c r="M4595" s="377"/>
      <c r="N4595" s="377"/>
      <c r="O4595" s="378"/>
    </row>
    <row r="4596" spans="6:15" s="231" customFormat="1">
      <c r="F4596" s="413"/>
      <c r="M4596" s="377"/>
      <c r="N4596" s="377"/>
      <c r="O4596" s="378"/>
    </row>
    <row r="4597" spans="6:15" s="231" customFormat="1">
      <c r="F4597" s="413"/>
      <c r="M4597" s="377"/>
      <c r="N4597" s="377"/>
      <c r="O4597" s="378"/>
    </row>
    <row r="4598" spans="6:15" s="231" customFormat="1">
      <c r="F4598" s="413"/>
      <c r="M4598" s="377"/>
      <c r="N4598" s="377"/>
      <c r="O4598" s="378"/>
    </row>
    <row r="4599" spans="6:15" s="231" customFormat="1">
      <c r="F4599" s="413"/>
      <c r="M4599" s="377"/>
      <c r="N4599" s="377"/>
      <c r="O4599" s="378"/>
    </row>
    <row r="4600" spans="6:15" s="231" customFormat="1">
      <c r="F4600" s="413"/>
      <c r="M4600" s="377"/>
      <c r="N4600" s="377"/>
      <c r="O4600" s="378"/>
    </row>
    <row r="4601" spans="6:15" s="231" customFormat="1">
      <c r="F4601" s="413"/>
      <c r="M4601" s="377"/>
      <c r="N4601" s="377"/>
      <c r="O4601" s="378"/>
    </row>
    <row r="4602" spans="6:15" s="231" customFormat="1">
      <c r="F4602" s="413"/>
      <c r="M4602" s="377"/>
      <c r="N4602" s="377"/>
      <c r="O4602" s="378"/>
    </row>
    <row r="4603" spans="6:15" s="231" customFormat="1">
      <c r="F4603" s="413"/>
      <c r="M4603" s="377"/>
      <c r="N4603" s="377"/>
      <c r="O4603" s="378"/>
    </row>
    <row r="4604" spans="6:15" s="231" customFormat="1">
      <c r="F4604" s="413"/>
      <c r="M4604" s="377"/>
      <c r="N4604" s="377"/>
      <c r="O4604" s="378"/>
    </row>
    <row r="4605" spans="6:15" s="231" customFormat="1">
      <c r="F4605" s="413"/>
      <c r="M4605" s="377"/>
      <c r="N4605" s="377"/>
      <c r="O4605" s="378"/>
    </row>
    <row r="4606" spans="6:15" s="231" customFormat="1">
      <c r="F4606" s="413"/>
      <c r="M4606" s="377"/>
      <c r="N4606" s="377"/>
      <c r="O4606" s="378"/>
    </row>
    <row r="4607" spans="6:15" s="231" customFormat="1">
      <c r="F4607" s="413"/>
      <c r="M4607" s="377"/>
      <c r="N4607" s="377"/>
      <c r="O4607" s="378"/>
    </row>
    <row r="4608" spans="6:15" s="231" customFormat="1">
      <c r="F4608" s="413"/>
      <c r="M4608" s="377"/>
      <c r="N4608" s="377"/>
      <c r="O4608" s="378"/>
    </row>
    <row r="4609" spans="6:15" s="231" customFormat="1">
      <c r="F4609" s="413"/>
      <c r="M4609" s="377"/>
      <c r="N4609" s="377"/>
      <c r="O4609" s="378"/>
    </row>
    <row r="4610" spans="6:15" s="231" customFormat="1">
      <c r="F4610" s="413"/>
      <c r="M4610" s="377"/>
      <c r="N4610" s="377"/>
      <c r="O4610" s="378"/>
    </row>
    <row r="4611" spans="6:15" s="231" customFormat="1">
      <c r="F4611" s="413"/>
      <c r="M4611" s="377"/>
      <c r="N4611" s="377"/>
      <c r="O4611" s="378"/>
    </row>
    <row r="4612" spans="6:15" s="231" customFormat="1">
      <c r="F4612" s="413"/>
      <c r="M4612" s="377"/>
      <c r="N4612" s="377"/>
      <c r="O4612" s="378"/>
    </row>
    <row r="4613" spans="6:15" s="231" customFormat="1">
      <c r="F4613" s="413"/>
      <c r="M4613" s="377"/>
      <c r="N4613" s="377"/>
      <c r="O4613" s="378"/>
    </row>
    <row r="4614" spans="6:15" s="231" customFormat="1">
      <c r="F4614" s="413"/>
      <c r="M4614" s="377"/>
      <c r="N4614" s="377"/>
      <c r="O4614" s="378"/>
    </row>
    <row r="4615" spans="6:15" s="231" customFormat="1">
      <c r="F4615" s="413"/>
      <c r="M4615" s="377"/>
      <c r="N4615" s="377"/>
      <c r="O4615" s="378"/>
    </row>
    <row r="4616" spans="6:15" s="231" customFormat="1">
      <c r="F4616" s="413"/>
      <c r="M4616" s="377"/>
      <c r="N4616" s="377"/>
      <c r="O4616" s="378"/>
    </row>
    <row r="4617" spans="6:15" s="231" customFormat="1">
      <c r="F4617" s="413"/>
      <c r="M4617" s="377"/>
      <c r="N4617" s="377"/>
      <c r="O4617" s="378"/>
    </row>
    <row r="4618" spans="6:15" s="231" customFormat="1">
      <c r="F4618" s="413"/>
      <c r="M4618" s="377"/>
      <c r="N4618" s="377"/>
      <c r="O4618" s="378"/>
    </row>
    <row r="4619" spans="6:15" s="231" customFormat="1">
      <c r="F4619" s="413"/>
      <c r="M4619" s="377"/>
      <c r="N4619" s="377"/>
      <c r="O4619" s="378"/>
    </row>
    <row r="4620" spans="6:15" s="231" customFormat="1">
      <c r="F4620" s="413"/>
      <c r="M4620" s="377"/>
      <c r="N4620" s="377"/>
      <c r="O4620" s="378"/>
    </row>
    <row r="4621" spans="6:15" s="231" customFormat="1">
      <c r="F4621" s="413"/>
      <c r="M4621" s="377"/>
      <c r="N4621" s="377"/>
      <c r="O4621" s="378"/>
    </row>
    <row r="4622" spans="6:15" s="231" customFormat="1">
      <c r="F4622" s="413"/>
      <c r="M4622" s="377"/>
      <c r="N4622" s="377"/>
      <c r="O4622" s="378"/>
    </row>
    <row r="4623" spans="6:15" s="231" customFormat="1">
      <c r="F4623" s="413"/>
      <c r="M4623" s="377"/>
      <c r="N4623" s="377"/>
      <c r="O4623" s="378"/>
    </row>
    <row r="4624" spans="6:15" s="231" customFormat="1">
      <c r="F4624" s="413"/>
      <c r="M4624" s="377"/>
      <c r="N4624" s="377"/>
      <c r="O4624" s="378"/>
    </row>
    <row r="4625" spans="6:15" s="231" customFormat="1">
      <c r="F4625" s="413"/>
      <c r="M4625" s="377"/>
      <c r="N4625" s="377"/>
      <c r="O4625" s="378"/>
    </row>
    <row r="4626" spans="6:15" s="231" customFormat="1">
      <c r="F4626" s="413"/>
      <c r="M4626" s="377"/>
      <c r="N4626" s="377"/>
      <c r="O4626" s="378"/>
    </row>
    <row r="4627" spans="6:15" s="231" customFormat="1">
      <c r="F4627" s="413"/>
      <c r="M4627" s="377"/>
      <c r="N4627" s="377"/>
      <c r="O4627" s="378"/>
    </row>
    <row r="4628" spans="6:15" s="231" customFormat="1">
      <c r="F4628" s="413"/>
      <c r="M4628" s="377"/>
      <c r="N4628" s="377"/>
      <c r="O4628" s="378"/>
    </row>
    <row r="4629" spans="6:15" s="231" customFormat="1">
      <c r="F4629" s="413"/>
      <c r="M4629" s="377"/>
      <c r="N4629" s="377"/>
      <c r="O4629" s="378"/>
    </row>
    <row r="4630" spans="6:15" s="231" customFormat="1">
      <c r="F4630" s="413"/>
      <c r="M4630" s="377"/>
      <c r="N4630" s="377"/>
      <c r="O4630" s="378"/>
    </row>
    <row r="4631" spans="6:15" s="231" customFormat="1">
      <c r="F4631" s="413"/>
      <c r="M4631" s="377"/>
      <c r="N4631" s="377"/>
      <c r="O4631" s="378"/>
    </row>
    <row r="4632" spans="6:15" s="231" customFormat="1">
      <c r="F4632" s="413"/>
      <c r="M4632" s="377"/>
      <c r="N4632" s="377"/>
      <c r="O4632" s="378"/>
    </row>
    <row r="4633" spans="6:15" s="231" customFormat="1">
      <c r="F4633" s="413"/>
      <c r="M4633" s="377"/>
      <c r="N4633" s="377"/>
      <c r="O4633" s="378"/>
    </row>
    <row r="4634" spans="6:15" s="231" customFormat="1">
      <c r="F4634" s="413"/>
      <c r="M4634" s="377"/>
      <c r="N4634" s="377"/>
      <c r="O4634" s="378"/>
    </row>
    <row r="4635" spans="6:15" s="231" customFormat="1">
      <c r="F4635" s="413"/>
      <c r="M4635" s="377"/>
      <c r="N4635" s="377"/>
      <c r="O4635" s="378"/>
    </row>
    <row r="4636" spans="6:15" s="231" customFormat="1">
      <c r="F4636" s="413"/>
      <c r="M4636" s="377"/>
      <c r="N4636" s="377"/>
      <c r="O4636" s="378"/>
    </row>
    <row r="4637" spans="6:15" s="231" customFormat="1">
      <c r="F4637" s="413"/>
      <c r="M4637" s="377"/>
      <c r="N4637" s="377"/>
      <c r="O4637" s="378"/>
    </row>
    <row r="4638" spans="6:15" s="231" customFormat="1">
      <c r="F4638" s="413"/>
      <c r="M4638" s="377"/>
      <c r="N4638" s="377"/>
      <c r="O4638" s="378"/>
    </row>
    <row r="4639" spans="6:15" s="231" customFormat="1">
      <c r="F4639" s="413"/>
      <c r="M4639" s="377"/>
      <c r="N4639" s="377"/>
      <c r="O4639" s="378"/>
    </row>
    <row r="4640" spans="6:15" s="231" customFormat="1">
      <c r="F4640" s="413"/>
      <c r="M4640" s="377"/>
      <c r="N4640" s="377"/>
      <c r="O4640" s="378"/>
    </row>
    <row r="4641" spans="6:15" s="231" customFormat="1">
      <c r="F4641" s="413"/>
      <c r="M4641" s="377"/>
      <c r="N4641" s="377"/>
      <c r="O4641" s="378"/>
    </row>
    <row r="4642" spans="6:15" s="231" customFormat="1">
      <c r="F4642" s="413"/>
      <c r="M4642" s="377"/>
      <c r="N4642" s="377"/>
      <c r="O4642" s="378"/>
    </row>
    <row r="4643" spans="6:15" s="231" customFormat="1">
      <c r="F4643" s="413"/>
      <c r="M4643" s="377"/>
      <c r="N4643" s="377"/>
      <c r="O4643" s="378"/>
    </row>
    <row r="4644" spans="6:15" s="231" customFormat="1">
      <c r="F4644" s="413"/>
      <c r="M4644" s="377"/>
      <c r="N4644" s="377"/>
      <c r="O4644" s="378"/>
    </row>
    <row r="4645" spans="6:15" s="231" customFormat="1">
      <c r="F4645" s="413"/>
      <c r="M4645" s="377"/>
      <c r="N4645" s="377"/>
      <c r="O4645" s="378"/>
    </row>
    <row r="4646" spans="6:15" s="231" customFormat="1">
      <c r="F4646" s="413"/>
      <c r="M4646" s="377"/>
      <c r="N4646" s="377"/>
      <c r="O4646" s="378"/>
    </row>
    <row r="4647" spans="6:15" s="231" customFormat="1">
      <c r="F4647" s="413"/>
      <c r="M4647" s="377"/>
      <c r="N4647" s="377"/>
      <c r="O4647" s="378"/>
    </row>
    <row r="4648" spans="6:15" s="231" customFormat="1">
      <c r="F4648" s="413"/>
      <c r="M4648" s="377"/>
      <c r="N4648" s="377"/>
      <c r="O4648" s="378"/>
    </row>
    <row r="4649" spans="6:15" s="231" customFormat="1">
      <c r="F4649" s="413"/>
      <c r="M4649" s="377"/>
      <c r="N4649" s="377"/>
      <c r="O4649" s="378"/>
    </row>
    <row r="4650" spans="6:15" s="231" customFormat="1">
      <c r="F4650" s="413"/>
      <c r="M4650" s="377"/>
      <c r="N4650" s="377"/>
      <c r="O4650" s="378"/>
    </row>
    <row r="4651" spans="6:15" s="231" customFormat="1">
      <c r="F4651" s="413"/>
      <c r="M4651" s="377"/>
      <c r="N4651" s="377"/>
      <c r="O4651" s="378"/>
    </row>
    <row r="4652" spans="6:15" s="231" customFormat="1">
      <c r="F4652" s="413"/>
      <c r="M4652" s="377"/>
      <c r="N4652" s="377"/>
      <c r="O4652" s="378"/>
    </row>
    <row r="4653" spans="6:15" s="231" customFormat="1">
      <c r="F4653" s="413"/>
      <c r="M4653" s="377"/>
      <c r="N4653" s="377"/>
      <c r="O4653" s="378"/>
    </row>
    <row r="4654" spans="6:15" s="231" customFormat="1">
      <c r="F4654" s="413"/>
      <c r="M4654" s="377"/>
      <c r="N4654" s="377"/>
      <c r="O4654" s="378"/>
    </row>
    <row r="4655" spans="6:15" s="231" customFormat="1">
      <c r="F4655" s="413"/>
      <c r="M4655" s="377"/>
      <c r="N4655" s="377"/>
      <c r="O4655" s="378"/>
    </row>
    <row r="4656" spans="6:15" s="231" customFormat="1">
      <c r="F4656" s="413"/>
      <c r="M4656" s="377"/>
      <c r="N4656" s="377"/>
      <c r="O4656" s="378"/>
    </row>
    <row r="4657" spans="6:15" s="231" customFormat="1">
      <c r="F4657" s="413"/>
      <c r="M4657" s="377"/>
      <c r="N4657" s="377"/>
      <c r="O4657" s="378"/>
    </row>
    <row r="4658" spans="6:15" s="231" customFormat="1">
      <c r="F4658" s="413"/>
      <c r="M4658" s="377"/>
      <c r="N4658" s="377"/>
      <c r="O4658" s="378"/>
    </row>
    <row r="4659" spans="6:15" s="231" customFormat="1">
      <c r="F4659" s="413"/>
      <c r="M4659" s="377"/>
      <c r="N4659" s="377"/>
      <c r="O4659" s="378"/>
    </row>
    <row r="4660" spans="6:15" s="231" customFormat="1">
      <c r="F4660" s="413"/>
      <c r="M4660" s="377"/>
      <c r="N4660" s="377"/>
      <c r="O4660" s="378"/>
    </row>
    <row r="4661" spans="6:15" s="231" customFormat="1">
      <c r="F4661" s="413"/>
      <c r="M4661" s="377"/>
      <c r="N4661" s="377"/>
      <c r="O4661" s="378"/>
    </row>
    <row r="4662" spans="6:15" s="231" customFormat="1">
      <c r="F4662" s="413"/>
      <c r="M4662" s="377"/>
      <c r="N4662" s="377"/>
      <c r="O4662" s="378"/>
    </row>
    <row r="4663" spans="6:15" s="231" customFormat="1">
      <c r="F4663" s="413"/>
      <c r="M4663" s="377"/>
      <c r="N4663" s="377"/>
      <c r="O4663" s="378"/>
    </row>
    <row r="4664" spans="6:15" s="231" customFormat="1">
      <c r="F4664" s="413"/>
      <c r="M4664" s="377"/>
      <c r="N4664" s="377"/>
      <c r="O4664" s="378"/>
    </row>
    <row r="4665" spans="6:15" s="231" customFormat="1">
      <c r="F4665" s="413"/>
      <c r="M4665" s="377"/>
      <c r="N4665" s="377"/>
      <c r="O4665" s="378"/>
    </row>
    <row r="4666" spans="6:15" s="231" customFormat="1">
      <c r="F4666" s="413"/>
      <c r="M4666" s="377"/>
      <c r="N4666" s="377"/>
      <c r="O4666" s="378"/>
    </row>
    <row r="4667" spans="6:15" s="231" customFormat="1">
      <c r="F4667" s="413"/>
      <c r="M4667" s="377"/>
      <c r="N4667" s="377"/>
      <c r="O4667" s="378"/>
    </row>
    <row r="4668" spans="6:15" s="231" customFormat="1">
      <c r="F4668" s="413"/>
      <c r="M4668" s="377"/>
      <c r="N4668" s="377"/>
      <c r="O4668" s="378"/>
    </row>
    <row r="4669" spans="6:15" s="231" customFormat="1">
      <c r="F4669" s="413"/>
      <c r="M4669" s="377"/>
      <c r="N4669" s="377"/>
      <c r="O4669" s="378"/>
    </row>
    <row r="4670" spans="6:15" s="231" customFormat="1">
      <c r="F4670" s="413"/>
      <c r="M4670" s="377"/>
      <c r="N4670" s="377"/>
      <c r="O4670" s="378"/>
    </row>
    <row r="4671" spans="6:15" s="231" customFormat="1">
      <c r="F4671" s="413"/>
      <c r="M4671" s="377"/>
      <c r="N4671" s="377"/>
      <c r="O4671" s="378"/>
    </row>
    <row r="4672" spans="6:15" s="231" customFormat="1">
      <c r="F4672" s="413"/>
      <c r="M4672" s="377"/>
      <c r="N4672" s="377"/>
      <c r="O4672" s="378"/>
    </row>
    <row r="4673" spans="6:15" s="231" customFormat="1">
      <c r="F4673" s="413"/>
      <c r="M4673" s="377"/>
      <c r="N4673" s="377"/>
      <c r="O4673" s="378"/>
    </row>
    <row r="4674" spans="6:15" s="231" customFormat="1">
      <c r="F4674" s="413"/>
      <c r="M4674" s="377"/>
      <c r="N4674" s="377"/>
      <c r="O4674" s="378"/>
    </row>
    <row r="4675" spans="6:15" s="231" customFormat="1">
      <c r="F4675" s="413"/>
      <c r="M4675" s="377"/>
      <c r="N4675" s="377"/>
      <c r="O4675" s="378"/>
    </row>
    <row r="4676" spans="6:15" s="231" customFormat="1">
      <c r="F4676" s="413"/>
      <c r="M4676" s="377"/>
      <c r="N4676" s="377"/>
      <c r="O4676" s="378"/>
    </row>
    <row r="4677" spans="6:15" s="231" customFormat="1">
      <c r="F4677" s="413"/>
      <c r="M4677" s="377"/>
      <c r="N4677" s="377"/>
      <c r="O4677" s="378"/>
    </row>
    <row r="4678" spans="6:15" s="231" customFormat="1">
      <c r="F4678" s="413"/>
      <c r="M4678" s="377"/>
      <c r="N4678" s="377"/>
      <c r="O4678" s="378"/>
    </row>
    <row r="4679" spans="6:15" s="231" customFormat="1">
      <c r="F4679" s="413"/>
      <c r="M4679" s="377"/>
      <c r="N4679" s="377"/>
      <c r="O4679" s="378"/>
    </row>
    <row r="4680" spans="6:15" s="231" customFormat="1">
      <c r="F4680" s="413"/>
      <c r="M4680" s="377"/>
      <c r="N4680" s="377"/>
      <c r="O4680" s="378"/>
    </row>
    <row r="4681" spans="6:15" s="231" customFormat="1">
      <c r="F4681" s="413"/>
      <c r="M4681" s="377"/>
      <c r="N4681" s="377"/>
      <c r="O4681" s="378"/>
    </row>
    <row r="4682" spans="6:15" s="231" customFormat="1">
      <c r="F4682" s="413"/>
      <c r="M4682" s="377"/>
      <c r="N4682" s="377"/>
      <c r="O4682" s="378"/>
    </row>
    <row r="4683" spans="6:15" s="231" customFormat="1">
      <c r="F4683" s="413"/>
      <c r="M4683" s="377"/>
      <c r="N4683" s="377"/>
      <c r="O4683" s="378"/>
    </row>
    <row r="4684" spans="6:15" s="231" customFormat="1">
      <c r="F4684" s="413"/>
      <c r="M4684" s="377"/>
      <c r="N4684" s="377"/>
      <c r="O4684" s="378"/>
    </row>
    <row r="4685" spans="6:15" s="231" customFormat="1">
      <c r="F4685" s="413"/>
      <c r="M4685" s="377"/>
      <c r="N4685" s="377"/>
      <c r="O4685" s="378"/>
    </row>
    <row r="4686" spans="6:15" s="231" customFormat="1">
      <c r="F4686" s="413"/>
      <c r="M4686" s="377"/>
      <c r="N4686" s="377"/>
      <c r="O4686" s="378"/>
    </row>
    <row r="4687" spans="6:15" s="231" customFormat="1">
      <c r="F4687" s="413"/>
      <c r="M4687" s="377"/>
      <c r="N4687" s="377"/>
      <c r="O4687" s="378"/>
    </row>
    <row r="4688" spans="6:15" s="231" customFormat="1">
      <c r="F4688" s="413"/>
      <c r="M4688" s="377"/>
      <c r="N4688" s="377"/>
      <c r="O4688" s="378"/>
    </row>
    <row r="4689" spans="6:15" s="231" customFormat="1">
      <c r="F4689" s="413"/>
      <c r="M4689" s="377"/>
      <c r="N4689" s="377"/>
      <c r="O4689" s="378"/>
    </row>
    <row r="4690" spans="6:15" s="231" customFormat="1">
      <c r="F4690" s="413"/>
      <c r="M4690" s="377"/>
      <c r="N4690" s="377"/>
      <c r="O4690" s="378"/>
    </row>
    <row r="4691" spans="6:15" s="231" customFormat="1">
      <c r="F4691" s="413"/>
      <c r="M4691" s="377"/>
      <c r="N4691" s="377"/>
      <c r="O4691" s="378"/>
    </row>
    <row r="4692" spans="6:15" s="231" customFormat="1">
      <c r="F4692" s="413"/>
      <c r="M4692" s="377"/>
      <c r="N4692" s="377"/>
      <c r="O4692" s="378"/>
    </row>
    <row r="4693" spans="6:15" s="231" customFormat="1">
      <c r="F4693" s="413"/>
      <c r="M4693" s="377"/>
      <c r="N4693" s="377"/>
      <c r="O4693" s="378"/>
    </row>
    <row r="4694" spans="6:15" s="231" customFormat="1">
      <c r="F4694" s="413"/>
      <c r="M4694" s="377"/>
      <c r="N4694" s="377"/>
      <c r="O4694" s="378"/>
    </row>
    <row r="4695" spans="6:15" s="231" customFormat="1">
      <c r="F4695" s="413"/>
      <c r="M4695" s="377"/>
      <c r="N4695" s="377"/>
      <c r="O4695" s="378"/>
    </row>
    <row r="4696" spans="6:15" s="231" customFormat="1">
      <c r="F4696" s="413"/>
      <c r="M4696" s="377"/>
      <c r="N4696" s="377"/>
      <c r="O4696" s="378"/>
    </row>
    <row r="4697" spans="6:15" s="231" customFormat="1">
      <c r="F4697" s="413"/>
      <c r="M4697" s="377"/>
      <c r="N4697" s="377"/>
      <c r="O4697" s="378"/>
    </row>
    <row r="4698" spans="6:15" s="231" customFormat="1">
      <c r="F4698" s="413"/>
      <c r="M4698" s="377"/>
      <c r="N4698" s="377"/>
      <c r="O4698" s="378"/>
    </row>
    <row r="4699" spans="6:15" s="231" customFormat="1">
      <c r="F4699" s="413"/>
      <c r="M4699" s="377"/>
      <c r="N4699" s="377"/>
      <c r="O4699" s="378"/>
    </row>
    <row r="4700" spans="6:15" s="231" customFormat="1">
      <c r="F4700" s="413"/>
      <c r="M4700" s="377"/>
      <c r="N4700" s="377"/>
      <c r="O4700" s="378"/>
    </row>
    <row r="4701" spans="6:15" s="231" customFormat="1">
      <c r="F4701" s="413"/>
      <c r="M4701" s="377"/>
      <c r="N4701" s="377"/>
      <c r="O4701" s="378"/>
    </row>
    <row r="4702" spans="6:15" s="231" customFormat="1">
      <c r="F4702" s="413"/>
      <c r="M4702" s="377"/>
      <c r="N4702" s="377"/>
      <c r="O4702" s="378"/>
    </row>
    <row r="4703" spans="6:15" s="231" customFormat="1">
      <c r="F4703" s="413"/>
      <c r="M4703" s="377"/>
      <c r="N4703" s="377"/>
      <c r="O4703" s="378"/>
    </row>
    <row r="4704" spans="6:15" s="231" customFormat="1">
      <c r="F4704" s="413"/>
      <c r="M4704" s="377"/>
      <c r="N4704" s="377"/>
      <c r="O4704" s="378"/>
    </row>
    <row r="4705" spans="6:15" s="231" customFormat="1">
      <c r="F4705" s="413"/>
      <c r="M4705" s="377"/>
      <c r="N4705" s="377"/>
      <c r="O4705" s="378"/>
    </row>
    <row r="4706" spans="6:15" s="231" customFormat="1">
      <c r="F4706" s="413"/>
      <c r="M4706" s="377"/>
      <c r="N4706" s="377"/>
      <c r="O4706" s="378"/>
    </row>
    <row r="4707" spans="6:15" s="231" customFormat="1">
      <c r="F4707" s="413"/>
      <c r="M4707" s="377"/>
      <c r="N4707" s="377"/>
      <c r="O4707" s="378"/>
    </row>
    <row r="4708" spans="6:15" s="231" customFormat="1">
      <c r="F4708" s="413"/>
      <c r="M4708" s="377"/>
      <c r="N4708" s="377"/>
      <c r="O4708" s="378"/>
    </row>
    <row r="4709" spans="6:15" s="231" customFormat="1">
      <c r="F4709" s="413"/>
      <c r="M4709" s="377"/>
      <c r="N4709" s="377"/>
      <c r="O4709" s="378"/>
    </row>
    <row r="4710" spans="6:15" s="231" customFormat="1">
      <c r="F4710" s="413"/>
      <c r="M4710" s="377"/>
      <c r="N4710" s="377"/>
      <c r="O4710" s="378"/>
    </row>
    <row r="4711" spans="6:15" s="231" customFormat="1">
      <c r="F4711" s="413"/>
      <c r="M4711" s="377"/>
      <c r="N4711" s="377"/>
      <c r="O4711" s="378"/>
    </row>
    <row r="4712" spans="6:15" s="231" customFormat="1">
      <c r="F4712" s="413"/>
      <c r="M4712" s="377"/>
      <c r="N4712" s="377"/>
      <c r="O4712" s="378"/>
    </row>
    <row r="4713" spans="6:15" s="231" customFormat="1">
      <c r="F4713" s="413"/>
      <c r="M4713" s="377"/>
      <c r="N4713" s="377"/>
      <c r="O4713" s="378"/>
    </row>
    <row r="4714" spans="6:15" s="231" customFormat="1">
      <c r="F4714" s="413"/>
      <c r="M4714" s="377"/>
      <c r="N4714" s="377"/>
      <c r="O4714" s="378"/>
    </row>
    <row r="4715" spans="6:15" s="231" customFormat="1">
      <c r="F4715" s="413"/>
      <c r="M4715" s="377"/>
      <c r="N4715" s="377"/>
      <c r="O4715" s="378"/>
    </row>
    <row r="4716" spans="6:15" s="231" customFormat="1">
      <c r="F4716" s="413"/>
      <c r="M4716" s="377"/>
      <c r="N4716" s="377"/>
      <c r="O4716" s="378"/>
    </row>
    <row r="4717" spans="6:15" s="231" customFormat="1">
      <c r="F4717" s="413"/>
      <c r="M4717" s="377"/>
      <c r="N4717" s="377"/>
      <c r="O4717" s="378"/>
    </row>
    <row r="4718" spans="6:15" s="231" customFormat="1">
      <c r="F4718" s="413"/>
      <c r="M4718" s="377"/>
      <c r="N4718" s="377"/>
      <c r="O4718" s="378"/>
    </row>
    <row r="4719" spans="6:15" s="231" customFormat="1">
      <c r="F4719" s="413"/>
      <c r="M4719" s="377"/>
      <c r="N4719" s="377"/>
      <c r="O4719" s="378"/>
    </row>
    <row r="4720" spans="6:15" s="231" customFormat="1">
      <c r="F4720" s="413"/>
      <c r="M4720" s="377"/>
      <c r="N4720" s="377"/>
      <c r="O4720" s="378"/>
    </row>
    <row r="4721" spans="6:15" s="231" customFormat="1">
      <c r="F4721" s="413"/>
      <c r="M4721" s="377"/>
      <c r="N4721" s="377"/>
      <c r="O4721" s="378"/>
    </row>
    <row r="4722" spans="6:15" s="231" customFormat="1">
      <c r="F4722" s="413"/>
      <c r="M4722" s="377"/>
      <c r="N4722" s="377"/>
      <c r="O4722" s="378"/>
    </row>
    <row r="4723" spans="6:15" s="231" customFormat="1">
      <c r="F4723" s="413"/>
      <c r="M4723" s="377"/>
      <c r="N4723" s="377"/>
      <c r="O4723" s="378"/>
    </row>
    <row r="4724" spans="6:15" s="231" customFormat="1">
      <c r="F4724" s="413"/>
      <c r="M4724" s="377"/>
      <c r="N4724" s="377"/>
      <c r="O4724" s="378"/>
    </row>
    <row r="4725" spans="6:15" s="231" customFormat="1">
      <c r="F4725" s="413"/>
      <c r="M4725" s="377"/>
      <c r="N4725" s="377"/>
      <c r="O4725" s="378"/>
    </row>
    <row r="4726" spans="6:15" s="231" customFormat="1">
      <c r="F4726" s="413"/>
      <c r="M4726" s="377"/>
      <c r="N4726" s="377"/>
      <c r="O4726" s="378"/>
    </row>
    <row r="4727" spans="6:15" s="231" customFormat="1">
      <c r="F4727" s="413"/>
      <c r="M4727" s="377"/>
      <c r="N4727" s="377"/>
      <c r="O4727" s="378"/>
    </row>
    <row r="4728" spans="6:15" s="231" customFormat="1">
      <c r="F4728" s="413"/>
      <c r="M4728" s="377"/>
      <c r="N4728" s="377"/>
      <c r="O4728" s="378"/>
    </row>
    <row r="4729" spans="6:15" s="231" customFormat="1">
      <c r="F4729" s="413"/>
      <c r="M4729" s="377"/>
      <c r="N4729" s="377"/>
      <c r="O4729" s="378"/>
    </row>
    <row r="4730" spans="6:15" s="231" customFormat="1">
      <c r="F4730" s="413"/>
      <c r="M4730" s="377"/>
      <c r="N4730" s="377"/>
      <c r="O4730" s="378"/>
    </row>
    <row r="4731" spans="6:15" s="231" customFormat="1">
      <c r="F4731" s="413"/>
      <c r="M4731" s="377"/>
      <c r="N4731" s="377"/>
      <c r="O4731" s="378"/>
    </row>
    <row r="4732" spans="6:15" s="231" customFormat="1">
      <c r="F4732" s="413"/>
      <c r="M4732" s="377"/>
      <c r="N4732" s="377"/>
      <c r="O4732" s="378"/>
    </row>
    <row r="4733" spans="6:15" s="231" customFormat="1">
      <c r="F4733" s="413"/>
      <c r="M4733" s="377"/>
      <c r="N4733" s="377"/>
      <c r="O4733" s="378"/>
    </row>
    <row r="4734" spans="6:15" s="231" customFormat="1">
      <c r="F4734" s="413"/>
      <c r="M4734" s="377"/>
      <c r="N4734" s="377"/>
      <c r="O4734" s="378"/>
    </row>
    <row r="4735" spans="6:15" s="231" customFormat="1">
      <c r="F4735" s="413"/>
      <c r="M4735" s="377"/>
      <c r="N4735" s="377"/>
      <c r="O4735" s="378"/>
    </row>
    <row r="4736" spans="6:15" s="231" customFormat="1">
      <c r="F4736" s="413"/>
      <c r="M4736" s="377"/>
      <c r="N4736" s="377"/>
      <c r="O4736" s="378"/>
    </row>
    <row r="4737" spans="6:15" s="231" customFormat="1">
      <c r="F4737" s="413"/>
      <c r="M4737" s="377"/>
      <c r="N4737" s="377"/>
      <c r="O4737" s="378"/>
    </row>
    <row r="4738" spans="6:15" s="231" customFormat="1">
      <c r="F4738" s="413"/>
      <c r="M4738" s="377"/>
      <c r="N4738" s="377"/>
      <c r="O4738" s="378"/>
    </row>
    <row r="4739" spans="6:15" s="231" customFormat="1">
      <c r="F4739" s="413"/>
      <c r="M4739" s="377"/>
      <c r="N4739" s="377"/>
      <c r="O4739" s="378"/>
    </row>
    <row r="4740" spans="6:15" s="231" customFormat="1">
      <c r="F4740" s="413"/>
      <c r="M4740" s="377"/>
      <c r="N4740" s="377"/>
      <c r="O4740" s="378"/>
    </row>
    <row r="4741" spans="6:15" s="231" customFormat="1">
      <c r="F4741" s="413"/>
      <c r="M4741" s="377"/>
      <c r="N4741" s="377"/>
      <c r="O4741" s="378"/>
    </row>
    <row r="4742" spans="6:15" s="231" customFormat="1">
      <c r="F4742" s="413"/>
      <c r="M4742" s="377"/>
      <c r="N4742" s="377"/>
      <c r="O4742" s="378"/>
    </row>
    <row r="4743" spans="6:15" s="231" customFormat="1">
      <c r="F4743" s="413"/>
      <c r="M4743" s="377"/>
      <c r="N4743" s="377"/>
      <c r="O4743" s="378"/>
    </row>
    <row r="4744" spans="6:15" s="231" customFormat="1">
      <c r="F4744" s="413"/>
      <c r="M4744" s="377"/>
      <c r="N4744" s="377"/>
      <c r="O4744" s="378"/>
    </row>
    <row r="4745" spans="6:15" s="231" customFormat="1">
      <c r="F4745" s="413"/>
      <c r="M4745" s="377"/>
      <c r="N4745" s="377"/>
      <c r="O4745" s="378"/>
    </row>
    <row r="4746" spans="6:15" s="231" customFormat="1">
      <c r="F4746" s="413"/>
      <c r="M4746" s="377"/>
      <c r="N4746" s="377"/>
      <c r="O4746" s="378"/>
    </row>
    <row r="4747" spans="6:15" s="231" customFormat="1">
      <c r="F4747" s="413"/>
      <c r="M4747" s="377"/>
      <c r="N4747" s="377"/>
      <c r="O4747" s="378"/>
    </row>
    <row r="4748" spans="6:15" s="231" customFormat="1">
      <c r="F4748" s="413"/>
      <c r="M4748" s="377"/>
      <c r="N4748" s="377"/>
      <c r="O4748" s="378"/>
    </row>
    <row r="4749" spans="6:15" s="231" customFormat="1">
      <c r="F4749" s="413"/>
      <c r="M4749" s="377"/>
      <c r="N4749" s="377"/>
      <c r="O4749" s="378"/>
    </row>
    <row r="4750" spans="6:15" s="231" customFormat="1">
      <c r="F4750" s="413"/>
      <c r="M4750" s="377"/>
      <c r="N4750" s="377"/>
      <c r="O4750" s="378"/>
    </row>
    <row r="4751" spans="6:15" s="231" customFormat="1">
      <c r="F4751" s="413"/>
      <c r="M4751" s="377"/>
      <c r="N4751" s="377"/>
      <c r="O4751" s="378"/>
    </row>
    <row r="4752" spans="6:15" s="231" customFormat="1">
      <c r="F4752" s="413"/>
      <c r="M4752" s="377"/>
      <c r="N4752" s="377"/>
      <c r="O4752" s="378"/>
    </row>
    <row r="4753" spans="6:15" s="231" customFormat="1">
      <c r="F4753" s="413"/>
      <c r="M4753" s="377"/>
      <c r="N4753" s="377"/>
      <c r="O4753" s="378"/>
    </row>
    <row r="4754" spans="6:15" s="231" customFormat="1">
      <c r="F4754" s="413"/>
      <c r="M4754" s="377"/>
      <c r="N4754" s="377"/>
      <c r="O4754" s="378"/>
    </row>
    <row r="4755" spans="6:15" s="231" customFormat="1">
      <c r="F4755" s="413"/>
      <c r="M4755" s="377"/>
      <c r="N4755" s="377"/>
      <c r="O4755" s="378"/>
    </row>
    <row r="4756" spans="6:15" s="231" customFormat="1">
      <c r="F4756" s="413"/>
      <c r="M4756" s="377"/>
      <c r="N4756" s="377"/>
      <c r="O4756" s="378"/>
    </row>
    <row r="4757" spans="6:15" s="231" customFormat="1">
      <c r="F4757" s="413"/>
      <c r="M4757" s="377"/>
      <c r="N4757" s="377"/>
      <c r="O4757" s="378"/>
    </row>
    <row r="4758" spans="6:15" s="231" customFormat="1">
      <c r="F4758" s="413"/>
      <c r="M4758" s="377"/>
      <c r="N4758" s="377"/>
      <c r="O4758" s="378"/>
    </row>
    <row r="4759" spans="6:15" s="231" customFormat="1">
      <c r="F4759" s="413"/>
      <c r="M4759" s="377"/>
      <c r="N4759" s="377"/>
      <c r="O4759" s="378"/>
    </row>
    <row r="4760" spans="6:15" s="231" customFormat="1">
      <c r="F4760" s="413"/>
      <c r="M4760" s="377"/>
      <c r="N4760" s="377"/>
      <c r="O4760" s="378"/>
    </row>
    <row r="4761" spans="6:15" s="231" customFormat="1">
      <c r="F4761" s="413"/>
      <c r="M4761" s="377"/>
      <c r="N4761" s="377"/>
      <c r="O4761" s="378"/>
    </row>
    <row r="4762" spans="6:15" s="231" customFormat="1">
      <c r="F4762" s="413"/>
      <c r="M4762" s="377"/>
      <c r="N4762" s="377"/>
      <c r="O4762" s="378"/>
    </row>
    <row r="4763" spans="6:15" s="231" customFormat="1">
      <c r="F4763" s="413"/>
      <c r="M4763" s="377"/>
      <c r="N4763" s="377"/>
      <c r="O4763" s="378"/>
    </row>
    <row r="4764" spans="6:15" s="231" customFormat="1">
      <c r="F4764" s="413"/>
      <c r="M4764" s="377"/>
      <c r="N4764" s="377"/>
      <c r="O4764" s="378"/>
    </row>
    <row r="4765" spans="6:15" s="231" customFormat="1">
      <c r="F4765" s="413"/>
      <c r="M4765" s="377"/>
      <c r="N4765" s="377"/>
      <c r="O4765" s="378"/>
    </row>
    <row r="4766" spans="6:15" s="231" customFormat="1">
      <c r="F4766" s="413"/>
      <c r="M4766" s="377"/>
      <c r="N4766" s="377"/>
      <c r="O4766" s="378"/>
    </row>
    <row r="4767" spans="6:15" s="231" customFormat="1">
      <c r="F4767" s="413"/>
      <c r="M4767" s="377"/>
      <c r="N4767" s="377"/>
      <c r="O4767" s="378"/>
    </row>
    <row r="4768" spans="6:15" s="231" customFormat="1">
      <c r="F4768" s="413"/>
      <c r="M4768" s="377"/>
      <c r="N4768" s="377"/>
      <c r="O4768" s="378"/>
    </row>
    <row r="4769" spans="6:15" s="231" customFormat="1">
      <c r="F4769" s="413"/>
      <c r="M4769" s="377"/>
      <c r="N4769" s="377"/>
      <c r="O4769" s="378"/>
    </row>
    <row r="4770" spans="6:15" s="231" customFormat="1">
      <c r="F4770" s="413"/>
      <c r="M4770" s="377"/>
      <c r="N4770" s="377"/>
      <c r="O4770" s="378"/>
    </row>
    <row r="4771" spans="6:15" s="231" customFormat="1">
      <c r="F4771" s="413"/>
      <c r="M4771" s="377"/>
      <c r="N4771" s="377"/>
      <c r="O4771" s="378"/>
    </row>
    <row r="4772" spans="6:15" s="231" customFormat="1">
      <c r="F4772" s="413"/>
      <c r="M4772" s="377"/>
      <c r="N4772" s="377"/>
      <c r="O4772" s="378"/>
    </row>
    <row r="4773" spans="6:15" s="231" customFormat="1">
      <c r="F4773" s="413"/>
      <c r="M4773" s="377"/>
      <c r="N4773" s="377"/>
      <c r="O4773" s="378"/>
    </row>
    <row r="4774" spans="6:15" s="231" customFormat="1">
      <c r="F4774" s="413"/>
      <c r="M4774" s="377"/>
      <c r="N4774" s="377"/>
      <c r="O4774" s="378"/>
    </row>
    <row r="4775" spans="6:15" s="231" customFormat="1">
      <c r="F4775" s="413"/>
      <c r="M4775" s="377"/>
      <c r="N4775" s="377"/>
      <c r="O4775" s="378"/>
    </row>
    <row r="4776" spans="6:15" s="231" customFormat="1">
      <c r="F4776" s="413"/>
      <c r="M4776" s="377"/>
      <c r="N4776" s="377"/>
      <c r="O4776" s="378"/>
    </row>
    <row r="4777" spans="6:15" s="231" customFormat="1">
      <c r="F4777" s="413"/>
      <c r="M4777" s="377"/>
      <c r="N4777" s="377"/>
      <c r="O4777" s="378"/>
    </row>
    <row r="4778" spans="6:15" s="231" customFormat="1">
      <c r="F4778" s="413"/>
      <c r="M4778" s="377"/>
      <c r="N4778" s="377"/>
      <c r="O4778" s="378"/>
    </row>
    <row r="4779" spans="6:15" s="231" customFormat="1">
      <c r="F4779" s="413"/>
      <c r="M4779" s="377"/>
      <c r="N4779" s="377"/>
      <c r="O4779" s="378"/>
    </row>
    <row r="4780" spans="6:15" s="231" customFormat="1">
      <c r="F4780" s="413"/>
      <c r="M4780" s="377"/>
      <c r="N4780" s="377"/>
      <c r="O4780" s="378"/>
    </row>
    <row r="4781" spans="6:15" s="231" customFormat="1">
      <c r="F4781" s="413"/>
      <c r="M4781" s="377"/>
      <c r="N4781" s="377"/>
      <c r="O4781" s="378"/>
    </row>
    <row r="4782" spans="6:15" s="231" customFormat="1">
      <c r="F4782" s="413"/>
      <c r="M4782" s="377"/>
      <c r="N4782" s="377"/>
      <c r="O4782" s="378"/>
    </row>
    <row r="4783" spans="6:15" s="231" customFormat="1">
      <c r="F4783" s="413"/>
      <c r="M4783" s="377"/>
      <c r="N4783" s="377"/>
      <c r="O4783" s="378"/>
    </row>
    <row r="4784" spans="6:15" s="231" customFormat="1">
      <c r="F4784" s="413"/>
      <c r="M4784" s="377"/>
      <c r="N4784" s="377"/>
      <c r="O4784" s="378"/>
    </row>
    <row r="4785" spans="6:15" s="231" customFormat="1">
      <c r="F4785" s="413"/>
      <c r="M4785" s="377"/>
      <c r="N4785" s="377"/>
      <c r="O4785" s="378"/>
    </row>
    <row r="4786" spans="6:15" s="231" customFormat="1">
      <c r="F4786" s="413"/>
      <c r="M4786" s="377"/>
      <c r="N4786" s="377"/>
      <c r="O4786" s="378"/>
    </row>
    <row r="4787" spans="6:15" s="231" customFormat="1">
      <c r="F4787" s="413"/>
      <c r="M4787" s="377"/>
      <c r="N4787" s="377"/>
      <c r="O4787" s="378"/>
    </row>
    <row r="4788" spans="6:15" s="231" customFormat="1">
      <c r="F4788" s="413"/>
      <c r="M4788" s="377"/>
      <c r="N4788" s="377"/>
      <c r="O4788" s="378"/>
    </row>
    <row r="4789" spans="6:15" s="231" customFormat="1">
      <c r="F4789" s="413"/>
      <c r="M4789" s="377"/>
      <c r="N4789" s="377"/>
      <c r="O4789" s="378"/>
    </row>
    <row r="4790" spans="6:15" s="231" customFormat="1">
      <c r="F4790" s="413"/>
      <c r="M4790" s="377"/>
      <c r="N4790" s="377"/>
      <c r="O4790" s="378"/>
    </row>
    <row r="4791" spans="6:15" s="231" customFormat="1">
      <c r="F4791" s="413"/>
      <c r="M4791" s="377"/>
      <c r="N4791" s="377"/>
      <c r="O4791" s="378"/>
    </row>
    <row r="4792" spans="6:15" s="231" customFormat="1">
      <c r="F4792" s="413"/>
      <c r="M4792" s="377"/>
      <c r="N4792" s="377"/>
      <c r="O4792" s="378"/>
    </row>
    <row r="4793" spans="6:15" s="231" customFormat="1">
      <c r="F4793" s="413"/>
      <c r="M4793" s="377"/>
      <c r="N4793" s="377"/>
      <c r="O4793" s="378"/>
    </row>
    <row r="4794" spans="6:15" s="231" customFormat="1">
      <c r="F4794" s="413"/>
      <c r="M4794" s="377"/>
      <c r="N4794" s="377"/>
      <c r="O4794" s="378"/>
    </row>
    <row r="4795" spans="6:15" s="231" customFormat="1">
      <c r="F4795" s="413"/>
      <c r="M4795" s="377"/>
      <c r="N4795" s="377"/>
      <c r="O4795" s="378"/>
    </row>
    <row r="4796" spans="6:15" s="231" customFormat="1">
      <c r="F4796" s="413"/>
      <c r="M4796" s="377"/>
      <c r="N4796" s="377"/>
      <c r="O4796" s="378"/>
    </row>
    <row r="4797" spans="6:15" s="231" customFormat="1">
      <c r="F4797" s="413"/>
      <c r="M4797" s="377"/>
      <c r="N4797" s="377"/>
      <c r="O4797" s="378"/>
    </row>
    <row r="4798" spans="6:15" s="231" customFormat="1">
      <c r="F4798" s="413"/>
      <c r="M4798" s="377"/>
      <c r="N4798" s="377"/>
      <c r="O4798" s="378"/>
    </row>
    <row r="4799" spans="6:15" s="231" customFormat="1">
      <c r="F4799" s="413"/>
      <c r="M4799" s="377"/>
      <c r="N4799" s="377"/>
      <c r="O4799" s="378"/>
    </row>
    <row r="4800" spans="6:15" s="231" customFormat="1">
      <c r="F4800" s="413"/>
      <c r="M4800" s="377"/>
      <c r="N4800" s="377"/>
      <c r="O4800" s="378"/>
    </row>
    <row r="4801" spans="6:15" s="231" customFormat="1">
      <c r="F4801" s="413"/>
      <c r="M4801" s="377"/>
      <c r="N4801" s="377"/>
      <c r="O4801" s="378"/>
    </row>
    <row r="4802" spans="6:15" s="231" customFormat="1">
      <c r="F4802" s="413"/>
      <c r="M4802" s="377"/>
      <c r="N4802" s="377"/>
      <c r="O4802" s="378"/>
    </row>
    <row r="4803" spans="6:15" s="231" customFormat="1">
      <c r="F4803" s="413"/>
      <c r="M4803" s="377"/>
      <c r="N4803" s="377"/>
      <c r="O4803" s="378"/>
    </row>
    <row r="4804" spans="6:15" s="231" customFormat="1">
      <c r="F4804" s="413"/>
      <c r="M4804" s="377"/>
      <c r="N4804" s="377"/>
      <c r="O4804" s="378"/>
    </row>
    <row r="4805" spans="6:15" s="231" customFormat="1">
      <c r="F4805" s="413"/>
      <c r="M4805" s="377"/>
      <c r="N4805" s="377"/>
      <c r="O4805" s="378"/>
    </row>
    <row r="4806" spans="6:15" s="231" customFormat="1">
      <c r="F4806" s="413"/>
      <c r="M4806" s="377"/>
      <c r="N4806" s="377"/>
      <c r="O4806" s="378"/>
    </row>
    <row r="4807" spans="6:15" s="231" customFormat="1">
      <c r="F4807" s="413"/>
      <c r="M4807" s="377"/>
      <c r="N4807" s="377"/>
      <c r="O4807" s="378"/>
    </row>
    <row r="4808" spans="6:15" s="231" customFormat="1">
      <c r="F4808" s="413"/>
      <c r="M4808" s="377"/>
      <c r="N4808" s="377"/>
      <c r="O4808" s="378"/>
    </row>
    <row r="4809" spans="6:15" s="231" customFormat="1">
      <c r="F4809" s="413"/>
      <c r="M4809" s="377"/>
      <c r="N4809" s="377"/>
      <c r="O4809" s="378"/>
    </row>
    <row r="4810" spans="6:15" s="231" customFormat="1">
      <c r="F4810" s="413"/>
      <c r="M4810" s="377"/>
      <c r="N4810" s="377"/>
      <c r="O4810" s="378"/>
    </row>
    <row r="4811" spans="6:15" s="231" customFormat="1">
      <c r="F4811" s="413"/>
      <c r="M4811" s="377"/>
      <c r="N4811" s="377"/>
      <c r="O4811" s="378"/>
    </row>
    <row r="4812" spans="6:15" s="231" customFormat="1">
      <c r="F4812" s="413"/>
      <c r="M4812" s="377"/>
      <c r="N4812" s="377"/>
      <c r="O4812" s="378"/>
    </row>
    <row r="4813" spans="6:15" s="231" customFormat="1">
      <c r="F4813" s="413"/>
      <c r="M4813" s="377"/>
      <c r="N4813" s="377"/>
      <c r="O4813" s="378"/>
    </row>
    <row r="4814" spans="6:15" s="231" customFormat="1">
      <c r="F4814" s="413"/>
      <c r="M4814" s="377"/>
      <c r="N4814" s="377"/>
      <c r="O4814" s="378"/>
    </row>
    <row r="4815" spans="6:15" s="231" customFormat="1">
      <c r="F4815" s="413"/>
      <c r="M4815" s="377"/>
      <c r="N4815" s="377"/>
      <c r="O4815" s="378"/>
    </row>
    <row r="4816" spans="6:15" s="231" customFormat="1">
      <c r="F4816" s="413"/>
      <c r="M4816" s="377"/>
      <c r="N4816" s="377"/>
      <c r="O4816" s="378"/>
    </row>
    <row r="4817" spans="6:15" s="231" customFormat="1">
      <c r="F4817" s="413"/>
      <c r="M4817" s="377"/>
      <c r="N4817" s="377"/>
      <c r="O4817" s="378"/>
    </row>
    <row r="4818" spans="6:15" s="231" customFormat="1">
      <c r="F4818" s="413"/>
      <c r="M4818" s="377"/>
      <c r="N4818" s="377"/>
      <c r="O4818" s="378"/>
    </row>
    <row r="4819" spans="6:15" s="231" customFormat="1">
      <c r="F4819" s="413"/>
      <c r="M4819" s="377"/>
      <c r="N4819" s="377"/>
      <c r="O4819" s="378"/>
    </row>
    <row r="4820" spans="6:15" s="231" customFormat="1">
      <c r="F4820" s="413"/>
      <c r="M4820" s="377"/>
      <c r="N4820" s="377"/>
      <c r="O4820" s="378"/>
    </row>
    <row r="4821" spans="6:15" s="231" customFormat="1">
      <c r="F4821" s="413"/>
      <c r="M4821" s="377"/>
      <c r="N4821" s="377"/>
      <c r="O4821" s="378"/>
    </row>
    <row r="4822" spans="6:15" s="231" customFormat="1">
      <c r="F4822" s="413"/>
      <c r="M4822" s="377"/>
      <c r="N4822" s="377"/>
      <c r="O4822" s="378"/>
    </row>
    <row r="4823" spans="6:15" s="231" customFormat="1">
      <c r="F4823" s="413"/>
      <c r="M4823" s="377"/>
      <c r="N4823" s="377"/>
      <c r="O4823" s="378"/>
    </row>
    <row r="4824" spans="6:15" s="231" customFormat="1">
      <c r="F4824" s="413"/>
      <c r="M4824" s="377"/>
      <c r="N4824" s="377"/>
      <c r="O4824" s="378"/>
    </row>
    <row r="4825" spans="6:15" s="231" customFormat="1">
      <c r="F4825" s="413"/>
      <c r="M4825" s="377"/>
      <c r="N4825" s="377"/>
      <c r="O4825" s="378"/>
    </row>
    <row r="4826" spans="6:15" s="231" customFormat="1">
      <c r="F4826" s="413"/>
      <c r="M4826" s="377"/>
      <c r="N4826" s="377"/>
      <c r="O4826" s="378"/>
    </row>
    <row r="4827" spans="6:15" s="231" customFormat="1">
      <c r="F4827" s="413"/>
      <c r="M4827" s="377"/>
      <c r="N4827" s="377"/>
      <c r="O4827" s="378"/>
    </row>
    <row r="4828" spans="6:15" s="231" customFormat="1">
      <c r="F4828" s="413"/>
      <c r="M4828" s="377"/>
      <c r="N4828" s="377"/>
      <c r="O4828" s="378"/>
    </row>
    <row r="4829" spans="6:15" s="231" customFormat="1">
      <c r="F4829" s="413"/>
      <c r="M4829" s="377"/>
      <c r="N4829" s="377"/>
      <c r="O4829" s="378"/>
    </row>
    <row r="4830" spans="6:15" s="231" customFormat="1">
      <c r="F4830" s="413"/>
      <c r="M4830" s="377"/>
      <c r="N4830" s="377"/>
      <c r="O4830" s="378"/>
    </row>
    <row r="4831" spans="6:15" s="231" customFormat="1">
      <c r="F4831" s="413"/>
      <c r="M4831" s="377"/>
      <c r="N4831" s="377"/>
      <c r="O4831" s="378"/>
    </row>
    <row r="4832" spans="6:15" s="231" customFormat="1">
      <c r="F4832" s="413"/>
      <c r="M4832" s="377"/>
      <c r="N4832" s="377"/>
      <c r="O4832" s="378"/>
    </row>
    <row r="4833" spans="6:15" s="231" customFormat="1">
      <c r="F4833" s="413"/>
      <c r="M4833" s="377"/>
      <c r="N4833" s="377"/>
      <c r="O4833" s="378"/>
    </row>
    <row r="4834" spans="6:15" s="231" customFormat="1">
      <c r="F4834" s="413"/>
      <c r="M4834" s="377"/>
      <c r="N4834" s="377"/>
      <c r="O4834" s="378"/>
    </row>
    <row r="4835" spans="6:15" s="231" customFormat="1">
      <c r="F4835" s="413"/>
      <c r="M4835" s="377"/>
      <c r="N4835" s="377"/>
      <c r="O4835" s="378"/>
    </row>
    <row r="4836" spans="6:15" s="231" customFormat="1">
      <c r="F4836" s="413"/>
      <c r="M4836" s="377"/>
      <c r="N4836" s="377"/>
      <c r="O4836" s="378"/>
    </row>
    <row r="4837" spans="6:15" s="231" customFormat="1">
      <c r="F4837" s="413"/>
      <c r="M4837" s="377"/>
      <c r="N4837" s="377"/>
      <c r="O4837" s="378"/>
    </row>
    <row r="4838" spans="6:15" s="231" customFormat="1">
      <c r="F4838" s="413"/>
      <c r="M4838" s="377"/>
      <c r="N4838" s="377"/>
      <c r="O4838" s="378"/>
    </row>
    <row r="4839" spans="6:15" s="231" customFormat="1">
      <c r="F4839" s="413"/>
      <c r="M4839" s="377"/>
      <c r="N4839" s="377"/>
      <c r="O4839" s="378"/>
    </row>
    <row r="4840" spans="6:15" s="231" customFormat="1">
      <c r="F4840" s="413"/>
      <c r="M4840" s="377"/>
      <c r="N4840" s="377"/>
      <c r="O4840" s="378"/>
    </row>
    <row r="4841" spans="6:15" s="231" customFormat="1">
      <c r="F4841" s="413"/>
      <c r="M4841" s="377"/>
      <c r="N4841" s="377"/>
      <c r="O4841" s="378"/>
    </row>
    <row r="4842" spans="6:15" s="231" customFormat="1">
      <c r="F4842" s="413"/>
      <c r="M4842" s="377"/>
      <c r="N4842" s="377"/>
      <c r="O4842" s="378"/>
    </row>
    <row r="4843" spans="6:15" s="231" customFormat="1">
      <c r="F4843" s="413"/>
      <c r="M4843" s="377"/>
      <c r="N4843" s="377"/>
      <c r="O4843" s="378"/>
    </row>
    <row r="4844" spans="6:15" s="231" customFormat="1">
      <c r="F4844" s="413"/>
      <c r="M4844" s="377"/>
      <c r="N4844" s="377"/>
      <c r="O4844" s="378"/>
    </row>
    <row r="4845" spans="6:15" s="231" customFormat="1">
      <c r="F4845" s="413"/>
      <c r="M4845" s="377"/>
      <c r="N4845" s="377"/>
      <c r="O4845" s="378"/>
    </row>
    <row r="4846" spans="6:15" s="231" customFormat="1">
      <c r="F4846" s="413"/>
      <c r="M4846" s="377"/>
      <c r="N4846" s="377"/>
      <c r="O4846" s="378"/>
    </row>
    <row r="4847" spans="6:15" s="231" customFormat="1">
      <c r="F4847" s="413"/>
      <c r="M4847" s="377"/>
      <c r="N4847" s="377"/>
      <c r="O4847" s="378"/>
    </row>
    <row r="4848" spans="6:15" s="231" customFormat="1">
      <c r="F4848" s="413"/>
      <c r="M4848" s="377"/>
      <c r="N4848" s="377"/>
      <c r="O4848" s="378"/>
    </row>
    <row r="4849" spans="6:15" s="231" customFormat="1">
      <c r="F4849" s="413"/>
      <c r="M4849" s="377"/>
      <c r="N4849" s="377"/>
      <c r="O4849" s="378"/>
    </row>
    <row r="4850" spans="6:15" s="231" customFormat="1">
      <c r="F4850" s="413"/>
      <c r="M4850" s="377"/>
      <c r="N4850" s="377"/>
      <c r="O4850" s="378"/>
    </row>
    <row r="4851" spans="6:15" s="231" customFormat="1">
      <c r="F4851" s="413"/>
      <c r="M4851" s="377"/>
      <c r="N4851" s="377"/>
      <c r="O4851" s="378"/>
    </row>
    <row r="4852" spans="6:15" s="231" customFormat="1">
      <c r="F4852" s="413"/>
      <c r="M4852" s="377"/>
      <c r="N4852" s="377"/>
      <c r="O4852" s="378"/>
    </row>
    <row r="4853" spans="6:15" s="231" customFormat="1">
      <c r="F4853" s="413"/>
      <c r="M4853" s="377"/>
      <c r="N4853" s="377"/>
      <c r="O4853" s="378"/>
    </row>
    <row r="4854" spans="6:15" s="231" customFormat="1">
      <c r="F4854" s="413"/>
      <c r="M4854" s="377"/>
      <c r="N4854" s="377"/>
      <c r="O4854" s="378"/>
    </row>
    <row r="4855" spans="6:15" s="231" customFormat="1">
      <c r="F4855" s="413"/>
      <c r="M4855" s="377"/>
      <c r="N4855" s="377"/>
      <c r="O4855" s="378"/>
    </row>
    <row r="4856" spans="6:15" s="231" customFormat="1">
      <c r="F4856" s="413"/>
      <c r="M4856" s="377"/>
      <c r="N4856" s="377"/>
      <c r="O4856" s="378"/>
    </row>
    <row r="4857" spans="6:15" s="231" customFormat="1">
      <c r="F4857" s="413"/>
      <c r="M4857" s="377"/>
      <c r="N4857" s="377"/>
      <c r="O4857" s="378"/>
    </row>
    <row r="4858" spans="6:15" s="231" customFormat="1">
      <c r="F4858" s="413"/>
      <c r="M4858" s="377"/>
      <c r="N4858" s="377"/>
      <c r="O4858" s="378"/>
    </row>
    <row r="4859" spans="6:15" s="231" customFormat="1">
      <c r="F4859" s="413"/>
      <c r="M4859" s="377"/>
      <c r="N4859" s="377"/>
      <c r="O4859" s="378"/>
    </row>
    <row r="4860" spans="6:15" s="231" customFormat="1">
      <c r="F4860" s="413"/>
      <c r="M4860" s="377"/>
      <c r="N4860" s="377"/>
      <c r="O4860" s="378"/>
    </row>
    <row r="4861" spans="6:15" s="231" customFormat="1">
      <c r="F4861" s="413"/>
      <c r="M4861" s="377"/>
      <c r="N4861" s="377"/>
      <c r="O4861" s="378"/>
    </row>
    <row r="4862" spans="6:15" s="231" customFormat="1">
      <c r="F4862" s="413"/>
      <c r="M4862" s="377"/>
      <c r="N4862" s="377"/>
      <c r="O4862" s="378"/>
    </row>
    <row r="4863" spans="6:15" s="231" customFormat="1">
      <c r="F4863" s="413"/>
      <c r="M4863" s="377"/>
      <c r="N4863" s="377"/>
      <c r="O4863" s="378"/>
    </row>
    <row r="4864" spans="6:15" s="231" customFormat="1">
      <c r="F4864" s="413"/>
      <c r="M4864" s="377"/>
      <c r="N4864" s="377"/>
      <c r="O4864" s="378"/>
    </row>
    <row r="4865" spans="6:15" s="231" customFormat="1">
      <c r="F4865" s="413"/>
      <c r="M4865" s="377"/>
      <c r="N4865" s="377"/>
      <c r="O4865" s="378"/>
    </row>
    <row r="4866" spans="6:15" s="231" customFormat="1">
      <c r="F4866" s="413"/>
      <c r="M4866" s="377"/>
      <c r="N4866" s="377"/>
      <c r="O4866" s="378"/>
    </row>
    <row r="4867" spans="6:15" s="231" customFormat="1">
      <c r="F4867" s="413"/>
      <c r="M4867" s="377"/>
      <c r="N4867" s="377"/>
      <c r="O4867" s="378"/>
    </row>
    <row r="4868" spans="6:15" s="231" customFormat="1">
      <c r="F4868" s="413"/>
      <c r="M4868" s="377"/>
      <c r="N4868" s="377"/>
      <c r="O4868" s="378"/>
    </row>
    <row r="4869" spans="6:15" s="231" customFormat="1">
      <c r="F4869" s="413"/>
      <c r="M4869" s="377"/>
      <c r="N4869" s="377"/>
      <c r="O4869" s="378"/>
    </row>
    <row r="4870" spans="6:15" s="231" customFormat="1">
      <c r="F4870" s="413"/>
      <c r="M4870" s="377"/>
      <c r="N4870" s="377"/>
      <c r="O4870" s="378"/>
    </row>
    <row r="4871" spans="6:15" s="231" customFormat="1">
      <c r="F4871" s="413"/>
      <c r="M4871" s="377"/>
      <c r="N4871" s="377"/>
      <c r="O4871" s="378"/>
    </row>
    <row r="4872" spans="6:15" s="231" customFormat="1">
      <c r="F4872" s="413"/>
      <c r="M4872" s="377"/>
      <c r="N4872" s="377"/>
      <c r="O4872" s="378"/>
    </row>
    <row r="4873" spans="6:15" s="231" customFormat="1">
      <c r="F4873" s="413"/>
      <c r="M4873" s="377"/>
      <c r="N4873" s="377"/>
      <c r="O4873" s="378"/>
    </row>
    <row r="4874" spans="6:15" s="231" customFormat="1">
      <c r="F4874" s="413"/>
      <c r="M4874" s="377"/>
      <c r="N4874" s="377"/>
      <c r="O4874" s="378"/>
    </row>
    <row r="4875" spans="6:15" s="231" customFormat="1">
      <c r="F4875" s="413"/>
      <c r="M4875" s="377"/>
      <c r="N4875" s="377"/>
      <c r="O4875" s="378"/>
    </row>
    <row r="4876" spans="6:15" s="231" customFormat="1">
      <c r="F4876" s="413"/>
      <c r="M4876" s="377"/>
      <c r="N4876" s="377"/>
      <c r="O4876" s="378"/>
    </row>
    <row r="4877" spans="6:15" s="231" customFormat="1">
      <c r="F4877" s="413"/>
      <c r="M4877" s="377"/>
      <c r="N4877" s="377"/>
      <c r="O4877" s="378"/>
    </row>
    <row r="4878" spans="6:15" s="231" customFormat="1">
      <c r="F4878" s="413"/>
      <c r="M4878" s="377"/>
      <c r="N4878" s="377"/>
      <c r="O4878" s="378"/>
    </row>
    <row r="4879" spans="6:15" s="231" customFormat="1">
      <c r="F4879" s="413"/>
      <c r="M4879" s="377"/>
      <c r="N4879" s="377"/>
      <c r="O4879" s="378"/>
    </row>
    <row r="4880" spans="6:15" s="231" customFormat="1">
      <c r="F4880" s="413"/>
      <c r="M4880" s="377"/>
      <c r="N4880" s="377"/>
      <c r="O4880" s="378"/>
    </row>
    <row r="4881" spans="6:15" s="231" customFormat="1">
      <c r="F4881" s="413"/>
      <c r="M4881" s="377"/>
      <c r="N4881" s="377"/>
      <c r="O4881" s="378"/>
    </row>
    <row r="4882" spans="6:15" s="231" customFormat="1">
      <c r="F4882" s="413"/>
      <c r="M4882" s="377"/>
      <c r="N4882" s="377"/>
      <c r="O4882" s="378"/>
    </row>
    <row r="4883" spans="6:15" s="231" customFormat="1">
      <c r="F4883" s="413"/>
      <c r="M4883" s="377"/>
      <c r="N4883" s="377"/>
      <c r="O4883" s="378"/>
    </row>
    <row r="4884" spans="6:15" s="231" customFormat="1">
      <c r="F4884" s="413"/>
      <c r="M4884" s="377"/>
      <c r="N4884" s="377"/>
      <c r="O4884" s="378"/>
    </row>
    <row r="4885" spans="6:15" s="231" customFormat="1">
      <c r="F4885" s="413"/>
      <c r="M4885" s="377"/>
      <c r="N4885" s="377"/>
      <c r="O4885" s="378"/>
    </row>
    <row r="4886" spans="6:15" s="231" customFormat="1">
      <c r="F4886" s="413"/>
      <c r="M4886" s="377"/>
      <c r="N4886" s="377"/>
      <c r="O4886" s="378"/>
    </row>
    <row r="4887" spans="6:15" s="231" customFormat="1">
      <c r="F4887" s="413"/>
      <c r="M4887" s="377"/>
      <c r="N4887" s="377"/>
      <c r="O4887" s="378"/>
    </row>
    <row r="4888" spans="6:15" s="231" customFormat="1">
      <c r="F4888" s="413"/>
      <c r="M4888" s="377"/>
      <c r="N4888" s="377"/>
      <c r="O4888" s="378"/>
    </row>
    <row r="4889" spans="6:15" s="231" customFormat="1">
      <c r="F4889" s="413"/>
      <c r="M4889" s="377"/>
      <c r="N4889" s="377"/>
      <c r="O4889" s="378"/>
    </row>
    <row r="4890" spans="6:15" s="231" customFormat="1">
      <c r="F4890" s="413"/>
      <c r="M4890" s="377"/>
      <c r="N4890" s="377"/>
      <c r="O4890" s="378"/>
    </row>
    <row r="4891" spans="6:15" s="231" customFormat="1">
      <c r="F4891" s="413"/>
      <c r="M4891" s="377"/>
      <c r="N4891" s="377"/>
      <c r="O4891" s="378"/>
    </row>
    <row r="4892" spans="6:15" s="231" customFormat="1">
      <c r="F4892" s="413"/>
      <c r="M4892" s="377"/>
      <c r="N4892" s="377"/>
      <c r="O4892" s="378"/>
    </row>
    <row r="4893" spans="6:15" s="231" customFormat="1">
      <c r="F4893" s="413"/>
      <c r="M4893" s="377"/>
      <c r="N4893" s="377"/>
      <c r="O4893" s="378"/>
    </row>
    <row r="4894" spans="6:15" s="231" customFormat="1">
      <c r="F4894" s="413"/>
      <c r="M4894" s="377"/>
      <c r="N4894" s="377"/>
      <c r="O4894" s="378"/>
    </row>
    <row r="4895" spans="6:15" s="231" customFormat="1">
      <c r="F4895" s="413"/>
      <c r="M4895" s="377"/>
      <c r="N4895" s="377"/>
      <c r="O4895" s="378"/>
    </row>
    <row r="4896" spans="6:15" s="231" customFormat="1">
      <c r="F4896" s="413"/>
      <c r="M4896" s="377"/>
      <c r="N4896" s="377"/>
      <c r="O4896" s="378"/>
    </row>
    <row r="4897" spans="6:15" s="231" customFormat="1">
      <c r="F4897" s="413"/>
      <c r="M4897" s="377"/>
      <c r="N4897" s="377"/>
      <c r="O4897" s="378"/>
    </row>
    <row r="4898" spans="6:15" s="231" customFormat="1">
      <c r="F4898" s="413"/>
      <c r="M4898" s="377"/>
      <c r="N4898" s="377"/>
      <c r="O4898" s="378"/>
    </row>
    <row r="4899" spans="6:15" s="231" customFormat="1">
      <c r="F4899" s="413"/>
      <c r="M4899" s="377"/>
      <c r="N4899" s="377"/>
      <c r="O4899" s="378"/>
    </row>
    <row r="4900" spans="6:15" s="231" customFormat="1">
      <c r="F4900" s="413"/>
      <c r="M4900" s="377"/>
      <c r="N4900" s="377"/>
      <c r="O4900" s="378"/>
    </row>
    <row r="4901" spans="6:15" s="231" customFormat="1">
      <c r="F4901" s="413"/>
      <c r="M4901" s="377"/>
      <c r="N4901" s="377"/>
      <c r="O4901" s="378"/>
    </row>
    <row r="4902" spans="6:15" s="231" customFormat="1">
      <c r="F4902" s="413"/>
      <c r="M4902" s="377"/>
      <c r="N4902" s="377"/>
      <c r="O4902" s="378"/>
    </row>
    <row r="4903" spans="6:15" s="231" customFormat="1">
      <c r="F4903" s="413"/>
      <c r="M4903" s="377"/>
      <c r="N4903" s="377"/>
      <c r="O4903" s="378"/>
    </row>
    <row r="4904" spans="6:15" s="231" customFormat="1">
      <c r="F4904" s="413"/>
      <c r="M4904" s="377"/>
      <c r="N4904" s="377"/>
      <c r="O4904" s="378"/>
    </row>
    <row r="4905" spans="6:15" s="231" customFormat="1">
      <c r="F4905" s="413"/>
      <c r="M4905" s="377"/>
      <c r="N4905" s="377"/>
      <c r="O4905" s="378"/>
    </row>
    <row r="4906" spans="6:15" s="231" customFormat="1">
      <c r="F4906" s="413"/>
      <c r="M4906" s="377"/>
      <c r="N4906" s="377"/>
      <c r="O4906" s="378"/>
    </row>
    <row r="4907" spans="6:15" s="231" customFormat="1">
      <c r="F4907" s="413"/>
      <c r="M4907" s="377"/>
      <c r="N4907" s="377"/>
      <c r="O4907" s="378"/>
    </row>
    <row r="4908" spans="6:15" s="231" customFormat="1">
      <c r="F4908" s="413"/>
      <c r="M4908" s="377"/>
      <c r="N4908" s="377"/>
      <c r="O4908" s="378"/>
    </row>
    <row r="4909" spans="6:15" s="231" customFormat="1">
      <c r="F4909" s="413"/>
      <c r="M4909" s="377"/>
      <c r="N4909" s="377"/>
      <c r="O4909" s="378"/>
    </row>
    <row r="4910" spans="6:15" s="231" customFormat="1">
      <c r="F4910" s="413"/>
      <c r="M4910" s="377"/>
      <c r="N4910" s="377"/>
      <c r="O4910" s="378"/>
    </row>
    <row r="4911" spans="6:15" s="231" customFormat="1">
      <c r="F4911" s="413"/>
      <c r="M4911" s="377"/>
      <c r="N4911" s="377"/>
      <c r="O4911" s="378"/>
    </row>
    <row r="4912" spans="6:15" s="231" customFormat="1">
      <c r="F4912" s="413"/>
      <c r="M4912" s="377"/>
      <c r="N4912" s="377"/>
      <c r="O4912" s="378"/>
    </row>
    <row r="4913" spans="6:15" s="231" customFormat="1">
      <c r="F4913" s="413"/>
      <c r="M4913" s="377"/>
      <c r="N4913" s="377"/>
      <c r="O4913" s="378"/>
    </row>
    <row r="4914" spans="6:15" s="231" customFormat="1">
      <c r="F4914" s="413"/>
      <c r="M4914" s="377"/>
      <c r="N4914" s="377"/>
      <c r="O4914" s="378"/>
    </row>
    <row r="4915" spans="6:15" s="231" customFormat="1">
      <c r="F4915" s="413"/>
      <c r="M4915" s="377"/>
      <c r="N4915" s="377"/>
      <c r="O4915" s="378"/>
    </row>
    <row r="4916" spans="6:15" s="231" customFormat="1">
      <c r="F4916" s="413"/>
      <c r="M4916" s="377"/>
      <c r="N4916" s="377"/>
      <c r="O4916" s="378"/>
    </row>
    <row r="4917" spans="6:15" s="231" customFormat="1">
      <c r="F4917" s="413"/>
      <c r="M4917" s="377"/>
      <c r="N4917" s="377"/>
      <c r="O4917" s="378"/>
    </row>
    <row r="4918" spans="6:15" s="231" customFormat="1">
      <c r="F4918" s="413"/>
      <c r="M4918" s="377"/>
      <c r="N4918" s="377"/>
      <c r="O4918" s="378"/>
    </row>
    <row r="4919" spans="6:15" s="231" customFormat="1">
      <c r="F4919" s="413"/>
      <c r="M4919" s="377"/>
      <c r="N4919" s="377"/>
      <c r="O4919" s="378"/>
    </row>
    <row r="4920" spans="6:15" s="231" customFormat="1">
      <c r="F4920" s="413"/>
      <c r="M4920" s="377"/>
      <c r="N4920" s="377"/>
      <c r="O4920" s="378"/>
    </row>
    <row r="4921" spans="6:15" s="231" customFormat="1">
      <c r="F4921" s="413"/>
      <c r="M4921" s="377"/>
      <c r="N4921" s="377"/>
      <c r="O4921" s="378"/>
    </row>
    <row r="4922" spans="6:15" s="231" customFormat="1">
      <c r="F4922" s="413"/>
      <c r="M4922" s="377"/>
      <c r="N4922" s="377"/>
      <c r="O4922" s="378"/>
    </row>
    <row r="4923" spans="6:15" s="231" customFormat="1">
      <c r="F4923" s="413"/>
      <c r="M4923" s="377"/>
      <c r="N4923" s="377"/>
      <c r="O4923" s="378"/>
    </row>
    <row r="4924" spans="6:15" s="231" customFormat="1">
      <c r="F4924" s="413"/>
      <c r="M4924" s="377"/>
      <c r="N4924" s="377"/>
      <c r="O4924" s="378"/>
    </row>
    <row r="4925" spans="6:15" s="231" customFormat="1">
      <c r="F4925" s="413"/>
      <c r="M4925" s="377"/>
      <c r="N4925" s="377"/>
      <c r="O4925" s="378"/>
    </row>
    <row r="4926" spans="6:15" s="231" customFormat="1">
      <c r="F4926" s="413"/>
      <c r="M4926" s="377"/>
      <c r="N4926" s="377"/>
      <c r="O4926" s="378"/>
    </row>
    <row r="4927" spans="6:15" s="231" customFormat="1">
      <c r="F4927" s="413"/>
      <c r="M4927" s="377"/>
      <c r="N4927" s="377"/>
      <c r="O4927" s="378"/>
    </row>
    <row r="4928" spans="6:15" s="231" customFormat="1">
      <c r="F4928" s="413"/>
      <c r="M4928" s="377"/>
      <c r="N4928" s="377"/>
      <c r="O4928" s="378"/>
    </row>
    <row r="4929" spans="6:15" s="231" customFormat="1">
      <c r="F4929" s="413"/>
      <c r="M4929" s="377"/>
      <c r="N4929" s="377"/>
      <c r="O4929" s="378"/>
    </row>
    <row r="4930" spans="6:15" s="231" customFormat="1">
      <c r="F4930" s="413"/>
      <c r="M4930" s="377"/>
      <c r="N4930" s="377"/>
      <c r="O4930" s="378"/>
    </row>
    <row r="4931" spans="6:15" s="231" customFormat="1">
      <c r="F4931" s="413"/>
      <c r="M4931" s="377"/>
      <c r="N4931" s="377"/>
      <c r="O4931" s="378"/>
    </row>
    <row r="4932" spans="6:15" s="231" customFormat="1">
      <c r="F4932" s="413"/>
      <c r="M4932" s="377"/>
      <c r="N4932" s="377"/>
      <c r="O4932" s="378"/>
    </row>
    <row r="4933" spans="6:15" s="231" customFormat="1">
      <c r="F4933" s="413"/>
      <c r="M4933" s="377"/>
      <c r="N4933" s="377"/>
      <c r="O4933" s="378"/>
    </row>
    <row r="4934" spans="6:15" s="231" customFormat="1">
      <c r="F4934" s="413"/>
      <c r="M4934" s="377"/>
      <c r="N4934" s="377"/>
      <c r="O4934" s="378"/>
    </row>
    <row r="4935" spans="6:15" s="231" customFormat="1">
      <c r="F4935" s="413"/>
      <c r="M4935" s="377"/>
      <c r="N4935" s="377"/>
      <c r="O4935" s="378"/>
    </row>
    <row r="4936" spans="6:15" s="231" customFormat="1">
      <c r="F4936" s="413"/>
      <c r="M4936" s="377"/>
      <c r="N4936" s="377"/>
      <c r="O4936" s="378"/>
    </row>
    <row r="4937" spans="6:15" s="231" customFormat="1">
      <c r="F4937" s="413"/>
      <c r="M4937" s="377"/>
      <c r="N4937" s="377"/>
      <c r="O4937" s="378"/>
    </row>
    <row r="4938" spans="6:15" s="231" customFormat="1">
      <c r="F4938" s="413"/>
      <c r="M4938" s="377"/>
      <c r="N4938" s="377"/>
      <c r="O4938" s="378"/>
    </row>
    <row r="4939" spans="6:15" s="231" customFormat="1">
      <c r="F4939" s="413"/>
      <c r="M4939" s="377"/>
      <c r="N4939" s="377"/>
      <c r="O4939" s="378"/>
    </row>
    <row r="4940" spans="6:15" s="231" customFormat="1">
      <c r="F4940" s="413"/>
      <c r="M4940" s="377"/>
      <c r="N4940" s="377"/>
      <c r="O4940" s="378"/>
    </row>
    <row r="4941" spans="6:15" s="231" customFormat="1">
      <c r="F4941" s="413"/>
      <c r="M4941" s="377"/>
      <c r="N4941" s="377"/>
      <c r="O4941" s="378"/>
    </row>
    <row r="4942" spans="6:15" s="231" customFormat="1">
      <c r="F4942" s="413"/>
      <c r="M4942" s="377"/>
      <c r="N4942" s="377"/>
      <c r="O4942" s="378"/>
    </row>
    <row r="4943" spans="6:15" s="231" customFormat="1">
      <c r="F4943" s="413"/>
      <c r="M4943" s="377"/>
      <c r="N4943" s="377"/>
      <c r="O4943" s="378"/>
    </row>
    <row r="4944" spans="6:15" s="231" customFormat="1">
      <c r="F4944" s="413"/>
      <c r="M4944" s="377"/>
      <c r="N4944" s="377"/>
      <c r="O4944" s="378"/>
    </row>
    <row r="4945" spans="6:15" s="231" customFormat="1">
      <c r="F4945" s="413"/>
      <c r="M4945" s="377"/>
      <c r="N4945" s="377"/>
      <c r="O4945" s="378"/>
    </row>
    <row r="4946" spans="6:15" s="231" customFormat="1">
      <c r="F4946" s="413"/>
      <c r="M4946" s="377"/>
      <c r="N4946" s="377"/>
      <c r="O4946" s="378"/>
    </row>
    <row r="4947" spans="6:15" s="231" customFormat="1">
      <c r="F4947" s="413"/>
      <c r="M4947" s="377"/>
      <c r="N4947" s="377"/>
      <c r="O4947" s="378"/>
    </row>
    <row r="4948" spans="6:15" s="231" customFormat="1">
      <c r="F4948" s="413"/>
      <c r="M4948" s="377"/>
      <c r="N4948" s="377"/>
      <c r="O4948" s="378"/>
    </row>
    <row r="4949" spans="6:15" s="231" customFormat="1">
      <c r="F4949" s="413"/>
      <c r="M4949" s="377"/>
      <c r="N4949" s="377"/>
      <c r="O4949" s="378"/>
    </row>
    <row r="4950" spans="6:15" s="231" customFormat="1">
      <c r="F4950" s="413"/>
      <c r="M4950" s="377"/>
      <c r="N4950" s="377"/>
      <c r="O4950" s="378"/>
    </row>
    <row r="4951" spans="6:15" s="231" customFormat="1">
      <c r="F4951" s="413"/>
      <c r="M4951" s="377"/>
      <c r="N4951" s="377"/>
      <c r="O4951" s="378"/>
    </row>
    <row r="4952" spans="6:15" s="231" customFormat="1">
      <c r="F4952" s="413"/>
      <c r="M4952" s="377"/>
      <c r="N4952" s="377"/>
      <c r="O4952" s="378"/>
    </row>
    <row r="4953" spans="6:15" s="231" customFormat="1">
      <c r="F4953" s="413"/>
      <c r="M4953" s="377"/>
      <c r="N4953" s="377"/>
      <c r="O4953" s="378"/>
    </row>
    <row r="4954" spans="6:15" s="231" customFormat="1">
      <c r="F4954" s="413"/>
      <c r="M4954" s="377"/>
      <c r="N4954" s="377"/>
      <c r="O4954" s="378"/>
    </row>
    <row r="4955" spans="6:15" s="231" customFormat="1">
      <c r="F4955" s="413"/>
      <c r="M4955" s="377"/>
      <c r="N4955" s="377"/>
      <c r="O4955" s="378"/>
    </row>
    <row r="4956" spans="6:15" s="231" customFormat="1">
      <c r="F4956" s="413"/>
      <c r="M4956" s="377"/>
      <c r="N4956" s="377"/>
      <c r="O4956" s="378"/>
    </row>
    <row r="4957" spans="6:15" s="231" customFormat="1">
      <c r="F4957" s="413"/>
      <c r="M4957" s="377"/>
      <c r="N4957" s="377"/>
      <c r="O4957" s="378"/>
    </row>
    <row r="4958" spans="6:15" s="231" customFormat="1">
      <c r="F4958" s="413"/>
      <c r="M4958" s="377"/>
      <c r="N4958" s="377"/>
      <c r="O4958" s="378"/>
    </row>
    <row r="4959" spans="6:15" s="231" customFormat="1">
      <c r="F4959" s="413"/>
      <c r="M4959" s="377"/>
      <c r="N4959" s="377"/>
      <c r="O4959" s="378"/>
    </row>
    <row r="4960" spans="6:15" s="231" customFormat="1">
      <c r="F4960" s="413"/>
      <c r="M4960" s="377"/>
      <c r="N4960" s="377"/>
      <c r="O4960" s="378"/>
    </row>
    <row r="4961" spans="6:15" s="231" customFormat="1">
      <c r="F4961" s="413"/>
      <c r="M4961" s="377"/>
      <c r="N4961" s="377"/>
      <c r="O4961" s="378"/>
    </row>
    <row r="4962" spans="6:15" s="231" customFormat="1">
      <c r="F4962" s="413"/>
      <c r="M4962" s="377"/>
      <c r="N4962" s="377"/>
      <c r="O4962" s="378"/>
    </row>
    <row r="4963" spans="6:15" s="231" customFormat="1">
      <c r="F4963" s="413"/>
      <c r="M4963" s="377"/>
      <c r="N4963" s="377"/>
      <c r="O4963" s="378"/>
    </row>
    <row r="4964" spans="6:15" s="231" customFormat="1">
      <c r="F4964" s="413"/>
      <c r="M4964" s="377"/>
      <c r="N4964" s="377"/>
      <c r="O4964" s="378"/>
    </row>
    <row r="4965" spans="6:15" s="231" customFormat="1">
      <c r="F4965" s="413"/>
      <c r="M4965" s="377"/>
      <c r="N4965" s="377"/>
      <c r="O4965" s="378"/>
    </row>
    <row r="4966" spans="6:15" s="231" customFormat="1">
      <c r="F4966" s="413"/>
      <c r="M4966" s="377"/>
      <c r="N4966" s="377"/>
      <c r="O4966" s="378"/>
    </row>
    <row r="4967" spans="6:15" s="231" customFormat="1">
      <c r="F4967" s="413"/>
      <c r="M4967" s="377"/>
      <c r="N4967" s="377"/>
      <c r="O4967" s="378"/>
    </row>
    <row r="4968" spans="6:15" s="231" customFormat="1">
      <c r="F4968" s="413"/>
      <c r="M4968" s="377"/>
      <c r="N4968" s="377"/>
      <c r="O4968" s="378"/>
    </row>
    <row r="4969" spans="6:15" s="231" customFormat="1">
      <c r="F4969" s="413"/>
      <c r="M4969" s="377"/>
      <c r="N4969" s="377"/>
      <c r="O4969" s="378"/>
    </row>
    <row r="4970" spans="6:15" s="231" customFormat="1">
      <c r="F4970" s="413"/>
      <c r="M4970" s="377"/>
      <c r="N4970" s="377"/>
      <c r="O4970" s="378"/>
    </row>
    <row r="4971" spans="6:15" s="231" customFormat="1">
      <c r="F4971" s="413"/>
      <c r="M4971" s="377"/>
      <c r="N4971" s="377"/>
      <c r="O4971" s="378"/>
    </row>
    <row r="4972" spans="6:15" s="231" customFormat="1">
      <c r="F4972" s="413"/>
      <c r="M4972" s="377"/>
      <c r="N4972" s="377"/>
      <c r="O4972" s="378"/>
    </row>
    <row r="4973" spans="6:15" s="231" customFormat="1">
      <c r="F4973" s="413"/>
      <c r="M4973" s="377"/>
      <c r="N4973" s="377"/>
      <c r="O4973" s="378"/>
    </row>
    <row r="4974" spans="6:15" s="231" customFormat="1">
      <c r="F4974" s="413"/>
      <c r="M4974" s="377"/>
      <c r="N4974" s="377"/>
      <c r="O4974" s="378"/>
    </row>
    <row r="4975" spans="6:15" s="231" customFormat="1">
      <c r="F4975" s="413"/>
      <c r="M4975" s="377"/>
      <c r="N4975" s="377"/>
      <c r="O4975" s="378"/>
    </row>
    <row r="4976" spans="6:15" s="231" customFormat="1">
      <c r="F4976" s="413"/>
      <c r="M4976" s="377"/>
      <c r="N4976" s="377"/>
      <c r="O4976" s="378"/>
    </row>
    <row r="4977" spans="6:15" s="231" customFormat="1">
      <c r="F4977" s="413"/>
      <c r="M4977" s="377"/>
      <c r="N4977" s="377"/>
      <c r="O4977" s="378"/>
    </row>
    <row r="4978" spans="6:15" s="231" customFormat="1">
      <c r="F4978" s="413"/>
      <c r="M4978" s="377"/>
      <c r="N4978" s="377"/>
      <c r="O4978" s="378"/>
    </row>
    <row r="4979" spans="6:15">
      <c r="O4979" s="329"/>
    </row>
  </sheetData>
  <sheetProtection password="DD5C" sheet="1" objects="1" scenarios="1"/>
  <mergeCells count="118">
    <mergeCell ref="H47:H49"/>
    <mergeCell ref="H32:H40"/>
    <mergeCell ref="H20:H21"/>
    <mergeCell ref="H9:H14"/>
    <mergeCell ref="L5:L6"/>
    <mergeCell ref="M5:M6"/>
    <mergeCell ref="O5:O6"/>
    <mergeCell ref="J5:J6"/>
    <mergeCell ref="A1:R1"/>
    <mergeCell ref="A2:R2"/>
    <mergeCell ref="A3:I3"/>
    <mergeCell ref="O3:R3"/>
    <mergeCell ref="N5:N6"/>
    <mergeCell ref="B5:B6"/>
    <mergeCell ref="C5:C6"/>
    <mergeCell ref="J3:N3"/>
    <mergeCell ref="D5:D6"/>
    <mergeCell ref="E5:E6"/>
    <mergeCell ref="A4:C4"/>
    <mergeCell ref="D4:I4"/>
    <mergeCell ref="K4:R4"/>
    <mergeCell ref="A5:A6"/>
    <mergeCell ref="P5:Q5"/>
    <mergeCell ref="K5:K6"/>
    <mergeCell ref="A53:C53"/>
    <mergeCell ref="A9:A14"/>
    <mergeCell ref="G9:G14"/>
    <mergeCell ref="D9:D14"/>
    <mergeCell ref="A15:A16"/>
    <mergeCell ref="G29:G31"/>
    <mergeCell ref="D20:D21"/>
    <mergeCell ref="G20:G21"/>
    <mergeCell ref="A26:A28"/>
    <mergeCell ref="A29:A31"/>
    <mergeCell ref="D29:D31"/>
    <mergeCell ref="A20:A21"/>
    <mergeCell ref="D15:D16"/>
    <mergeCell ref="B52:R52"/>
    <mergeCell ref="R23:R24"/>
    <mergeCell ref="A22:A25"/>
    <mergeCell ref="E24:E25"/>
    <mergeCell ref="P15:P16"/>
    <mergeCell ref="Q15:Q16"/>
    <mergeCell ref="Q23:Q24"/>
    <mergeCell ref="P23:P24"/>
    <mergeCell ref="M23:M24"/>
    <mergeCell ref="F24:F25"/>
    <mergeCell ref="H22:H25"/>
    <mergeCell ref="O22:O24"/>
    <mergeCell ref="I7:I8"/>
    <mergeCell ref="L7:L8"/>
    <mergeCell ref="K7:K8"/>
    <mergeCell ref="J7:J8"/>
    <mergeCell ref="P7:P8"/>
    <mergeCell ref="K23:K24"/>
    <mergeCell ref="L23:L24"/>
    <mergeCell ref="O20:O21"/>
    <mergeCell ref="L17:L18"/>
    <mergeCell ref="N23:N24"/>
    <mergeCell ref="K17:K18"/>
    <mergeCell ref="J17:J18"/>
    <mergeCell ref="J23:J24"/>
    <mergeCell ref="B24:B25"/>
    <mergeCell ref="C47:C49"/>
    <mergeCell ref="D47:D49"/>
    <mergeCell ref="E47:E49"/>
    <mergeCell ref="C24:C25"/>
    <mergeCell ref="D22:D25"/>
    <mergeCell ref="I47:I49"/>
    <mergeCell ref="G22:G25"/>
    <mergeCell ref="G5:G6"/>
    <mergeCell ref="I5:I6"/>
    <mergeCell ref="F5:F6"/>
    <mergeCell ref="H5:H6"/>
    <mergeCell ref="F7:F8"/>
    <mergeCell ref="F17:F18"/>
    <mergeCell ref="I9:I10"/>
    <mergeCell ref="I11:I12"/>
    <mergeCell ref="I13:I14"/>
    <mergeCell ref="I24:I25"/>
    <mergeCell ref="G41:G46"/>
    <mergeCell ref="H29:H31"/>
    <mergeCell ref="I17:I18"/>
    <mergeCell ref="I41:I46"/>
    <mergeCell ref="I32:I40"/>
    <mergeCell ref="H41:H46"/>
    <mergeCell ref="A32:A49"/>
    <mergeCell ref="F47:F49"/>
    <mergeCell ref="G47:G49"/>
    <mergeCell ref="B47:B49"/>
    <mergeCell ref="B32:B39"/>
    <mergeCell ref="B41:B46"/>
    <mergeCell ref="C41:C46"/>
    <mergeCell ref="D41:D46"/>
    <mergeCell ref="E41:E46"/>
    <mergeCell ref="F41:F46"/>
    <mergeCell ref="C32:C40"/>
    <mergeCell ref="D32:D40"/>
    <mergeCell ref="E32:E40"/>
    <mergeCell ref="F32:F40"/>
    <mergeCell ref="G32:G40"/>
    <mergeCell ref="R15:R16"/>
    <mergeCell ref="L15:L16"/>
    <mergeCell ref="K15:K16"/>
    <mergeCell ref="J15:J16"/>
    <mergeCell ref="R7:R8"/>
    <mergeCell ref="E17:E18"/>
    <mergeCell ref="A7:A8"/>
    <mergeCell ref="B7:B8"/>
    <mergeCell ref="C7:C8"/>
    <mergeCell ref="D7:D8"/>
    <mergeCell ref="O9:O14"/>
    <mergeCell ref="Q7:Q8"/>
    <mergeCell ref="E7:E8"/>
    <mergeCell ref="A17:A18"/>
    <mergeCell ref="B17:B18"/>
    <mergeCell ref="C17:C18"/>
    <mergeCell ref="D17:D18"/>
  </mergeCells>
  <phoneticPr fontId="147" type="noConversion"/>
  <hyperlinks>
    <hyperlink ref="L7" r:id="rId1"/>
    <hyperlink ref="L15" r:id="rId2"/>
    <hyperlink ref="L17" r:id="rId3"/>
    <hyperlink ref="L19" r:id="rId4"/>
  </hyperlinks>
  <pageMargins left="0.9055118110236221" right="0" top="0.74803149606299213" bottom="0.74803149606299213" header="0.31496062992125984" footer="0.31496062992125984"/>
  <headerFooter>
    <oddFooter>Página &amp;P</oddFooter>
  </headerFooter>
  <legacyDrawing r:id="rId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1"/>
  <sheetViews>
    <sheetView topLeftCell="A19" zoomScale="70" zoomScaleNormal="70" zoomScalePageLayoutView="70" workbookViewId="0">
      <selection activeCell="F7" sqref="F7:F8"/>
    </sheetView>
  </sheetViews>
  <sheetFormatPr baseColWidth="10" defaultColWidth="11.5" defaultRowHeight="14" x14ac:dyDescent="0"/>
  <cols>
    <col min="1" max="1" width="19.5" customWidth="1"/>
    <col min="2" max="2" width="36" customWidth="1"/>
    <col min="3" max="3" width="30.83203125" customWidth="1"/>
    <col min="4" max="4" width="42.5" customWidth="1"/>
    <col min="5" max="5" width="7.33203125" customWidth="1"/>
    <col min="7" max="7" width="19" style="328" bestFit="1" customWidth="1"/>
    <col min="8" max="8" width="16.5" customWidth="1"/>
    <col min="9" max="9" width="21" customWidth="1"/>
    <col min="10" max="10" width="42.6640625" customWidth="1"/>
    <col min="11" max="11" width="11.5" hidden="1" customWidth="1"/>
    <col min="12" max="12" width="28.83203125" customWidth="1"/>
    <col min="13" max="13" width="11.5" hidden="1" customWidth="1"/>
    <col min="14" max="14" width="61.6640625" customWidth="1"/>
    <col min="15" max="15" width="11.5" hidden="1" customWidth="1"/>
    <col min="16" max="16" width="22.1640625" customWidth="1"/>
    <col min="17" max="17" width="12.5" customWidth="1"/>
    <col min="18" max="18" width="13.33203125" customWidth="1"/>
    <col min="19" max="19" width="19.5" customWidth="1"/>
    <col min="20" max="20" width="22.6640625" customWidth="1"/>
    <col min="21" max="21" width="21.5" customWidth="1"/>
  </cols>
  <sheetData>
    <row r="1" spans="1:23" s="214" customFormat="1">
      <c r="A1" s="2185" t="s">
        <v>211</v>
      </c>
      <c r="B1" s="2186"/>
      <c r="C1" s="2186"/>
      <c r="D1" s="2186"/>
      <c r="E1" s="2186"/>
      <c r="F1" s="2186"/>
      <c r="G1" s="2186"/>
      <c r="H1" s="2186"/>
      <c r="I1" s="2186"/>
      <c r="J1" s="2186"/>
      <c r="K1" s="2186"/>
      <c r="L1" s="2186"/>
      <c r="M1" s="2186"/>
      <c r="N1" s="2186"/>
      <c r="O1" s="2186"/>
      <c r="P1" s="2186"/>
      <c r="Q1" s="2186"/>
      <c r="R1" s="2186"/>
      <c r="S1" s="2186"/>
      <c r="T1" s="2186"/>
      <c r="U1" s="2187"/>
      <c r="V1" s="1297"/>
    </row>
    <row r="2" spans="1:23" s="214" customFormat="1" ht="15" thickBot="1">
      <c r="A2" s="2188" t="s">
        <v>1220</v>
      </c>
      <c r="B2" s="2189"/>
      <c r="C2" s="2189"/>
      <c r="D2" s="2189"/>
      <c r="E2" s="2189"/>
      <c r="F2" s="2189"/>
      <c r="G2" s="2189"/>
      <c r="H2" s="2189"/>
      <c r="I2" s="2189"/>
      <c r="J2" s="2189"/>
      <c r="K2" s="2189"/>
      <c r="L2" s="2189"/>
      <c r="M2" s="2189"/>
      <c r="N2" s="2189"/>
      <c r="O2" s="2189"/>
      <c r="P2" s="2189"/>
      <c r="Q2" s="2189"/>
      <c r="R2" s="2189"/>
      <c r="S2" s="2189"/>
      <c r="T2" s="2189"/>
      <c r="U2" s="2190"/>
      <c r="V2" s="1297"/>
    </row>
    <row r="3" spans="1:23" s="214" customFormat="1" ht="16" thickBot="1">
      <c r="A3" s="2191" t="s">
        <v>1221</v>
      </c>
      <c r="B3" s="2191"/>
      <c r="C3" s="2191"/>
      <c r="D3" s="2191"/>
      <c r="E3" s="2191"/>
      <c r="F3" s="2191"/>
      <c r="G3" s="2191"/>
      <c r="H3" s="2191"/>
      <c r="I3" s="2191"/>
      <c r="J3" s="2191"/>
      <c r="K3" s="2191"/>
      <c r="L3" s="2191"/>
      <c r="M3" s="2191"/>
      <c r="N3" s="2191"/>
      <c r="O3" s="2191"/>
      <c r="P3" s="2192"/>
      <c r="Q3" s="2193" t="s">
        <v>1218</v>
      </c>
      <c r="R3" s="2194"/>
      <c r="S3" s="2194"/>
      <c r="T3" s="2194"/>
      <c r="U3" s="2194"/>
      <c r="V3" s="1263"/>
      <c r="W3" s="231"/>
    </row>
    <row r="4" spans="1:23" s="214" customFormat="1">
      <c r="A4" s="2196" t="s">
        <v>212</v>
      </c>
      <c r="B4" s="2196"/>
      <c r="C4" s="2197"/>
      <c r="D4" s="2198" t="s">
        <v>213</v>
      </c>
      <c r="E4" s="2196"/>
      <c r="F4" s="2196"/>
      <c r="G4" s="2196"/>
      <c r="H4" s="2196"/>
      <c r="I4" s="2196"/>
      <c r="J4" s="2199" t="s">
        <v>1222</v>
      </c>
      <c r="K4" s="2199"/>
      <c r="L4" s="2199"/>
      <c r="M4" s="2199"/>
      <c r="N4" s="2199"/>
      <c r="O4" s="2199"/>
      <c r="P4" s="2199"/>
      <c r="Q4" s="2199"/>
      <c r="R4" s="2199"/>
      <c r="S4" s="2199"/>
      <c r="T4" s="2199"/>
      <c r="U4" s="2200"/>
      <c r="V4" s="1263"/>
      <c r="W4" s="231"/>
    </row>
    <row r="5" spans="1:23" s="214" customFormat="1" ht="15" customHeight="1">
      <c r="A5" s="2204" t="s">
        <v>215</v>
      </c>
      <c r="B5" s="2195" t="s">
        <v>216</v>
      </c>
      <c r="C5" s="2205" t="s">
        <v>217</v>
      </c>
      <c r="D5" s="2195" t="s">
        <v>218</v>
      </c>
      <c r="E5" s="2195" t="s">
        <v>219</v>
      </c>
      <c r="F5" s="2195" t="s">
        <v>328</v>
      </c>
      <c r="G5" s="2201" t="s">
        <v>220</v>
      </c>
      <c r="H5" s="2195" t="s">
        <v>1223</v>
      </c>
      <c r="I5" s="2202" t="s">
        <v>1224</v>
      </c>
      <c r="J5" s="2195" t="s">
        <v>1225</v>
      </c>
      <c r="K5" s="2195"/>
      <c r="L5" s="2195" t="s">
        <v>222</v>
      </c>
      <c r="M5" s="2195"/>
      <c r="N5" s="2195" t="s">
        <v>223</v>
      </c>
      <c r="O5" s="2195"/>
      <c r="P5" s="2195" t="s">
        <v>958</v>
      </c>
      <c r="Q5" s="2195" t="s">
        <v>1223</v>
      </c>
      <c r="R5" s="2195" t="s">
        <v>1226</v>
      </c>
      <c r="S5" s="2195" t="s">
        <v>226</v>
      </c>
      <c r="T5" s="2195"/>
      <c r="U5" s="1298" t="s">
        <v>227</v>
      </c>
      <c r="V5" s="1263"/>
      <c r="W5" s="231"/>
    </row>
    <row r="6" spans="1:23" s="214" customFormat="1">
      <c r="A6" s="2204"/>
      <c r="B6" s="2195"/>
      <c r="C6" s="2205"/>
      <c r="D6" s="2195"/>
      <c r="E6" s="2195"/>
      <c r="F6" s="2195"/>
      <c r="G6" s="2201"/>
      <c r="H6" s="2195"/>
      <c r="I6" s="2203"/>
      <c r="J6" s="2195"/>
      <c r="K6" s="2195"/>
      <c r="L6" s="2195"/>
      <c r="M6" s="2195"/>
      <c r="N6" s="2195"/>
      <c r="O6" s="2195"/>
      <c r="P6" s="2195"/>
      <c r="Q6" s="2195"/>
      <c r="R6" s="2195"/>
      <c r="S6" s="1299" t="s">
        <v>228</v>
      </c>
      <c r="T6" s="1299" t="s">
        <v>229</v>
      </c>
      <c r="U6" s="1300" t="s">
        <v>230</v>
      </c>
      <c r="V6" s="1263"/>
      <c r="W6" s="231"/>
    </row>
    <row r="7" spans="1:23" s="214" customFormat="1" ht="154">
      <c r="A7" s="2126" t="s">
        <v>1227</v>
      </c>
      <c r="B7" s="2183" t="s">
        <v>1228</v>
      </c>
      <c r="C7" s="2183" t="s">
        <v>1229</v>
      </c>
      <c r="D7" s="2126" t="s">
        <v>1230</v>
      </c>
      <c r="E7" s="2126">
        <v>100</v>
      </c>
      <c r="F7" s="2159">
        <v>59.57</v>
      </c>
      <c r="G7" s="2130">
        <v>15700</v>
      </c>
      <c r="H7" s="1260">
        <f>4853333/1000</f>
        <v>4853.3329999999996</v>
      </c>
      <c r="I7" s="677" t="s">
        <v>1231</v>
      </c>
      <c r="J7" s="2161" t="s">
        <v>1232</v>
      </c>
      <c r="K7" s="2161"/>
      <c r="L7" s="2161" t="s">
        <v>1232</v>
      </c>
      <c r="M7" s="2161"/>
      <c r="N7" s="2161" t="s">
        <v>1233</v>
      </c>
      <c r="O7" s="2161"/>
      <c r="P7" s="1260">
        <v>4853</v>
      </c>
      <c r="Q7" s="1260">
        <v>4853</v>
      </c>
      <c r="R7" s="1261" t="s">
        <v>516</v>
      </c>
      <c r="S7" s="1262">
        <v>41162</v>
      </c>
      <c r="T7" s="1262">
        <v>41273</v>
      </c>
      <c r="U7" s="1261" t="s">
        <v>1234</v>
      </c>
      <c r="V7" s="1263"/>
      <c r="W7" s="231"/>
    </row>
    <row r="8" spans="1:23" s="214" customFormat="1" ht="204">
      <c r="A8" s="2128"/>
      <c r="B8" s="2184"/>
      <c r="C8" s="2184"/>
      <c r="D8" s="2128"/>
      <c r="E8" s="2128"/>
      <c r="F8" s="2160"/>
      <c r="G8" s="2131"/>
      <c r="H8" s="1260">
        <v>4500</v>
      </c>
      <c r="I8" s="677" t="s">
        <v>1231</v>
      </c>
      <c r="J8" s="1261" t="s">
        <v>1235</v>
      </c>
      <c r="K8" s="1261"/>
      <c r="L8" s="1261" t="s">
        <v>1231</v>
      </c>
      <c r="M8" s="1261"/>
      <c r="N8" s="1264" t="s">
        <v>1236</v>
      </c>
      <c r="O8" s="1261"/>
      <c r="P8" s="1260">
        <v>4500</v>
      </c>
      <c r="Q8" s="1260">
        <v>4500</v>
      </c>
      <c r="R8" s="1261" t="s">
        <v>516</v>
      </c>
      <c r="S8" s="1262">
        <v>41180</v>
      </c>
      <c r="T8" s="1265">
        <v>41271</v>
      </c>
      <c r="U8" s="1261" t="s">
        <v>1237</v>
      </c>
      <c r="V8" s="1263"/>
      <c r="W8" s="231"/>
    </row>
    <row r="9" spans="1:23" s="214" customFormat="1" ht="70.5" customHeight="1">
      <c r="A9" s="677" t="s">
        <v>1238</v>
      </c>
      <c r="B9" s="1266" t="s">
        <v>1239</v>
      </c>
      <c r="C9" s="1266" t="s">
        <v>1725</v>
      </c>
      <c r="D9" s="677" t="s">
        <v>1240</v>
      </c>
      <c r="E9" s="677">
        <v>100</v>
      </c>
      <c r="F9" s="1261">
        <v>36</v>
      </c>
      <c r="G9" s="1267">
        <v>20600</v>
      </c>
      <c r="H9" s="1268">
        <v>7500</v>
      </c>
      <c r="I9" s="677" t="s">
        <v>1241</v>
      </c>
      <c r="J9" s="2161" t="s">
        <v>1242</v>
      </c>
      <c r="K9" s="2161"/>
      <c r="L9" s="2161" t="s">
        <v>1241</v>
      </c>
      <c r="M9" s="2161"/>
      <c r="N9" s="2129" t="s">
        <v>1243</v>
      </c>
      <c r="O9" s="2129"/>
      <c r="P9" s="1260">
        <v>7500</v>
      </c>
      <c r="Q9" s="1260">
        <v>7500</v>
      </c>
      <c r="R9" s="1261" t="s">
        <v>516</v>
      </c>
      <c r="S9" s="1265">
        <v>41173</v>
      </c>
      <c r="T9" s="1265">
        <v>41263</v>
      </c>
      <c r="U9" s="1261" t="s">
        <v>1493</v>
      </c>
      <c r="V9" s="1263"/>
      <c r="W9" s="231"/>
    </row>
    <row r="10" spans="1:23" s="214" customFormat="1" ht="20">
      <c r="A10" s="2121" t="s">
        <v>1244</v>
      </c>
      <c r="B10" s="1266" t="s">
        <v>1245</v>
      </c>
      <c r="C10" s="1266" t="s">
        <v>1246</v>
      </c>
      <c r="D10" s="2121" t="s">
        <v>1475</v>
      </c>
      <c r="E10" s="677">
        <v>50</v>
      </c>
      <c r="F10" s="1261"/>
      <c r="G10" s="671">
        <v>18100</v>
      </c>
      <c r="H10" s="1261">
        <v>0</v>
      </c>
      <c r="I10" s="2121" t="s">
        <v>1247</v>
      </c>
      <c r="J10" s="2161"/>
      <c r="K10" s="2161"/>
      <c r="L10" s="2161"/>
      <c r="M10" s="2161"/>
      <c r="N10" s="2161"/>
      <c r="O10" s="2161"/>
      <c r="P10" s="1261"/>
      <c r="Q10" s="1269"/>
      <c r="R10" s="1261"/>
      <c r="S10" s="1269"/>
      <c r="T10" s="1269"/>
      <c r="U10" s="1269"/>
      <c r="V10" s="1263"/>
      <c r="W10" s="231"/>
    </row>
    <row r="11" spans="1:23" s="214" customFormat="1" ht="42.75" customHeight="1">
      <c r="A11" s="2121"/>
      <c r="B11" s="1266" t="s">
        <v>1248</v>
      </c>
      <c r="C11" s="1266" t="s">
        <v>1249</v>
      </c>
      <c r="D11" s="2121"/>
      <c r="E11" s="677">
        <v>50</v>
      </c>
      <c r="F11" s="1261"/>
      <c r="G11" s="671">
        <v>18100</v>
      </c>
      <c r="H11" s="1261">
        <v>0</v>
      </c>
      <c r="I11" s="2121"/>
      <c r="J11" s="2161"/>
      <c r="K11" s="2161"/>
      <c r="L11" s="2161"/>
      <c r="M11" s="2161"/>
      <c r="N11" s="2161"/>
      <c r="O11" s="2161"/>
      <c r="P11" s="1261"/>
      <c r="Q11" s="1269"/>
      <c r="R11" s="1261"/>
      <c r="S11" s="1269"/>
      <c r="T11" s="1269"/>
      <c r="U11" s="1269"/>
      <c r="V11" s="1263"/>
      <c r="W11" s="231"/>
    </row>
    <row r="12" spans="1:23" s="214" customFormat="1" ht="33.75" customHeight="1">
      <c r="A12" s="2179" t="s">
        <v>1250</v>
      </c>
      <c r="B12" s="1266" t="s">
        <v>1251</v>
      </c>
      <c r="C12" s="1266" t="s">
        <v>1252</v>
      </c>
      <c r="D12" s="2126" t="s">
        <v>1476</v>
      </c>
      <c r="E12" s="677">
        <v>40</v>
      </c>
      <c r="F12" s="1261">
        <v>9.3699999999999992</v>
      </c>
      <c r="G12" s="1270">
        <v>16000</v>
      </c>
      <c r="H12" s="2181">
        <v>7500</v>
      </c>
      <c r="I12" s="2126" t="s">
        <v>1253</v>
      </c>
      <c r="J12" s="2161" t="s">
        <v>1726</v>
      </c>
      <c r="K12" s="2161"/>
      <c r="L12" s="2161" t="s">
        <v>1253</v>
      </c>
      <c r="M12" s="2161"/>
      <c r="N12" s="2161" t="s">
        <v>1727</v>
      </c>
      <c r="O12" s="2161"/>
      <c r="P12" s="1260">
        <v>7500</v>
      </c>
      <c r="Q12" s="1260">
        <v>7500</v>
      </c>
      <c r="R12" s="1261" t="s">
        <v>1294</v>
      </c>
      <c r="S12" s="1265">
        <v>41184</v>
      </c>
      <c r="T12" s="1265">
        <v>41270</v>
      </c>
      <c r="U12" s="1261" t="s">
        <v>1728</v>
      </c>
      <c r="V12" s="1263"/>
      <c r="W12" s="231"/>
    </row>
    <row r="13" spans="1:23" s="214" customFormat="1" ht="30">
      <c r="A13" s="2180"/>
      <c r="B13" s="1266" t="s">
        <v>1254</v>
      </c>
      <c r="C13" s="1266" t="s">
        <v>1255</v>
      </c>
      <c r="D13" s="2128"/>
      <c r="E13" s="677">
        <v>60</v>
      </c>
      <c r="F13" s="1261">
        <v>9.3699999999999992</v>
      </c>
      <c r="G13" s="671">
        <v>24000</v>
      </c>
      <c r="H13" s="2182"/>
      <c r="I13" s="2128"/>
      <c r="J13" s="2161"/>
      <c r="K13" s="2161"/>
      <c r="L13" s="2161"/>
      <c r="M13" s="2161"/>
      <c r="N13" s="2161"/>
      <c r="O13" s="2161"/>
      <c r="P13" s="1261"/>
      <c r="Q13" s="1269"/>
      <c r="R13" s="1269"/>
      <c r="S13" s="1269"/>
      <c r="T13" s="1269"/>
      <c r="U13" s="1269"/>
      <c r="V13" s="1263"/>
      <c r="W13" s="231"/>
    </row>
    <row r="14" spans="1:23" s="214" customFormat="1" ht="42" customHeight="1">
      <c r="A14" s="2121" t="s">
        <v>1256</v>
      </c>
      <c r="B14" s="1266" t="s">
        <v>1257</v>
      </c>
      <c r="C14" s="1266" t="s">
        <v>1258</v>
      </c>
      <c r="D14" s="2121" t="s">
        <v>1477</v>
      </c>
      <c r="E14" s="677">
        <v>70</v>
      </c>
      <c r="F14" s="1261"/>
      <c r="G14" s="671">
        <v>31360</v>
      </c>
      <c r="H14" s="1261">
        <v>0</v>
      </c>
      <c r="I14" s="2121" t="s">
        <v>1259</v>
      </c>
      <c r="J14" s="2161"/>
      <c r="K14" s="2161"/>
      <c r="L14" s="2161"/>
      <c r="M14" s="2161"/>
      <c r="N14" s="2161"/>
      <c r="O14" s="2161"/>
      <c r="P14" s="1261"/>
      <c r="Q14" s="1269"/>
      <c r="R14" s="1269"/>
      <c r="S14" s="1269"/>
      <c r="T14" s="1269"/>
      <c r="U14" s="1269"/>
      <c r="V14" s="1263"/>
      <c r="W14" s="231"/>
    </row>
    <row r="15" spans="1:23" s="214" customFormat="1" ht="47.25" customHeight="1">
      <c r="A15" s="2121"/>
      <c r="B15" s="1266" t="s">
        <v>1260</v>
      </c>
      <c r="C15" s="1266" t="s">
        <v>1261</v>
      </c>
      <c r="D15" s="2121"/>
      <c r="E15" s="677">
        <v>30</v>
      </c>
      <c r="F15" s="1261"/>
      <c r="G15" s="671">
        <v>13440</v>
      </c>
      <c r="H15" s="1261">
        <v>0</v>
      </c>
      <c r="I15" s="2121"/>
      <c r="J15" s="2161"/>
      <c r="K15" s="2161"/>
      <c r="L15" s="2161"/>
      <c r="M15" s="2161"/>
      <c r="N15" s="2161"/>
      <c r="O15" s="2161"/>
      <c r="P15" s="1261"/>
      <c r="Q15" s="1269"/>
      <c r="R15" s="1269"/>
      <c r="S15" s="1269"/>
      <c r="T15" s="1269"/>
      <c r="U15" s="1269"/>
      <c r="V15" s="1263"/>
      <c r="W15" s="231"/>
    </row>
    <row r="16" spans="1:23" s="214" customFormat="1" ht="54" customHeight="1">
      <c r="A16" s="677" t="s">
        <v>1729</v>
      </c>
      <c r="B16" s="1266" t="s">
        <v>1262</v>
      </c>
      <c r="C16" s="1266" t="s">
        <v>1263</v>
      </c>
      <c r="D16" s="677" t="s">
        <v>1478</v>
      </c>
      <c r="E16" s="677">
        <v>100</v>
      </c>
      <c r="F16" s="1261"/>
      <c r="G16" s="671">
        <v>31200</v>
      </c>
      <c r="H16" s="1261">
        <v>0</v>
      </c>
      <c r="I16" s="677" t="s">
        <v>1264</v>
      </c>
      <c r="J16" s="2161"/>
      <c r="K16" s="2161"/>
      <c r="L16" s="2161"/>
      <c r="M16" s="2161"/>
      <c r="N16" s="2161"/>
      <c r="O16" s="2161"/>
      <c r="P16" s="1261"/>
      <c r="Q16" s="1269"/>
      <c r="R16" s="1269"/>
      <c r="S16" s="1269"/>
      <c r="T16" s="1269"/>
      <c r="U16" s="1269"/>
      <c r="V16" s="1263"/>
      <c r="W16" s="231"/>
    </row>
    <row r="17" spans="1:24" s="214" customFormat="1" ht="68.25" customHeight="1">
      <c r="A17" s="2121" t="s">
        <v>1730</v>
      </c>
      <c r="B17" s="1266" t="s">
        <v>1265</v>
      </c>
      <c r="C17" s="1266" t="s">
        <v>1266</v>
      </c>
      <c r="D17" s="2121" t="s">
        <v>1479</v>
      </c>
      <c r="E17" s="677">
        <v>30</v>
      </c>
      <c r="F17" s="1261"/>
      <c r="G17" s="671">
        <v>10860</v>
      </c>
      <c r="H17" s="1261">
        <v>0</v>
      </c>
      <c r="I17" s="2121" t="s">
        <v>1267</v>
      </c>
      <c r="J17" s="2161"/>
      <c r="K17" s="2161"/>
      <c r="L17" s="2178" t="s">
        <v>1268</v>
      </c>
      <c r="M17" s="2178"/>
      <c r="N17" s="2161"/>
      <c r="O17" s="2161"/>
      <c r="P17" s="1261"/>
      <c r="Q17" s="1269"/>
      <c r="R17" s="1269"/>
      <c r="S17" s="1269"/>
      <c r="T17" s="1269"/>
      <c r="U17" s="1269"/>
      <c r="V17" s="1263"/>
      <c r="W17" s="231"/>
    </row>
    <row r="18" spans="1:24" s="214" customFormat="1" ht="102" customHeight="1">
      <c r="A18" s="2121"/>
      <c r="B18" s="1266" t="s">
        <v>1269</v>
      </c>
      <c r="C18" s="1266" t="s">
        <v>1270</v>
      </c>
      <c r="D18" s="2121"/>
      <c r="E18" s="677">
        <v>70</v>
      </c>
      <c r="F18" s="1261"/>
      <c r="G18" s="671">
        <v>25340</v>
      </c>
      <c r="H18" s="1261">
        <v>0</v>
      </c>
      <c r="I18" s="2121"/>
      <c r="J18" s="2161"/>
      <c r="K18" s="2161"/>
      <c r="L18" s="2161"/>
      <c r="M18" s="2161"/>
      <c r="N18" s="2161"/>
      <c r="O18" s="2161"/>
      <c r="P18" s="1261"/>
      <c r="Q18" s="1269"/>
      <c r="R18" s="1269"/>
      <c r="S18" s="1269"/>
      <c r="T18" s="1269"/>
      <c r="U18" s="1269"/>
      <c r="V18" s="1263"/>
      <c r="W18" s="231"/>
    </row>
    <row r="19" spans="1:24" s="214" customFormat="1" ht="51.75" customHeight="1">
      <c r="A19" s="2126" t="s">
        <v>1731</v>
      </c>
      <c r="B19" s="1266" t="s">
        <v>1271</v>
      </c>
      <c r="C19" s="1266" t="s">
        <v>1272</v>
      </c>
      <c r="D19" s="2126" t="s">
        <v>1732</v>
      </c>
      <c r="E19" s="677">
        <v>70</v>
      </c>
      <c r="F19" s="1261"/>
      <c r="G19" s="671">
        <v>21840</v>
      </c>
      <c r="H19" s="1261">
        <v>0</v>
      </c>
      <c r="I19" s="2126" t="s">
        <v>1273</v>
      </c>
      <c r="J19" s="2161"/>
      <c r="K19" s="2161"/>
      <c r="L19" s="2161"/>
      <c r="M19" s="2161"/>
      <c r="N19" s="2161"/>
      <c r="O19" s="2161"/>
      <c r="P19" s="1261"/>
      <c r="Q19" s="1269"/>
      <c r="R19" s="1269"/>
      <c r="S19" s="1269"/>
      <c r="T19" s="1269"/>
      <c r="U19" s="1269"/>
      <c r="V19" s="1263"/>
      <c r="W19" s="231"/>
    </row>
    <row r="20" spans="1:24" s="214" customFormat="1" ht="42.75" customHeight="1">
      <c r="A20" s="2128"/>
      <c r="B20" s="1266" t="s">
        <v>1274</v>
      </c>
      <c r="C20" s="1271" t="s">
        <v>1275</v>
      </c>
      <c r="D20" s="2128"/>
      <c r="E20" s="677">
        <v>30</v>
      </c>
      <c r="F20" s="1261"/>
      <c r="G20" s="671">
        <v>9360</v>
      </c>
      <c r="H20" s="1261">
        <v>0</v>
      </c>
      <c r="I20" s="2128"/>
      <c r="J20" s="2161"/>
      <c r="K20" s="2161"/>
      <c r="L20" s="2161"/>
      <c r="M20" s="2161"/>
      <c r="N20" s="2161"/>
      <c r="O20" s="2161"/>
      <c r="P20" s="1261"/>
      <c r="Q20" s="1269"/>
      <c r="R20" s="1269"/>
      <c r="S20" s="1269"/>
      <c r="T20" s="1269"/>
      <c r="U20" s="1269"/>
      <c r="V20" s="1263"/>
      <c r="W20" s="231"/>
    </row>
    <row r="21" spans="1:24" s="214" customFormat="1" ht="56.25" customHeight="1">
      <c r="A21" s="2126" t="s">
        <v>1733</v>
      </c>
      <c r="B21" s="1266" t="s">
        <v>1276</v>
      </c>
      <c r="C21" s="1271" t="s">
        <v>1277</v>
      </c>
      <c r="D21" s="2126" t="s">
        <v>1278</v>
      </c>
      <c r="E21" s="677">
        <v>50</v>
      </c>
      <c r="F21" s="1261"/>
      <c r="G21" s="671">
        <v>16600</v>
      </c>
      <c r="H21" s="1261">
        <v>0</v>
      </c>
      <c r="I21" s="2126" t="s">
        <v>1279</v>
      </c>
      <c r="J21" s="2161"/>
      <c r="K21" s="2161"/>
      <c r="L21" s="2161"/>
      <c r="M21" s="2161"/>
      <c r="N21" s="2161"/>
      <c r="O21" s="2161"/>
      <c r="P21" s="1261"/>
      <c r="Q21" s="1269"/>
      <c r="R21" s="1269"/>
      <c r="S21" s="1269"/>
      <c r="T21" s="1269"/>
      <c r="U21" s="1269"/>
      <c r="V21" s="1263"/>
      <c r="W21" s="231"/>
    </row>
    <row r="22" spans="1:24" s="214" customFormat="1" ht="56.25" customHeight="1">
      <c r="A22" s="2127"/>
      <c r="B22" s="1266" t="s">
        <v>1280</v>
      </c>
      <c r="C22" s="1271" t="s">
        <v>1281</v>
      </c>
      <c r="D22" s="2127"/>
      <c r="E22" s="677">
        <v>25</v>
      </c>
      <c r="F22" s="1261"/>
      <c r="G22" s="671">
        <v>8300</v>
      </c>
      <c r="H22" s="1261">
        <v>0</v>
      </c>
      <c r="I22" s="2127"/>
      <c r="J22" s="2161"/>
      <c r="K22" s="2161"/>
      <c r="L22" s="2161"/>
      <c r="M22" s="2161"/>
      <c r="N22" s="2161"/>
      <c r="O22" s="2161"/>
      <c r="P22" s="1261"/>
      <c r="Q22" s="1269"/>
      <c r="R22" s="1269"/>
      <c r="S22" s="1269"/>
      <c r="T22" s="1269"/>
      <c r="U22" s="1269"/>
      <c r="V22" s="1263"/>
      <c r="W22" s="231"/>
    </row>
    <row r="23" spans="1:24" s="214" customFormat="1" ht="54" customHeight="1">
      <c r="A23" s="2127"/>
      <c r="B23" s="1266" t="s">
        <v>1282</v>
      </c>
      <c r="C23" s="1271" t="s">
        <v>1283</v>
      </c>
      <c r="D23" s="2127"/>
      <c r="E23" s="677">
        <v>25</v>
      </c>
      <c r="F23" s="1261"/>
      <c r="G23" s="671">
        <v>8300</v>
      </c>
      <c r="H23" s="1261">
        <v>0</v>
      </c>
      <c r="I23" s="2127"/>
      <c r="J23" s="2161"/>
      <c r="K23" s="2161"/>
      <c r="L23" s="2161"/>
      <c r="M23" s="2161"/>
      <c r="N23" s="2161"/>
      <c r="O23" s="2161"/>
      <c r="P23" s="1261"/>
      <c r="Q23" s="1269"/>
      <c r="R23" s="1269"/>
      <c r="S23" s="1269"/>
      <c r="T23" s="1269"/>
      <c r="U23" s="1269"/>
      <c r="V23" s="1263"/>
      <c r="W23" s="231"/>
    </row>
    <row r="24" spans="1:24" s="214" customFormat="1" ht="54.75" customHeight="1">
      <c r="A24" s="2128"/>
      <c r="B24" s="1266" t="s">
        <v>1284</v>
      </c>
      <c r="C24" s="1271" t="s">
        <v>1285</v>
      </c>
      <c r="D24" s="2128"/>
      <c r="E24" s="677">
        <v>0</v>
      </c>
      <c r="F24" s="1261"/>
      <c r="G24" s="671">
        <v>0</v>
      </c>
      <c r="H24" s="1261">
        <v>0</v>
      </c>
      <c r="I24" s="2128"/>
      <c r="J24" s="2161"/>
      <c r="K24" s="2161"/>
      <c r="L24" s="2161"/>
      <c r="M24" s="2161"/>
      <c r="N24" s="2161"/>
      <c r="O24" s="2161"/>
      <c r="P24" s="1261"/>
      <c r="Q24" s="1269"/>
      <c r="R24" s="1269"/>
      <c r="S24" s="1269"/>
      <c r="T24" s="1269"/>
      <c r="U24" s="1269"/>
      <c r="V24" s="1263"/>
      <c r="W24" s="231"/>
    </row>
    <row r="25" spans="1:24" s="214" customFormat="1" ht="41.25" customHeight="1">
      <c r="A25" s="2126" t="s">
        <v>1286</v>
      </c>
      <c r="B25" s="677" t="s">
        <v>1287</v>
      </c>
      <c r="C25" s="2126" t="s">
        <v>1288</v>
      </c>
      <c r="D25" s="2126" t="s">
        <v>1480</v>
      </c>
      <c r="E25" s="677">
        <v>25</v>
      </c>
      <c r="F25" s="1261"/>
      <c r="G25" s="2164">
        <v>9220</v>
      </c>
      <c r="H25" s="1261">
        <v>0</v>
      </c>
      <c r="I25" s="2121" t="s">
        <v>1734</v>
      </c>
      <c r="J25" s="2161"/>
      <c r="K25" s="2161"/>
      <c r="L25" s="2161"/>
      <c r="M25" s="2161"/>
      <c r="N25" s="2161"/>
      <c r="O25" s="2161"/>
      <c r="P25" s="1261"/>
      <c r="Q25" s="1269"/>
      <c r="R25" s="1269"/>
      <c r="S25" s="1269"/>
      <c r="T25" s="1269"/>
      <c r="U25" s="1269"/>
      <c r="V25" s="1263"/>
      <c r="W25" s="231"/>
    </row>
    <row r="26" spans="1:24" s="214" customFormat="1" ht="68.25" customHeight="1">
      <c r="A26" s="2127"/>
      <c r="B26" s="677" t="s">
        <v>1291</v>
      </c>
      <c r="C26" s="2128"/>
      <c r="D26" s="2127"/>
      <c r="E26" s="677">
        <v>25</v>
      </c>
      <c r="F26" s="1261">
        <v>11.7</v>
      </c>
      <c r="G26" s="2165"/>
      <c r="H26" s="1260">
        <v>1000</v>
      </c>
      <c r="I26" s="2121"/>
      <c r="J26" s="2169" t="s">
        <v>1292</v>
      </c>
      <c r="K26" s="2170"/>
      <c r="L26" s="2173" t="s">
        <v>1289</v>
      </c>
      <c r="M26" s="2174"/>
      <c r="N26" s="2169" t="s">
        <v>1293</v>
      </c>
      <c r="O26" s="2170"/>
      <c r="P26" s="2177">
        <v>5000</v>
      </c>
      <c r="Q26" s="2167">
        <v>5000</v>
      </c>
      <c r="R26" s="2167" t="s">
        <v>1294</v>
      </c>
      <c r="S26" s="2162">
        <v>41166</v>
      </c>
      <c r="T26" s="2162">
        <v>41195</v>
      </c>
      <c r="U26" s="2159" t="s">
        <v>1295</v>
      </c>
      <c r="V26" s="1263"/>
      <c r="W26" s="231"/>
    </row>
    <row r="27" spans="1:24" s="214" customFormat="1" ht="119.25" customHeight="1">
      <c r="A27" s="2127"/>
      <c r="B27" s="2126" t="s">
        <v>1296</v>
      </c>
      <c r="C27" s="2126" t="s">
        <v>1297</v>
      </c>
      <c r="D27" s="2127"/>
      <c r="E27" s="2126">
        <v>25</v>
      </c>
      <c r="F27" s="2159">
        <v>100</v>
      </c>
      <c r="G27" s="1272">
        <v>12200</v>
      </c>
      <c r="H27" s="1260">
        <v>4000</v>
      </c>
      <c r="I27" s="677" t="s">
        <v>1290</v>
      </c>
      <c r="J27" s="2171"/>
      <c r="K27" s="2172"/>
      <c r="L27" s="2175"/>
      <c r="M27" s="2176"/>
      <c r="N27" s="2171"/>
      <c r="O27" s="2172"/>
      <c r="P27" s="2177"/>
      <c r="Q27" s="2168"/>
      <c r="R27" s="2168"/>
      <c r="S27" s="2160"/>
      <c r="T27" s="2160"/>
      <c r="U27" s="2160"/>
      <c r="V27" s="1263"/>
      <c r="W27" s="231"/>
      <c r="X27" s="214" t="s">
        <v>1735</v>
      </c>
    </row>
    <row r="28" spans="1:24" s="214" customFormat="1" ht="393" customHeight="1">
      <c r="A28" s="2127"/>
      <c r="B28" s="2128"/>
      <c r="C28" s="2128"/>
      <c r="D28" s="2127"/>
      <c r="E28" s="2128"/>
      <c r="F28" s="2160"/>
      <c r="G28" s="1272">
        <v>9220</v>
      </c>
      <c r="H28" s="1260">
        <v>5300</v>
      </c>
      <c r="I28" s="677" t="s">
        <v>1290</v>
      </c>
      <c r="J28" s="2161" t="s">
        <v>1298</v>
      </c>
      <c r="K28" s="2161"/>
      <c r="L28" s="2161" t="s">
        <v>1289</v>
      </c>
      <c r="M28" s="2161"/>
      <c r="N28" s="2161" t="s">
        <v>1299</v>
      </c>
      <c r="O28" s="2161"/>
      <c r="P28" s="1260">
        <v>5300</v>
      </c>
      <c r="Q28" s="1260">
        <v>5300</v>
      </c>
      <c r="R28" s="1261" t="s">
        <v>516</v>
      </c>
      <c r="S28" s="1265">
        <v>41159</v>
      </c>
      <c r="T28" s="1265">
        <v>41266</v>
      </c>
      <c r="U28" s="1261" t="s">
        <v>1300</v>
      </c>
      <c r="V28" s="1263"/>
      <c r="W28" s="231" t="s">
        <v>1736</v>
      </c>
    </row>
    <row r="29" spans="1:24" s="214" customFormat="1" ht="82.5" customHeight="1">
      <c r="A29" s="2128"/>
      <c r="B29" s="677" t="s">
        <v>1301</v>
      </c>
      <c r="C29" s="677" t="s">
        <v>1302</v>
      </c>
      <c r="D29" s="2128"/>
      <c r="E29" s="677">
        <v>25</v>
      </c>
      <c r="F29" s="1261"/>
      <c r="G29" s="1272">
        <f>6243784/1000</f>
        <v>6243.7839999999997</v>
      </c>
      <c r="H29" s="1261"/>
      <c r="I29" s="1273" t="s">
        <v>1290</v>
      </c>
      <c r="J29" s="2161" t="s">
        <v>1303</v>
      </c>
      <c r="K29" s="2161"/>
      <c r="L29" s="2161"/>
      <c r="M29" s="2161"/>
      <c r="N29" s="2161"/>
      <c r="O29" s="2161"/>
      <c r="P29" s="1261"/>
      <c r="Q29" s="1269"/>
      <c r="R29" s="1269"/>
      <c r="S29" s="1269" t="s">
        <v>1737</v>
      </c>
      <c r="T29" s="1269"/>
      <c r="U29" s="1269"/>
      <c r="V29" s="1263"/>
      <c r="W29" s="231"/>
    </row>
    <row r="30" spans="1:24" s="214" customFormat="1" ht="60">
      <c r="A30" s="2126" t="s">
        <v>1304</v>
      </c>
      <c r="B30" s="677" t="s">
        <v>1305</v>
      </c>
      <c r="C30" s="677" t="s">
        <v>1306</v>
      </c>
      <c r="D30" s="2126" t="s">
        <v>1481</v>
      </c>
      <c r="E30" s="677">
        <v>50</v>
      </c>
      <c r="F30" s="677">
        <v>25</v>
      </c>
      <c r="G30" s="1267">
        <v>10600</v>
      </c>
      <c r="H30" s="677">
        <v>5400</v>
      </c>
      <c r="I30" s="2126" t="s">
        <v>1307</v>
      </c>
      <c r="J30" s="1274" t="s">
        <v>1308</v>
      </c>
      <c r="K30" s="1275"/>
      <c r="L30" s="1276" t="s">
        <v>1307</v>
      </c>
      <c r="M30" s="2122" t="s">
        <v>1309</v>
      </c>
      <c r="N30" s="2122"/>
      <c r="O30" s="2163">
        <v>5400</v>
      </c>
      <c r="P30" s="2163"/>
      <c r="Q30" s="1277">
        <v>5400</v>
      </c>
      <c r="R30" s="1276" t="s">
        <v>1032</v>
      </c>
      <c r="S30" s="1278">
        <v>41180</v>
      </c>
      <c r="T30" s="1278">
        <v>41271</v>
      </c>
      <c r="U30" s="1279" t="s">
        <v>1310</v>
      </c>
      <c r="V30" s="1263"/>
      <c r="W30" s="231"/>
    </row>
    <row r="31" spans="1:24" s="214" customFormat="1" ht="42">
      <c r="A31" s="2127"/>
      <c r="B31" s="677" t="s">
        <v>1311</v>
      </c>
      <c r="C31" s="677" t="s">
        <v>1312</v>
      </c>
      <c r="D31" s="2127"/>
      <c r="E31" s="677">
        <v>50</v>
      </c>
      <c r="F31" s="677">
        <v>0</v>
      </c>
      <c r="G31" s="671">
        <v>10600</v>
      </c>
      <c r="H31" s="677">
        <v>0</v>
      </c>
      <c r="I31" s="2127"/>
      <c r="J31" s="677"/>
      <c r="K31" s="1280"/>
      <c r="L31" s="1280"/>
      <c r="M31" s="1280"/>
      <c r="N31" s="1280"/>
      <c r="O31" s="2122"/>
      <c r="P31" s="2122"/>
      <c r="Q31" s="1281"/>
      <c r="R31" s="1282"/>
      <c r="S31" s="1282"/>
      <c r="T31" s="1281"/>
      <c r="U31" s="1283"/>
      <c r="V31" s="1263"/>
    </row>
    <row r="32" spans="1:24" s="214" customFormat="1" ht="42">
      <c r="A32" s="2126" t="s">
        <v>1738</v>
      </c>
      <c r="B32" s="677" t="s">
        <v>1313</v>
      </c>
      <c r="C32" s="677" t="s">
        <v>1314</v>
      </c>
      <c r="D32" s="2121" t="s">
        <v>1482</v>
      </c>
      <c r="E32" s="677">
        <v>80</v>
      </c>
      <c r="F32" s="677"/>
      <c r="G32" s="671">
        <v>2325</v>
      </c>
      <c r="H32" s="677"/>
      <c r="I32" s="2121" t="s">
        <v>1315</v>
      </c>
      <c r="J32" s="677"/>
      <c r="K32" s="1280"/>
      <c r="L32" s="1280"/>
      <c r="M32" s="1280"/>
      <c r="N32" s="1280"/>
      <c r="O32" s="2122"/>
      <c r="P32" s="2122"/>
      <c r="Q32" s="1281"/>
      <c r="R32" s="1282"/>
      <c r="S32" s="1282"/>
      <c r="T32" s="1281"/>
      <c r="U32" s="1283"/>
      <c r="V32" s="1263"/>
    </row>
    <row r="33" spans="1:22" s="214" customFormat="1" ht="28">
      <c r="A33" s="2128"/>
      <c r="B33" s="677" t="s">
        <v>1316</v>
      </c>
      <c r="C33" s="677" t="s">
        <v>1317</v>
      </c>
      <c r="D33" s="2121"/>
      <c r="E33" s="677">
        <v>20</v>
      </c>
      <c r="F33" s="677"/>
      <c r="G33" s="671">
        <v>2325</v>
      </c>
      <c r="H33" s="677"/>
      <c r="I33" s="2121"/>
      <c r="J33" s="677"/>
      <c r="K33" s="1280"/>
      <c r="L33" s="1280"/>
      <c r="M33" s="1280"/>
      <c r="N33" s="1280"/>
      <c r="O33" s="2122"/>
      <c r="P33" s="2122"/>
      <c r="Q33" s="1281"/>
      <c r="R33" s="1282"/>
      <c r="S33" s="1282"/>
      <c r="T33" s="1281"/>
      <c r="U33" s="1283"/>
      <c r="V33" s="1263"/>
    </row>
    <row r="34" spans="1:22" s="214" customFormat="1" ht="15" customHeight="1">
      <c r="A34" s="2126" t="s">
        <v>1739</v>
      </c>
      <c r="B34" s="2145" t="s">
        <v>1318</v>
      </c>
      <c r="C34" s="2145" t="s">
        <v>1319</v>
      </c>
      <c r="D34" s="2126" t="s">
        <v>1483</v>
      </c>
      <c r="E34" s="2126">
        <v>20</v>
      </c>
      <c r="F34" s="2126">
        <v>100</v>
      </c>
      <c r="G34" s="2130">
        <v>5240</v>
      </c>
      <c r="H34" s="2132">
        <v>5240</v>
      </c>
      <c r="I34" s="2126" t="s">
        <v>1320</v>
      </c>
      <c r="J34" s="2151" t="s">
        <v>1321</v>
      </c>
      <c r="K34" s="1280"/>
      <c r="L34" s="2151" t="s">
        <v>1320</v>
      </c>
      <c r="M34" s="1280"/>
      <c r="N34" s="2151" t="s">
        <v>1397</v>
      </c>
      <c r="O34" s="2152">
        <v>7500</v>
      </c>
      <c r="P34" s="2153"/>
      <c r="Q34" s="2132">
        <v>7500</v>
      </c>
      <c r="R34" s="2151" t="s">
        <v>1032</v>
      </c>
      <c r="S34" s="2148">
        <v>41177</v>
      </c>
      <c r="T34" s="2148">
        <v>41267</v>
      </c>
      <c r="U34" s="2141" t="s">
        <v>1649</v>
      </c>
      <c r="V34" s="2144"/>
    </row>
    <row r="35" spans="1:22" s="214" customFormat="1" ht="15" customHeight="1">
      <c r="A35" s="2127"/>
      <c r="B35" s="2158"/>
      <c r="C35" s="2158"/>
      <c r="D35" s="2127"/>
      <c r="E35" s="2127"/>
      <c r="F35" s="2127"/>
      <c r="G35" s="2166"/>
      <c r="H35" s="2147"/>
      <c r="I35" s="2127"/>
      <c r="J35" s="2149"/>
      <c r="K35" s="1280"/>
      <c r="L35" s="2149"/>
      <c r="M35" s="1280"/>
      <c r="N35" s="2149"/>
      <c r="O35" s="2154"/>
      <c r="P35" s="2155"/>
      <c r="Q35" s="2147"/>
      <c r="R35" s="2149"/>
      <c r="S35" s="2149"/>
      <c r="T35" s="2149"/>
      <c r="U35" s="2142"/>
      <c r="V35" s="2144"/>
    </row>
    <row r="36" spans="1:22" s="214" customFormat="1" ht="15" customHeight="1">
      <c r="A36" s="2127"/>
      <c r="B36" s="2158"/>
      <c r="C36" s="2158"/>
      <c r="D36" s="2127"/>
      <c r="E36" s="2127"/>
      <c r="F36" s="2127"/>
      <c r="G36" s="2166"/>
      <c r="H36" s="2147"/>
      <c r="I36" s="2127"/>
      <c r="J36" s="2149"/>
      <c r="K36" s="1280"/>
      <c r="L36" s="2149"/>
      <c r="M36" s="1280"/>
      <c r="N36" s="2149"/>
      <c r="O36" s="2154"/>
      <c r="P36" s="2155"/>
      <c r="Q36" s="2147"/>
      <c r="R36" s="2149"/>
      <c r="S36" s="2149"/>
      <c r="T36" s="2149"/>
      <c r="U36" s="2142"/>
      <c r="V36" s="2144"/>
    </row>
    <row r="37" spans="1:22" s="214" customFormat="1" ht="15" customHeight="1">
      <c r="A37" s="2127"/>
      <c r="B37" s="2158"/>
      <c r="C37" s="2158"/>
      <c r="D37" s="2127"/>
      <c r="E37" s="2127"/>
      <c r="F37" s="2127"/>
      <c r="G37" s="2166"/>
      <c r="H37" s="2147"/>
      <c r="I37" s="2127"/>
      <c r="J37" s="2149"/>
      <c r="K37" s="1280"/>
      <c r="L37" s="2149"/>
      <c r="M37" s="1280"/>
      <c r="N37" s="2149"/>
      <c r="O37" s="2154"/>
      <c r="P37" s="2155"/>
      <c r="Q37" s="2147"/>
      <c r="R37" s="2149"/>
      <c r="S37" s="2149"/>
      <c r="T37" s="2149"/>
      <c r="U37" s="2142"/>
      <c r="V37" s="2144"/>
    </row>
    <row r="38" spans="1:22" s="214" customFormat="1" ht="15" customHeight="1">
      <c r="A38" s="2127"/>
      <c r="B38" s="2158"/>
      <c r="C38" s="2158"/>
      <c r="D38" s="2127"/>
      <c r="E38" s="2127"/>
      <c r="F38" s="2127"/>
      <c r="G38" s="2166"/>
      <c r="H38" s="2147"/>
      <c r="I38" s="2127"/>
      <c r="J38" s="2149"/>
      <c r="K38" s="1280"/>
      <c r="L38" s="2149"/>
      <c r="M38" s="1280"/>
      <c r="N38" s="2149"/>
      <c r="O38" s="2154"/>
      <c r="P38" s="2155"/>
      <c r="Q38" s="2147"/>
      <c r="R38" s="2149"/>
      <c r="S38" s="2149"/>
      <c r="T38" s="2149"/>
      <c r="U38" s="2142"/>
      <c r="V38" s="2144"/>
    </row>
    <row r="39" spans="1:22" s="214" customFormat="1" ht="15" customHeight="1">
      <c r="A39" s="2127"/>
      <c r="B39" s="2158"/>
      <c r="C39" s="2158"/>
      <c r="D39" s="2127"/>
      <c r="E39" s="2127"/>
      <c r="F39" s="2127"/>
      <c r="G39" s="2166"/>
      <c r="H39" s="2147"/>
      <c r="I39" s="2127"/>
      <c r="J39" s="2149"/>
      <c r="K39" s="1280"/>
      <c r="L39" s="2149"/>
      <c r="M39" s="1280"/>
      <c r="N39" s="2149"/>
      <c r="O39" s="2154"/>
      <c r="P39" s="2155"/>
      <c r="Q39" s="2147"/>
      <c r="R39" s="2149"/>
      <c r="S39" s="2149"/>
      <c r="T39" s="2149"/>
      <c r="U39" s="2142"/>
      <c r="V39" s="2144"/>
    </row>
    <row r="40" spans="1:22" s="214" customFormat="1" ht="15" customHeight="1">
      <c r="A40" s="2127"/>
      <c r="B40" s="2158"/>
      <c r="C40" s="2158"/>
      <c r="D40" s="2127"/>
      <c r="E40" s="2127"/>
      <c r="F40" s="2127"/>
      <c r="G40" s="2166"/>
      <c r="H40" s="2147"/>
      <c r="I40" s="2127"/>
      <c r="J40" s="2149"/>
      <c r="K40" s="1280"/>
      <c r="L40" s="2149"/>
      <c r="M40" s="1280"/>
      <c r="N40" s="2149"/>
      <c r="O40" s="2154"/>
      <c r="P40" s="2155"/>
      <c r="Q40" s="2147"/>
      <c r="R40" s="2149"/>
      <c r="S40" s="2149"/>
      <c r="T40" s="2149"/>
      <c r="U40" s="2142"/>
      <c r="V40" s="2144"/>
    </row>
    <row r="41" spans="1:22" s="214" customFormat="1" ht="15" customHeight="1">
      <c r="A41" s="2127"/>
      <c r="B41" s="2158"/>
      <c r="C41" s="2158"/>
      <c r="D41" s="2127"/>
      <c r="E41" s="2127"/>
      <c r="F41" s="2127"/>
      <c r="G41" s="2166"/>
      <c r="H41" s="2147"/>
      <c r="I41" s="2127"/>
      <c r="J41" s="2149"/>
      <c r="K41" s="1280"/>
      <c r="L41" s="2149"/>
      <c r="M41" s="1280"/>
      <c r="N41" s="2149"/>
      <c r="O41" s="2154"/>
      <c r="P41" s="2155"/>
      <c r="Q41" s="2147"/>
      <c r="R41" s="2149"/>
      <c r="S41" s="2149"/>
      <c r="T41" s="2149"/>
      <c r="U41" s="2142"/>
      <c r="V41" s="2144"/>
    </row>
    <row r="42" spans="1:22" s="214" customFormat="1" ht="15" customHeight="1">
      <c r="A42" s="2127"/>
      <c r="B42" s="2158"/>
      <c r="C42" s="2158"/>
      <c r="D42" s="2127"/>
      <c r="E42" s="2127"/>
      <c r="F42" s="2127"/>
      <c r="G42" s="2166"/>
      <c r="H42" s="2147"/>
      <c r="I42" s="2127"/>
      <c r="J42" s="2149"/>
      <c r="K42" s="1280"/>
      <c r="L42" s="2149"/>
      <c r="M42" s="1280"/>
      <c r="N42" s="2149"/>
      <c r="O42" s="2154"/>
      <c r="P42" s="2155"/>
      <c r="Q42" s="2147"/>
      <c r="R42" s="2149"/>
      <c r="S42" s="2149"/>
      <c r="T42" s="2149"/>
      <c r="U42" s="2142"/>
      <c r="V42" s="2144"/>
    </row>
    <row r="43" spans="1:22" s="214" customFormat="1" ht="15" customHeight="1">
      <c r="A43" s="2127"/>
      <c r="B43" s="2158"/>
      <c r="C43" s="2158"/>
      <c r="D43" s="2127"/>
      <c r="E43" s="2127"/>
      <c r="F43" s="2127"/>
      <c r="G43" s="2166"/>
      <c r="H43" s="2147"/>
      <c r="I43" s="2127"/>
      <c r="J43" s="2149"/>
      <c r="K43" s="1280"/>
      <c r="L43" s="2149"/>
      <c r="M43" s="1280"/>
      <c r="N43" s="2149"/>
      <c r="O43" s="2154"/>
      <c r="P43" s="2155"/>
      <c r="Q43" s="2147"/>
      <c r="R43" s="2149"/>
      <c r="S43" s="2149"/>
      <c r="T43" s="2149"/>
      <c r="U43" s="2142"/>
      <c r="V43" s="2144"/>
    </row>
    <row r="44" spans="1:22" s="214" customFormat="1" ht="15" customHeight="1">
      <c r="A44" s="2127"/>
      <c r="B44" s="2158"/>
      <c r="C44" s="2158"/>
      <c r="D44" s="2127"/>
      <c r="E44" s="2127"/>
      <c r="F44" s="2127"/>
      <c r="G44" s="2166"/>
      <c r="H44" s="2147"/>
      <c r="I44" s="2127"/>
      <c r="J44" s="2149"/>
      <c r="K44" s="1280"/>
      <c r="L44" s="2149"/>
      <c r="M44" s="1280"/>
      <c r="N44" s="2149"/>
      <c r="O44" s="2154"/>
      <c r="P44" s="2155"/>
      <c r="Q44" s="2147"/>
      <c r="R44" s="2149"/>
      <c r="S44" s="2149"/>
      <c r="T44" s="2149"/>
      <c r="U44" s="2142"/>
      <c r="V44" s="2144"/>
    </row>
    <row r="45" spans="1:22" s="214" customFormat="1" ht="15" customHeight="1">
      <c r="A45" s="2127"/>
      <c r="B45" s="2158"/>
      <c r="C45" s="2158"/>
      <c r="D45" s="2127"/>
      <c r="E45" s="2127"/>
      <c r="F45" s="2127"/>
      <c r="G45" s="2166"/>
      <c r="H45" s="2147"/>
      <c r="I45" s="2127"/>
      <c r="J45" s="2149"/>
      <c r="K45" s="1280"/>
      <c r="L45" s="2149"/>
      <c r="M45" s="1280"/>
      <c r="N45" s="2149"/>
      <c r="O45" s="2154"/>
      <c r="P45" s="2155"/>
      <c r="Q45" s="2147"/>
      <c r="R45" s="2149"/>
      <c r="S45" s="2149"/>
      <c r="T45" s="2149"/>
      <c r="U45" s="2142"/>
      <c r="V45" s="2144"/>
    </row>
    <row r="46" spans="1:22" s="214" customFormat="1" ht="15" customHeight="1">
      <c r="A46" s="2127"/>
      <c r="B46" s="2146"/>
      <c r="C46" s="2146"/>
      <c r="D46" s="2127"/>
      <c r="E46" s="2128"/>
      <c r="F46" s="2128"/>
      <c r="G46" s="2131"/>
      <c r="H46" s="2133"/>
      <c r="I46" s="2127"/>
      <c r="J46" s="2149"/>
      <c r="K46" s="1280"/>
      <c r="L46" s="2149"/>
      <c r="M46" s="1280"/>
      <c r="N46" s="2149"/>
      <c r="O46" s="2154"/>
      <c r="P46" s="2155"/>
      <c r="Q46" s="2147"/>
      <c r="R46" s="2149"/>
      <c r="S46" s="2149"/>
      <c r="T46" s="2149"/>
      <c r="U46" s="2142"/>
      <c r="V46" s="2144"/>
    </row>
    <row r="47" spans="1:22" s="214" customFormat="1" ht="15" customHeight="1">
      <c r="A47" s="2127"/>
      <c r="B47" s="2145" t="s">
        <v>1650</v>
      </c>
      <c r="C47" s="2145" t="s">
        <v>1651</v>
      </c>
      <c r="D47" s="2127"/>
      <c r="E47" s="2126">
        <v>20</v>
      </c>
      <c r="F47" s="2126">
        <v>43.12</v>
      </c>
      <c r="G47" s="2130">
        <v>5240</v>
      </c>
      <c r="H47" s="2132">
        <v>2260</v>
      </c>
      <c r="I47" s="2127"/>
      <c r="J47" s="2149"/>
      <c r="K47" s="1280"/>
      <c r="L47" s="2149"/>
      <c r="M47" s="1280"/>
      <c r="N47" s="2149"/>
      <c r="O47" s="2154"/>
      <c r="P47" s="2155"/>
      <c r="Q47" s="2147"/>
      <c r="R47" s="2149"/>
      <c r="S47" s="2149"/>
      <c r="T47" s="2149"/>
      <c r="U47" s="2142"/>
      <c r="V47" s="2144"/>
    </row>
    <row r="48" spans="1:22" s="214" customFormat="1" ht="15" customHeight="1">
      <c r="A48" s="2127"/>
      <c r="B48" s="2146"/>
      <c r="C48" s="2146"/>
      <c r="D48" s="2127"/>
      <c r="E48" s="2128"/>
      <c r="F48" s="2128"/>
      <c r="G48" s="2131"/>
      <c r="H48" s="2133"/>
      <c r="I48" s="2127"/>
      <c r="J48" s="2150"/>
      <c r="K48" s="1280"/>
      <c r="L48" s="2150"/>
      <c r="M48" s="1280"/>
      <c r="N48" s="2150"/>
      <c r="O48" s="2156"/>
      <c r="P48" s="2157"/>
      <c r="Q48" s="2133"/>
      <c r="R48" s="2150"/>
      <c r="S48" s="2150"/>
      <c r="T48" s="2150"/>
      <c r="U48" s="2143"/>
      <c r="V48" s="2144"/>
    </row>
    <row r="49" spans="1:22" s="214" customFormat="1" ht="42">
      <c r="A49" s="2127"/>
      <c r="B49" s="1284" t="s">
        <v>1652</v>
      </c>
      <c r="C49" s="1284" t="s">
        <v>1653</v>
      </c>
      <c r="D49" s="2127"/>
      <c r="E49" s="677">
        <v>20</v>
      </c>
      <c r="F49" s="677"/>
      <c r="G49" s="671">
        <v>5240</v>
      </c>
      <c r="H49" s="1276"/>
      <c r="I49" s="2127"/>
      <c r="J49" s="1276"/>
      <c r="K49" s="1280"/>
      <c r="L49" s="1280"/>
      <c r="M49" s="1280"/>
      <c r="N49" s="1280"/>
      <c r="O49" s="2122"/>
      <c r="P49" s="2122"/>
      <c r="Q49" s="1281"/>
      <c r="R49" s="1282"/>
      <c r="S49" s="1282"/>
      <c r="T49" s="1281"/>
      <c r="U49" s="1283"/>
      <c r="V49" s="1263"/>
    </row>
    <row r="50" spans="1:22" s="214" customFormat="1" ht="70">
      <c r="A50" s="2127"/>
      <c r="B50" s="677" t="s">
        <v>1654</v>
      </c>
      <c r="C50" s="677" t="s">
        <v>1655</v>
      </c>
      <c r="D50" s="2127"/>
      <c r="E50" s="677">
        <v>30</v>
      </c>
      <c r="F50" s="677"/>
      <c r="G50" s="671">
        <v>7860</v>
      </c>
      <c r="H50" s="677"/>
      <c r="I50" s="2127"/>
      <c r="J50" s="1276"/>
      <c r="K50" s="1280"/>
      <c r="L50" s="1280"/>
      <c r="M50" s="1280"/>
      <c r="N50" s="1280"/>
      <c r="O50" s="2122"/>
      <c r="P50" s="2122"/>
      <c r="Q50" s="1281"/>
      <c r="R50" s="1282"/>
      <c r="S50" s="1282"/>
      <c r="T50" s="1281"/>
      <c r="U50" s="1283"/>
      <c r="V50" s="1263"/>
    </row>
    <row r="51" spans="1:22" s="214" customFormat="1" ht="42">
      <c r="A51" s="2128"/>
      <c r="B51" s="677" t="s">
        <v>1656</v>
      </c>
      <c r="C51" s="677" t="s">
        <v>1657</v>
      </c>
      <c r="D51" s="2128"/>
      <c r="E51" s="677">
        <v>10</v>
      </c>
      <c r="F51" s="677"/>
      <c r="G51" s="671">
        <v>2620</v>
      </c>
      <c r="H51" s="677"/>
      <c r="I51" s="2128"/>
      <c r="J51" s="1276"/>
      <c r="K51" s="1280"/>
      <c r="L51" s="1280"/>
      <c r="M51" s="1280"/>
      <c r="N51" s="1280"/>
      <c r="O51" s="2122"/>
      <c r="P51" s="2122"/>
      <c r="Q51" s="1281"/>
      <c r="R51" s="1282"/>
      <c r="S51" s="1282"/>
      <c r="T51" s="1281"/>
      <c r="U51" s="1283"/>
      <c r="V51" s="1263"/>
    </row>
    <row r="52" spans="1:22" s="214" customFormat="1" ht="42">
      <c r="A52" s="2138" t="s">
        <v>1740</v>
      </c>
      <c r="B52" s="677" t="s">
        <v>1658</v>
      </c>
      <c r="C52" s="677" t="s">
        <v>1659</v>
      </c>
      <c r="D52" s="2126" t="s">
        <v>1484</v>
      </c>
      <c r="E52" s="677">
        <v>20</v>
      </c>
      <c r="F52" s="677"/>
      <c r="G52" s="671">
        <v>6650</v>
      </c>
      <c r="H52" s="677"/>
      <c r="I52" s="2126" t="s">
        <v>1320</v>
      </c>
      <c r="J52" s="1276"/>
      <c r="K52" s="1280"/>
      <c r="L52" s="1280"/>
      <c r="M52" s="1280"/>
      <c r="N52" s="1280"/>
      <c r="O52" s="2122"/>
      <c r="P52" s="2122"/>
      <c r="Q52" s="1281"/>
      <c r="R52" s="1282"/>
      <c r="S52" s="1282"/>
      <c r="T52" s="1281"/>
      <c r="U52" s="1283"/>
      <c r="V52" s="1263"/>
    </row>
    <row r="53" spans="1:22" s="214" customFormat="1" ht="42">
      <c r="A53" s="2139"/>
      <c r="B53" s="677" t="s">
        <v>1660</v>
      </c>
      <c r="C53" s="677" t="s">
        <v>1661</v>
      </c>
      <c r="D53" s="2127"/>
      <c r="E53" s="677">
        <v>10</v>
      </c>
      <c r="F53" s="677"/>
      <c r="G53" s="671">
        <v>5725</v>
      </c>
      <c r="H53" s="677"/>
      <c r="I53" s="2127"/>
      <c r="J53" s="1276"/>
      <c r="K53" s="1280"/>
      <c r="L53" s="1280"/>
      <c r="M53" s="1280"/>
      <c r="N53" s="1280"/>
      <c r="O53" s="2122"/>
      <c r="P53" s="2122"/>
      <c r="Q53" s="1281"/>
      <c r="R53" s="1282"/>
      <c r="S53" s="1282"/>
      <c r="T53" s="1281"/>
      <c r="U53" s="1283"/>
      <c r="V53" s="1263"/>
    </row>
    <row r="54" spans="1:22" s="214" customFormat="1" ht="42">
      <c r="A54" s="2139"/>
      <c r="B54" s="677" t="s">
        <v>1662</v>
      </c>
      <c r="C54" s="677" t="s">
        <v>1663</v>
      </c>
      <c r="D54" s="2127"/>
      <c r="E54" s="677">
        <v>10</v>
      </c>
      <c r="F54" s="677"/>
      <c r="G54" s="671">
        <v>5725</v>
      </c>
      <c r="H54" s="677"/>
      <c r="I54" s="2127"/>
      <c r="J54" s="1276"/>
      <c r="K54" s="1280"/>
      <c r="L54" s="1280"/>
      <c r="M54" s="1280"/>
      <c r="N54" s="1280"/>
      <c r="O54" s="2122"/>
      <c r="P54" s="2122"/>
      <c r="Q54" s="1281"/>
      <c r="R54" s="1282"/>
      <c r="S54" s="1282"/>
      <c r="T54" s="1281"/>
      <c r="U54" s="1283"/>
      <c r="V54" s="1263"/>
    </row>
    <row r="55" spans="1:22" s="214" customFormat="1" ht="28">
      <c r="A55" s="2139"/>
      <c r="B55" s="677" t="s">
        <v>1664</v>
      </c>
      <c r="C55" s="677" t="s">
        <v>1665</v>
      </c>
      <c r="D55" s="2127"/>
      <c r="E55" s="677">
        <v>10</v>
      </c>
      <c r="F55" s="677"/>
      <c r="G55" s="671">
        <v>5725</v>
      </c>
      <c r="H55" s="677"/>
      <c r="I55" s="2127"/>
      <c r="J55" s="1276"/>
      <c r="K55" s="1280"/>
      <c r="L55" s="1280"/>
      <c r="M55" s="1280"/>
      <c r="N55" s="1280"/>
      <c r="O55" s="2122"/>
      <c r="P55" s="2122"/>
      <c r="Q55" s="1281"/>
      <c r="R55" s="1282"/>
      <c r="S55" s="1282"/>
      <c r="T55" s="1281"/>
      <c r="U55" s="1283"/>
      <c r="V55" s="1263"/>
    </row>
    <row r="56" spans="1:22" s="214" customFormat="1" ht="42">
      <c r="A56" s="2139"/>
      <c r="B56" s="677" t="s">
        <v>1666</v>
      </c>
      <c r="C56" s="677" t="s">
        <v>1667</v>
      </c>
      <c r="D56" s="2127"/>
      <c r="E56" s="677">
        <v>20</v>
      </c>
      <c r="F56" s="677"/>
      <c r="G56" s="671">
        <v>6250</v>
      </c>
      <c r="H56" s="677"/>
      <c r="I56" s="2127"/>
      <c r="J56" s="1276"/>
      <c r="K56" s="1280"/>
      <c r="L56" s="1280"/>
      <c r="M56" s="1280"/>
      <c r="N56" s="1280"/>
      <c r="O56" s="2122"/>
      <c r="P56" s="2122"/>
      <c r="Q56" s="1281"/>
      <c r="R56" s="1282"/>
      <c r="S56" s="1282"/>
      <c r="T56" s="1281"/>
      <c r="U56" s="1283"/>
      <c r="V56" s="1263"/>
    </row>
    <row r="57" spans="1:22" s="214" customFormat="1" ht="42">
      <c r="A57" s="2139"/>
      <c r="B57" s="677" t="s">
        <v>1668</v>
      </c>
      <c r="C57" s="677" t="s">
        <v>1669</v>
      </c>
      <c r="D57" s="2127"/>
      <c r="E57" s="677">
        <v>10</v>
      </c>
      <c r="F57" s="677"/>
      <c r="G57" s="671">
        <v>5725</v>
      </c>
      <c r="H57" s="677"/>
      <c r="I57" s="2127"/>
      <c r="J57" s="1276"/>
      <c r="K57" s="1280"/>
      <c r="L57" s="1280"/>
      <c r="M57" s="1280"/>
      <c r="N57" s="1280"/>
      <c r="O57" s="2122"/>
      <c r="P57" s="2122"/>
      <c r="Q57" s="1281"/>
      <c r="R57" s="1282"/>
      <c r="S57" s="1282"/>
      <c r="T57" s="1281"/>
      <c r="U57" s="1283"/>
      <c r="V57" s="1263"/>
    </row>
    <row r="58" spans="1:22" s="214" customFormat="1" ht="56">
      <c r="A58" s="2139"/>
      <c r="B58" s="677" t="s">
        <v>1670</v>
      </c>
      <c r="C58" s="677" t="s">
        <v>1671</v>
      </c>
      <c r="D58" s="2127"/>
      <c r="E58" s="677">
        <v>10</v>
      </c>
      <c r="F58" s="677"/>
      <c r="G58" s="671">
        <v>5725</v>
      </c>
      <c r="H58" s="677"/>
      <c r="I58" s="2127"/>
      <c r="J58" s="1276"/>
      <c r="K58" s="1280"/>
      <c r="L58" s="1280"/>
      <c r="M58" s="1280"/>
      <c r="N58" s="1280"/>
      <c r="O58" s="2122"/>
      <c r="P58" s="2122"/>
      <c r="Q58" s="1281"/>
      <c r="R58" s="1282"/>
      <c r="S58" s="1282"/>
      <c r="T58" s="1281"/>
      <c r="U58" s="1283"/>
      <c r="V58" s="1263"/>
    </row>
    <row r="59" spans="1:22" s="214" customFormat="1" ht="42">
      <c r="A59" s="2140"/>
      <c r="B59" s="677" t="s">
        <v>1672</v>
      </c>
      <c r="C59" s="677" t="s">
        <v>1673</v>
      </c>
      <c r="D59" s="2128"/>
      <c r="E59" s="677">
        <v>10</v>
      </c>
      <c r="F59" s="677"/>
      <c r="G59" s="671">
        <v>5725</v>
      </c>
      <c r="H59" s="1276"/>
      <c r="I59" s="2128"/>
      <c r="J59" s="1276"/>
      <c r="K59" s="1280"/>
      <c r="L59" s="1280"/>
      <c r="M59" s="1280"/>
      <c r="N59" s="1280"/>
      <c r="O59" s="2122"/>
      <c r="P59" s="2122"/>
      <c r="Q59" s="1281"/>
      <c r="R59" s="1282"/>
      <c r="S59" s="1282"/>
      <c r="T59" s="1281"/>
      <c r="U59" s="1283"/>
      <c r="V59" s="1263"/>
    </row>
    <row r="60" spans="1:22" s="214" customFormat="1" ht="264">
      <c r="A60" s="2126" t="s">
        <v>1741</v>
      </c>
      <c r="B60" s="677" t="s">
        <v>1674</v>
      </c>
      <c r="C60" s="677" t="s">
        <v>1659</v>
      </c>
      <c r="D60" s="2126" t="s">
        <v>1485</v>
      </c>
      <c r="E60" s="677">
        <v>100</v>
      </c>
      <c r="F60" s="677">
        <v>20.05</v>
      </c>
      <c r="G60" s="1270">
        <v>22400</v>
      </c>
      <c r="H60" s="1277">
        <v>7500</v>
      </c>
      <c r="I60" s="2126" t="s">
        <v>1675</v>
      </c>
      <c r="J60" s="1276" t="s">
        <v>1676</v>
      </c>
      <c r="K60" s="1280"/>
      <c r="L60" s="1280" t="s">
        <v>1675</v>
      </c>
      <c r="M60" s="1280"/>
      <c r="N60" s="1276" t="s">
        <v>1677</v>
      </c>
      <c r="O60" s="2123">
        <v>7500</v>
      </c>
      <c r="P60" s="2123"/>
      <c r="Q60" s="1277">
        <v>7500</v>
      </c>
      <c r="R60" s="1276" t="s">
        <v>516</v>
      </c>
      <c r="S60" s="1285">
        <v>41180</v>
      </c>
      <c r="T60" s="1285">
        <v>41270</v>
      </c>
      <c r="U60" s="1279" t="s">
        <v>1678</v>
      </c>
      <c r="V60" s="1263"/>
    </row>
    <row r="61" spans="1:22" s="214" customFormat="1" ht="42">
      <c r="A61" s="2127"/>
      <c r="B61" s="677" t="s">
        <v>1679</v>
      </c>
      <c r="C61" s="677" t="s">
        <v>1680</v>
      </c>
      <c r="D61" s="2127"/>
      <c r="E61" s="677">
        <v>0</v>
      </c>
      <c r="F61" s="677"/>
      <c r="G61" s="671">
        <v>0</v>
      </c>
      <c r="H61" s="1276"/>
      <c r="I61" s="2127"/>
      <c r="J61" s="1276"/>
      <c r="K61" s="1280"/>
      <c r="L61" s="1280"/>
      <c r="M61" s="1280"/>
      <c r="N61" s="1280"/>
      <c r="O61" s="2122"/>
      <c r="P61" s="2122"/>
      <c r="Q61" s="1281"/>
      <c r="R61" s="1282"/>
      <c r="S61" s="1282"/>
      <c r="T61" s="1281"/>
      <c r="U61" s="1283"/>
      <c r="V61" s="1263"/>
    </row>
    <row r="62" spans="1:22" s="214" customFormat="1" ht="42">
      <c r="A62" s="2128"/>
      <c r="B62" s="677" t="s">
        <v>1681</v>
      </c>
      <c r="C62" s="677" t="s">
        <v>1398</v>
      </c>
      <c r="D62" s="2128"/>
      <c r="E62" s="677">
        <v>0</v>
      </c>
      <c r="F62" s="677"/>
      <c r="G62" s="671">
        <v>0</v>
      </c>
      <c r="H62" s="1276"/>
      <c r="I62" s="2128"/>
      <c r="J62" s="1276"/>
      <c r="K62" s="1280"/>
      <c r="L62" s="1280"/>
      <c r="M62" s="1280"/>
      <c r="N62" s="1280"/>
      <c r="O62" s="2122"/>
      <c r="P62" s="2122"/>
      <c r="Q62" s="1281"/>
      <c r="R62" s="1282"/>
      <c r="S62" s="1282"/>
      <c r="T62" s="1281"/>
      <c r="U62" s="1283"/>
      <c r="V62" s="1263"/>
    </row>
    <row r="63" spans="1:22" s="214" customFormat="1" ht="48">
      <c r="A63" s="2134" t="s">
        <v>1399</v>
      </c>
      <c r="B63" s="2126" t="s">
        <v>1400</v>
      </c>
      <c r="C63" s="2126" t="s">
        <v>1401</v>
      </c>
      <c r="D63" s="2121" t="s">
        <v>1402</v>
      </c>
      <c r="E63" s="2126">
        <v>70</v>
      </c>
      <c r="F63" s="2126">
        <v>27.2</v>
      </c>
      <c r="G63" s="2130">
        <v>50000</v>
      </c>
      <c r="H63" s="2132">
        <v>13633</v>
      </c>
      <c r="I63" s="2121" t="s">
        <v>1403</v>
      </c>
      <c r="J63" s="1276" t="s">
        <v>1404</v>
      </c>
      <c r="K63" s="1280"/>
      <c r="L63" s="1276" t="s">
        <v>1402</v>
      </c>
      <c r="M63" s="1276"/>
      <c r="N63" s="1276" t="s">
        <v>1405</v>
      </c>
      <c r="O63" s="2123">
        <v>4800</v>
      </c>
      <c r="P63" s="2123"/>
      <c r="Q63" s="1277">
        <v>4800</v>
      </c>
      <c r="R63" s="1261" t="s">
        <v>516</v>
      </c>
      <c r="S63" s="1285">
        <v>41151</v>
      </c>
      <c r="T63" s="1285">
        <v>41152</v>
      </c>
      <c r="U63" s="1279" t="s">
        <v>1406</v>
      </c>
      <c r="V63" s="1263"/>
    </row>
    <row r="64" spans="1:22" s="214" customFormat="1" ht="192">
      <c r="A64" s="2134"/>
      <c r="B64" s="2128"/>
      <c r="C64" s="2128"/>
      <c r="D64" s="2121"/>
      <c r="E64" s="2128"/>
      <c r="F64" s="2128"/>
      <c r="G64" s="2131"/>
      <c r="H64" s="2133"/>
      <c r="I64" s="2121"/>
      <c r="J64" s="1276" t="s">
        <v>1407</v>
      </c>
      <c r="K64" s="1280"/>
      <c r="L64" s="1276" t="s">
        <v>1402</v>
      </c>
      <c r="M64" s="1276"/>
      <c r="N64" s="1276" t="s">
        <v>1408</v>
      </c>
      <c r="O64" s="1277"/>
      <c r="P64" s="1277">
        <v>8833</v>
      </c>
      <c r="Q64" s="1277">
        <v>8833.2999999999993</v>
      </c>
      <c r="R64" s="1261" t="s">
        <v>516</v>
      </c>
      <c r="S64" s="1285">
        <v>41165</v>
      </c>
      <c r="T64" s="1285">
        <v>41272</v>
      </c>
      <c r="U64" s="1279" t="s">
        <v>1409</v>
      </c>
      <c r="V64" s="1263"/>
    </row>
    <row r="65" spans="1:22" s="214" customFormat="1" ht="276">
      <c r="A65" s="2134"/>
      <c r="B65" s="677" t="s">
        <v>1410</v>
      </c>
      <c r="C65" s="677" t="s">
        <v>83</v>
      </c>
      <c r="D65" s="2121"/>
      <c r="E65" s="677">
        <v>30</v>
      </c>
      <c r="F65" s="677">
        <v>5</v>
      </c>
      <c r="G65" s="1270">
        <v>200000</v>
      </c>
      <c r="H65" s="1286">
        <v>10000</v>
      </c>
      <c r="I65" s="2121"/>
      <c r="J65" s="1276" t="s">
        <v>1411</v>
      </c>
      <c r="K65" s="1280"/>
      <c r="L65" s="1276" t="s">
        <v>1402</v>
      </c>
      <c r="M65" s="1280"/>
      <c r="N65" s="1280" t="s">
        <v>1412</v>
      </c>
      <c r="O65" s="2123">
        <v>10000</v>
      </c>
      <c r="P65" s="2123"/>
      <c r="Q65" s="1277">
        <v>10000</v>
      </c>
      <c r="R65" s="1261" t="s">
        <v>516</v>
      </c>
      <c r="S65" s="1276" t="s">
        <v>1413</v>
      </c>
      <c r="T65" s="1285">
        <v>41273</v>
      </c>
      <c r="U65" s="1279" t="s">
        <v>1414</v>
      </c>
      <c r="V65" s="1263"/>
    </row>
    <row r="66" spans="1:22" s="214" customFormat="1" ht="180">
      <c r="A66" s="1287" t="s">
        <v>1742</v>
      </c>
      <c r="B66" s="677" t="s">
        <v>1415</v>
      </c>
      <c r="C66" s="677" t="s">
        <v>1288</v>
      </c>
      <c r="D66" s="677" t="s">
        <v>1486</v>
      </c>
      <c r="E66" s="677">
        <v>100</v>
      </c>
      <c r="F66" s="677">
        <v>20</v>
      </c>
      <c r="G66" s="1270">
        <v>50000</v>
      </c>
      <c r="H66" s="1288">
        <v>10000</v>
      </c>
      <c r="I66" s="1276" t="s">
        <v>1416</v>
      </c>
      <c r="J66" s="1276" t="s">
        <v>1417</v>
      </c>
      <c r="K66" s="1280"/>
      <c r="L66" s="1276" t="s">
        <v>1416</v>
      </c>
      <c r="M66" s="1280"/>
      <c r="N66" s="1280" t="s">
        <v>1418</v>
      </c>
      <c r="O66" s="2123">
        <v>10000</v>
      </c>
      <c r="P66" s="2123"/>
      <c r="Q66" s="1277">
        <v>10000</v>
      </c>
      <c r="R66" s="1261" t="s">
        <v>516</v>
      </c>
      <c r="S66" s="1285">
        <v>41152</v>
      </c>
      <c r="T66" s="1276" t="s">
        <v>1743</v>
      </c>
      <c r="U66" s="1279" t="s">
        <v>1744</v>
      </c>
      <c r="V66" s="1263"/>
    </row>
    <row r="67" spans="1:22" s="214" customFormat="1" ht="42">
      <c r="A67" s="2135" t="s">
        <v>1419</v>
      </c>
      <c r="B67" s="677" t="s">
        <v>1420</v>
      </c>
      <c r="C67" s="677" t="s">
        <v>1421</v>
      </c>
      <c r="D67" s="2126" t="s">
        <v>1487</v>
      </c>
      <c r="E67" s="677">
        <v>25</v>
      </c>
      <c r="F67" s="677"/>
      <c r="G67" s="671">
        <v>13075</v>
      </c>
      <c r="H67" s="1289"/>
      <c r="I67" s="2126" t="s">
        <v>1422</v>
      </c>
      <c r="J67" s="1276"/>
      <c r="K67" s="1280"/>
      <c r="L67" s="1280"/>
      <c r="M67" s="1280"/>
      <c r="N67" s="1280"/>
      <c r="O67" s="2123"/>
      <c r="P67" s="2123"/>
      <c r="Q67" s="1277"/>
      <c r="R67" s="1282"/>
      <c r="S67" s="1282"/>
      <c r="T67" s="1281"/>
      <c r="U67" s="1283"/>
      <c r="V67" s="1263"/>
    </row>
    <row r="68" spans="1:22" s="214" customFormat="1" ht="42">
      <c r="A68" s="2136"/>
      <c r="B68" s="677" t="s">
        <v>1423</v>
      </c>
      <c r="C68" s="677" t="s">
        <v>1424</v>
      </c>
      <c r="D68" s="2127"/>
      <c r="E68" s="677">
        <v>25</v>
      </c>
      <c r="F68" s="677"/>
      <c r="G68" s="671">
        <v>13075</v>
      </c>
      <c r="H68" s="1289"/>
      <c r="I68" s="2127"/>
      <c r="J68" s="1276"/>
      <c r="K68" s="1280"/>
      <c r="L68" s="1280"/>
      <c r="M68" s="1280"/>
      <c r="N68" s="1280"/>
      <c r="O68" s="2123"/>
      <c r="P68" s="2123"/>
      <c r="Q68" s="1277"/>
      <c r="R68" s="1282"/>
      <c r="S68" s="1282"/>
      <c r="T68" s="1281"/>
      <c r="U68" s="1283"/>
      <c r="V68" s="1263"/>
    </row>
    <row r="69" spans="1:22" s="214" customFormat="1" ht="120">
      <c r="A69" s="2136"/>
      <c r="B69" s="677" t="s">
        <v>1425</v>
      </c>
      <c r="C69" s="677" t="s">
        <v>1426</v>
      </c>
      <c r="D69" s="2127"/>
      <c r="E69" s="1276">
        <v>25</v>
      </c>
      <c r="F69" s="1276">
        <v>76.48</v>
      </c>
      <c r="G69" s="1267">
        <v>13075</v>
      </c>
      <c r="H69" s="1290">
        <v>10000</v>
      </c>
      <c r="I69" s="2127"/>
      <c r="J69" s="1276" t="s">
        <v>1427</v>
      </c>
      <c r="K69" s="1280"/>
      <c r="L69" s="1276" t="s">
        <v>1428</v>
      </c>
      <c r="M69" s="1280"/>
      <c r="N69" s="1280" t="s">
        <v>1429</v>
      </c>
      <c r="O69" s="2123">
        <v>10000</v>
      </c>
      <c r="P69" s="2123"/>
      <c r="Q69" s="1277">
        <v>10000</v>
      </c>
      <c r="R69" s="1261" t="s">
        <v>516</v>
      </c>
      <c r="S69" s="1291">
        <v>41150</v>
      </c>
      <c r="T69" s="1285">
        <v>41271</v>
      </c>
      <c r="U69" s="1279" t="s">
        <v>1430</v>
      </c>
      <c r="V69" s="1263"/>
    </row>
    <row r="70" spans="1:22" s="214" customFormat="1" ht="28">
      <c r="A70" s="2137"/>
      <c r="B70" s="677" t="s">
        <v>1431</v>
      </c>
      <c r="C70" s="677" t="s">
        <v>1432</v>
      </c>
      <c r="D70" s="2128"/>
      <c r="E70" s="1276">
        <v>25</v>
      </c>
      <c r="F70" s="1276"/>
      <c r="G70" s="671">
        <v>13075</v>
      </c>
      <c r="H70" s="1289"/>
      <c r="I70" s="2128"/>
      <c r="J70" s="1276"/>
      <c r="K70" s="1280"/>
      <c r="L70" s="1280"/>
      <c r="M70" s="1280"/>
      <c r="N70" s="1280"/>
      <c r="O70" s="2123"/>
      <c r="P70" s="2123"/>
      <c r="Q70" s="1277"/>
      <c r="R70" s="1282"/>
      <c r="S70" s="1282"/>
      <c r="T70" s="1281"/>
      <c r="U70" s="1283"/>
      <c r="V70" s="1263"/>
    </row>
    <row r="71" spans="1:22" s="214" customFormat="1" ht="36">
      <c r="A71" s="2126" t="s">
        <v>1433</v>
      </c>
      <c r="B71" s="677" t="s">
        <v>1434</v>
      </c>
      <c r="C71" s="677" t="s">
        <v>1435</v>
      </c>
      <c r="D71" s="2126" t="s">
        <v>1488</v>
      </c>
      <c r="E71" s="1276">
        <v>40</v>
      </c>
      <c r="F71" s="1276"/>
      <c r="G71" s="670">
        <v>22480</v>
      </c>
      <c r="H71" s="1276"/>
      <c r="I71" s="1276" t="s">
        <v>1436</v>
      </c>
      <c r="J71" s="1276"/>
      <c r="K71" s="1280"/>
      <c r="L71" s="1280"/>
      <c r="M71" s="1280"/>
      <c r="N71" s="1280"/>
      <c r="O71" s="2123"/>
      <c r="P71" s="2123"/>
      <c r="Q71" s="1277"/>
      <c r="R71" s="1282"/>
      <c r="S71" s="1282"/>
      <c r="T71" s="1281"/>
      <c r="U71" s="1283"/>
      <c r="V71" s="1263"/>
    </row>
    <row r="72" spans="1:22" s="214" customFormat="1" ht="28">
      <c r="A72" s="2127"/>
      <c r="B72" s="677" t="s">
        <v>1437</v>
      </c>
      <c r="C72" s="677" t="s">
        <v>1438</v>
      </c>
      <c r="D72" s="2127"/>
      <c r="E72" s="1276">
        <v>30</v>
      </c>
      <c r="F72" s="1276"/>
      <c r="G72" s="671">
        <v>16860</v>
      </c>
      <c r="H72" s="1276"/>
      <c r="I72" s="2121" t="s">
        <v>1436</v>
      </c>
      <c r="J72" s="1276"/>
      <c r="K72" s="1280"/>
      <c r="L72" s="1280"/>
      <c r="M72" s="1280"/>
      <c r="N72" s="1280"/>
      <c r="O72" s="2123"/>
      <c r="P72" s="2123"/>
      <c r="Q72" s="1277"/>
      <c r="R72" s="1282"/>
      <c r="S72" s="1282"/>
      <c r="T72" s="1281"/>
      <c r="U72" s="1283"/>
      <c r="V72" s="1263"/>
    </row>
    <row r="73" spans="1:22" s="214" customFormat="1" ht="28">
      <c r="A73" s="2128"/>
      <c r="B73" s="677" t="s">
        <v>1439</v>
      </c>
      <c r="C73" s="677" t="s">
        <v>1440</v>
      </c>
      <c r="D73" s="2128"/>
      <c r="E73" s="1276">
        <v>30</v>
      </c>
      <c r="F73" s="1276"/>
      <c r="G73" s="670">
        <v>16860</v>
      </c>
      <c r="H73" s="1276"/>
      <c r="I73" s="2121"/>
      <c r="J73" s="1276"/>
      <c r="K73" s="1280"/>
      <c r="L73" s="1280"/>
      <c r="M73" s="1280"/>
      <c r="N73" s="1280"/>
      <c r="O73" s="2123"/>
      <c r="P73" s="2123"/>
      <c r="Q73" s="1277"/>
      <c r="R73" s="1282"/>
      <c r="S73" s="1282"/>
      <c r="T73" s="1281"/>
      <c r="U73" s="1292"/>
      <c r="V73" s="1263"/>
    </row>
    <row r="74" spans="1:22" s="214" customFormat="1" ht="70">
      <c r="A74" s="677" t="s">
        <v>1441</v>
      </c>
      <c r="B74" s="677" t="s">
        <v>1442</v>
      </c>
      <c r="C74" s="677" t="s">
        <v>1443</v>
      </c>
      <c r="D74" s="677" t="s">
        <v>1489</v>
      </c>
      <c r="E74" s="1276">
        <v>100</v>
      </c>
      <c r="F74" s="1276"/>
      <c r="G74" s="670">
        <v>26200</v>
      </c>
      <c r="H74" s="1276"/>
      <c r="I74" s="1276" t="s">
        <v>1444</v>
      </c>
      <c r="J74" s="1276"/>
      <c r="K74" s="1280"/>
      <c r="L74" s="1280"/>
      <c r="M74" s="1280"/>
      <c r="N74" s="1280"/>
      <c r="O74" s="2123"/>
      <c r="P74" s="2123"/>
      <c r="Q74" s="1277"/>
      <c r="R74" s="1282"/>
      <c r="S74" s="1282"/>
      <c r="T74" s="1293"/>
      <c r="U74" s="1283"/>
      <c r="V74" s="1263"/>
    </row>
    <row r="75" spans="1:22" s="214" customFormat="1" ht="42">
      <c r="A75" s="2121" t="s">
        <v>1445</v>
      </c>
      <c r="B75" s="677" t="s">
        <v>1446</v>
      </c>
      <c r="C75" s="677" t="s">
        <v>1447</v>
      </c>
      <c r="D75" s="2121" t="s">
        <v>1490</v>
      </c>
      <c r="E75" s="1276">
        <v>50</v>
      </c>
      <c r="F75" s="1276"/>
      <c r="G75" s="670">
        <v>13100</v>
      </c>
      <c r="H75" s="1284"/>
      <c r="I75" s="1276" t="s">
        <v>1444</v>
      </c>
      <c r="J75" s="1280"/>
      <c r="K75" s="1280"/>
      <c r="L75" s="1280"/>
      <c r="M75" s="1280"/>
      <c r="N75" s="1280"/>
      <c r="O75" s="2129"/>
      <c r="P75" s="2129"/>
      <c r="Q75" s="1281"/>
      <c r="R75" s="1282"/>
      <c r="S75" s="1282"/>
      <c r="T75" s="1293"/>
      <c r="U75" s="1294"/>
      <c r="V75" s="1295"/>
    </row>
    <row r="76" spans="1:22" s="214" customFormat="1" ht="42">
      <c r="A76" s="2121"/>
      <c r="B76" s="677" t="s">
        <v>1448</v>
      </c>
      <c r="C76" s="677" t="s">
        <v>1449</v>
      </c>
      <c r="D76" s="2121"/>
      <c r="E76" s="1276">
        <v>50</v>
      </c>
      <c r="F76" s="1276"/>
      <c r="G76" s="670">
        <v>13100</v>
      </c>
      <c r="H76" s="1284"/>
      <c r="I76" s="1276" t="s">
        <v>1444</v>
      </c>
      <c r="J76" s="1280"/>
      <c r="K76" s="1280"/>
      <c r="L76" s="1280"/>
      <c r="M76" s="1280"/>
      <c r="N76" s="1280"/>
      <c r="O76" s="2129"/>
      <c r="P76" s="2129"/>
      <c r="Q76" s="1281"/>
      <c r="R76" s="1282"/>
      <c r="S76" s="1282"/>
      <c r="T76" s="1293"/>
      <c r="U76" s="1294"/>
      <c r="V76" s="1295"/>
    </row>
    <row r="77" spans="1:22" s="214" customFormat="1" ht="51" customHeight="1">
      <c r="A77" s="677" t="s">
        <v>1450</v>
      </c>
      <c r="B77" s="677" t="s">
        <v>1451</v>
      </c>
      <c r="C77" s="677" t="s">
        <v>766</v>
      </c>
      <c r="D77" s="677" t="s">
        <v>1491</v>
      </c>
      <c r="E77" s="1276">
        <v>100</v>
      </c>
      <c r="F77" s="1276"/>
      <c r="G77" s="670">
        <v>37023.9</v>
      </c>
      <c r="H77" s="1284"/>
      <c r="I77" s="1276" t="s">
        <v>1444</v>
      </c>
      <c r="J77" s="1280"/>
      <c r="K77" s="1280"/>
      <c r="L77" s="1280"/>
      <c r="M77" s="1280"/>
      <c r="N77" s="1280"/>
      <c r="O77" s="2129"/>
      <c r="P77" s="2129"/>
      <c r="Q77" s="1281"/>
      <c r="R77" s="1282"/>
      <c r="S77" s="1282"/>
      <c r="T77" s="1293"/>
      <c r="U77" s="1283"/>
      <c r="V77" s="1295"/>
    </row>
    <row r="78" spans="1:22" s="214" customFormat="1" ht="132">
      <c r="A78" s="677" t="s">
        <v>1745</v>
      </c>
      <c r="B78" s="677" t="s">
        <v>1452</v>
      </c>
      <c r="C78" s="677" t="s">
        <v>766</v>
      </c>
      <c r="D78" s="677" t="s">
        <v>1453</v>
      </c>
      <c r="E78" s="1276">
        <v>100</v>
      </c>
      <c r="F78" s="1276">
        <v>25.71</v>
      </c>
      <c r="G78" s="1270">
        <v>38885.03</v>
      </c>
      <c r="H78" s="1277">
        <v>10000</v>
      </c>
      <c r="I78" s="1276" t="s">
        <v>1454</v>
      </c>
      <c r="J78" s="1276" t="s">
        <v>1455</v>
      </c>
      <c r="K78" s="1280"/>
      <c r="L78" s="1276" t="s">
        <v>1456</v>
      </c>
      <c r="M78" s="1280"/>
      <c r="N78" s="1276" t="s">
        <v>1457</v>
      </c>
      <c r="O78" s="2123">
        <v>10000</v>
      </c>
      <c r="P78" s="2123"/>
      <c r="Q78" s="1277">
        <v>10000</v>
      </c>
      <c r="R78" s="1261" t="s">
        <v>516</v>
      </c>
      <c r="S78" s="1285">
        <v>41152</v>
      </c>
      <c r="T78" s="1296">
        <v>41273</v>
      </c>
      <c r="U78" s="1279" t="s">
        <v>1458</v>
      </c>
      <c r="V78" s="1263"/>
    </row>
    <row r="79" spans="1:22" s="214" customFormat="1" ht="42">
      <c r="A79" s="2121" t="s">
        <v>1746</v>
      </c>
      <c r="B79" s="677" t="s">
        <v>1459</v>
      </c>
      <c r="C79" s="677" t="s">
        <v>1460</v>
      </c>
      <c r="D79" s="2121" t="s">
        <v>1492</v>
      </c>
      <c r="E79" s="1276">
        <v>30</v>
      </c>
      <c r="F79" s="1276"/>
      <c r="G79" s="671">
        <v>11340</v>
      </c>
      <c r="H79" s="1276"/>
      <c r="I79" s="2121" t="s">
        <v>1461</v>
      </c>
      <c r="J79" s="1276"/>
      <c r="K79" s="1280"/>
      <c r="L79" s="1280"/>
      <c r="M79" s="1280"/>
      <c r="N79" s="1280"/>
      <c r="O79" s="2122"/>
      <c r="P79" s="2122"/>
      <c r="Q79" s="1281"/>
      <c r="R79" s="1282"/>
      <c r="S79" s="1282"/>
      <c r="T79" s="1293"/>
      <c r="U79" s="1283"/>
      <c r="V79" s="1263"/>
    </row>
    <row r="80" spans="1:22" s="214" customFormat="1" ht="42">
      <c r="A80" s="2121"/>
      <c r="B80" s="677" t="s">
        <v>1462</v>
      </c>
      <c r="C80" s="677" t="s">
        <v>1463</v>
      </c>
      <c r="D80" s="2121"/>
      <c r="E80" s="1276">
        <v>70</v>
      </c>
      <c r="F80" s="1276"/>
      <c r="G80" s="671">
        <v>26460</v>
      </c>
      <c r="H80" s="1276"/>
      <c r="I80" s="2121"/>
      <c r="J80" s="1276"/>
      <c r="K80" s="1280"/>
      <c r="L80" s="1280"/>
      <c r="M80" s="1280"/>
      <c r="N80" s="1280"/>
      <c r="O80" s="2122"/>
      <c r="P80" s="2122"/>
      <c r="Q80" s="1281"/>
      <c r="R80" s="1282"/>
      <c r="S80" s="1282"/>
      <c r="T80" s="1293"/>
      <c r="U80" s="1283"/>
      <c r="V80" s="1263"/>
    </row>
    <row r="81" spans="1:22" s="214" customFormat="1" ht="132">
      <c r="A81" s="2121" t="s">
        <v>1747</v>
      </c>
      <c r="B81" s="677" t="s">
        <v>1464</v>
      </c>
      <c r="C81" s="677" t="s">
        <v>1465</v>
      </c>
      <c r="D81" s="2121" t="s">
        <v>1466</v>
      </c>
      <c r="E81" s="1276">
        <v>70</v>
      </c>
      <c r="F81" s="1276">
        <v>37</v>
      </c>
      <c r="G81" s="1270">
        <v>17470</v>
      </c>
      <c r="H81" s="1277">
        <v>4480</v>
      </c>
      <c r="I81" s="2122" t="s">
        <v>1467</v>
      </c>
      <c r="J81" s="1276" t="s">
        <v>1468</v>
      </c>
      <c r="K81" s="1280"/>
      <c r="L81" s="1276" t="s">
        <v>1469</v>
      </c>
      <c r="M81" s="1280"/>
      <c r="N81" s="1276" t="s">
        <v>1470</v>
      </c>
      <c r="O81" s="2123">
        <v>4480</v>
      </c>
      <c r="P81" s="2123"/>
      <c r="Q81" s="1277">
        <v>4480</v>
      </c>
      <c r="R81" s="1276" t="s">
        <v>516</v>
      </c>
      <c r="S81" s="1285">
        <v>41179</v>
      </c>
      <c r="T81" s="1296">
        <v>41183</v>
      </c>
      <c r="U81" s="1279" t="s">
        <v>1471</v>
      </c>
      <c r="V81" s="1263"/>
    </row>
    <row r="82" spans="1:22" s="214" customFormat="1" ht="28">
      <c r="A82" s="2121"/>
      <c r="B82" s="677" t="s">
        <v>1472</v>
      </c>
      <c r="C82" s="677" t="s">
        <v>1473</v>
      </c>
      <c r="D82" s="2121"/>
      <c r="E82" s="1276">
        <v>30</v>
      </c>
      <c r="F82" s="1276"/>
      <c r="G82" s="1286">
        <v>7430</v>
      </c>
      <c r="H82" s="1276"/>
      <c r="I82" s="2122"/>
      <c r="J82" s="1276"/>
      <c r="K82" s="1280"/>
      <c r="L82" s="1280"/>
      <c r="M82" s="1280"/>
      <c r="N82" s="1280"/>
      <c r="O82" s="2122"/>
      <c r="P82" s="2122"/>
      <c r="Q82" s="1281"/>
      <c r="R82" s="1282"/>
      <c r="S82" s="1282"/>
      <c r="T82" s="1281"/>
      <c r="U82" s="1283"/>
      <c r="V82" s="1263"/>
    </row>
    <row r="83" spans="1:22" s="214" customFormat="1">
      <c r="A83" s="1297"/>
      <c r="C83" s="2124"/>
      <c r="D83" s="2124"/>
      <c r="E83" s="2124"/>
      <c r="F83" s="2124"/>
      <c r="G83" s="2124"/>
      <c r="H83" s="2124"/>
      <c r="I83" s="2124"/>
      <c r="J83" s="2124"/>
      <c r="K83" s="2124"/>
      <c r="L83" s="2124"/>
      <c r="M83" s="2124"/>
      <c r="N83" s="2124"/>
      <c r="O83" s="2124"/>
      <c r="P83" s="2124"/>
      <c r="Q83" s="2124"/>
      <c r="R83" s="2124"/>
      <c r="S83" s="2124"/>
      <c r="T83" s="2124"/>
      <c r="U83" s="2124"/>
      <c r="V83" s="2124"/>
    </row>
    <row r="84" spans="1:22" s="214" customFormat="1">
      <c r="A84" s="2125" t="s">
        <v>1474</v>
      </c>
      <c r="B84" s="2125"/>
      <c r="C84" s="2124"/>
      <c r="D84" s="2124"/>
      <c r="E84" s="2124"/>
      <c r="F84" s="2124"/>
      <c r="G84" s="2124"/>
      <c r="H84" s="2124"/>
      <c r="I84" s="2124"/>
      <c r="J84" s="2124"/>
      <c r="K84" s="2124"/>
      <c r="L84" s="2124"/>
      <c r="M84" s="2124"/>
      <c r="N84" s="2124"/>
      <c r="O84" s="2124"/>
      <c r="P84" s="2124"/>
      <c r="Q84" s="2124"/>
      <c r="R84" s="2124"/>
      <c r="S84" s="2124"/>
      <c r="T84" s="2124"/>
      <c r="U84" s="2124"/>
      <c r="V84" s="2124"/>
    </row>
    <row r="85" spans="1:22">
      <c r="A85" s="656"/>
      <c r="C85" s="2120"/>
      <c r="D85" s="2120"/>
      <c r="E85" s="2120"/>
      <c r="F85" s="2120"/>
      <c r="G85" s="2120"/>
      <c r="H85" s="2120"/>
      <c r="I85" s="2120"/>
      <c r="J85" s="2120"/>
      <c r="K85" s="2120"/>
      <c r="L85" s="2120"/>
      <c r="M85" s="2120"/>
      <c r="N85" s="2120"/>
      <c r="O85" s="2120"/>
      <c r="P85" s="2120"/>
      <c r="Q85" s="2120"/>
      <c r="R85" s="2120"/>
      <c r="S85" s="2120"/>
      <c r="T85" s="2120"/>
      <c r="U85" s="2120"/>
      <c r="V85" s="2120"/>
    </row>
    <row r="86" spans="1:22">
      <c r="A86" s="656"/>
      <c r="C86" s="2120"/>
      <c r="D86" s="2120"/>
      <c r="E86" s="2120"/>
      <c r="F86" s="2120"/>
      <c r="G86" s="2120"/>
      <c r="H86" s="2120"/>
      <c r="I86" s="2120"/>
      <c r="J86" s="2120"/>
      <c r="K86" s="2120"/>
      <c r="L86" s="2120"/>
      <c r="M86" s="2120"/>
      <c r="N86" s="2120"/>
      <c r="O86" s="2120"/>
      <c r="P86" s="2120"/>
      <c r="Q86" s="2120"/>
      <c r="R86" s="2120"/>
      <c r="S86" s="2120"/>
      <c r="T86" s="2120"/>
      <c r="U86" s="2120"/>
      <c r="V86" s="2120"/>
    </row>
    <row r="87" spans="1:22">
      <c r="A87" s="656"/>
      <c r="C87" s="2120"/>
      <c r="D87" s="2120"/>
      <c r="E87" s="2120"/>
      <c r="F87" s="2120"/>
      <c r="G87" s="2120"/>
      <c r="H87" s="2120"/>
      <c r="I87" s="2120"/>
      <c r="J87" s="2120"/>
      <c r="K87" s="2120"/>
      <c r="L87" s="2120"/>
      <c r="M87" s="2120"/>
      <c r="N87" s="2120"/>
      <c r="O87" s="2120"/>
      <c r="P87" s="2120"/>
      <c r="Q87" s="2120"/>
      <c r="R87" s="2120"/>
      <c r="S87" s="2120"/>
      <c r="T87" s="2120"/>
      <c r="U87" s="2120"/>
      <c r="V87" s="2120"/>
    </row>
    <row r="88" spans="1:22">
      <c r="A88" s="656"/>
      <c r="C88" s="2120"/>
      <c r="D88" s="2120"/>
      <c r="E88" s="2120"/>
      <c r="F88" s="2120"/>
      <c r="G88" s="2120"/>
      <c r="H88" s="2120"/>
      <c r="I88" s="2120"/>
      <c r="J88" s="2120"/>
      <c r="K88" s="2120"/>
      <c r="L88" s="2120"/>
      <c r="M88" s="2120"/>
      <c r="N88" s="2120"/>
      <c r="O88" s="2120"/>
      <c r="P88" s="2120"/>
      <c r="Q88" s="2120"/>
      <c r="R88" s="2120"/>
      <c r="S88" s="2120"/>
      <c r="T88" s="2120"/>
      <c r="U88" s="2120"/>
      <c r="V88" s="2120"/>
    </row>
    <row r="89" spans="1:22">
      <c r="A89" s="656"/>
      <c r="C89" s="2120"/>
      <c r="D89" s="2120"/>
      <c r="E89" s="2120"/>
      <c r="F89" s="2120"/>
      <c r="G89" s="2120"/>
      <c r="H89" s="2120"/>
      <c r="I89" s="2120"/>
      <c r="J89" s="2120"/>
      <c r="K89" s="2120"/>
      <c r="L89" s="2120"/>
      <c r="M89" s="2120"/>
      <c r="N89" s="2120"/>
      <c r="O89" s="2120"/>
      <c r="P89" s="2120"/>
      <c r="Q89" s="2120"/>
      <c r="R89" s="2120"/>
      <c r="S89" s="2120"/>
      <c r="T89" s="2120"/>
      <c r="U89" s="2120"/>
      <c r="V89" s="2120"/>
    </row>
    <row r="90" spans="1:22">
      <c r="A90" s="415"/>
      <c r="B90" s="415"/>
      <c r="C90" s="415"/>
      <c r="D90" s="415"/>
      <c r="E90" s="415"/>
      <c r="F90" s="415"/>
      <c r="G90" s="417"/>
      <c r="H90" s="417"/>
      <c r="I90" s="415"/>
      <c r="J90" s="415"/>
      <c r="K90" s="415"/>
      <c r="L90" s="415"/>
      <c r="M90" s="415"/>
      <c r="N90" s="415"/>
      <c r="O90" s="415"/>
      <c r="P90" s="417"/>
      <c r="Q90" s="417"/>
      <c r="R90" s="415"/>
      <c r="S90" s="415"/>
      <c r="T90" s="415"/>
      <c r="U90" s="415"/>
      <c r="V90" s="415"/>
    </row>
    <row r="91" spans="1:22">
      <c r="A91" s="416"/>
    </row>
  </sheetData>
  <sheetProtection password="DD5C" sheet="1" objects="1" scenarios="1"/>
  <mergeCells count="234">
    <mergeCell ref="A1:U1"/>
    <mergeCell ref="A2:U2"/>
    <mergeCell ref="A3:P3"/>
    <mergeCell ref="Q3:U3"/>
    <mergeCell ref="N5:O6"/>
    <mergeCell ref="P5:P6"/>
    <mergeCell ref="Q5:Q6"/>
    <mergeCell ref="A4:C4"/>
    <mergeCell ref="D4:I4"/>
    <mergeCell ref="J4:U4"/>
    <mergeCell ref="R5:R6"/>
    <mergeCell ref="S5:T5"/>
    <mergeCell ref="L5:M6"/>
    <mergeCell ref="F5:F6"/>
    <mergeCell ref="G5:G6"/>
    <mergeCell ref="H5:H6"/>
    <mergeCell ref="I5:I6"/>
    <mergeCell ref="A5:A6"/>
    <mergeCell ref="B5:B6"/>
    <mergeCell ref="C5:C6"/>
    <mergeCell ref="D5:D6"/>
    <mergeCell ref="E5:E6"/>
    <mergeCell ref="J5:K6"/>
    <mergeCell ref="N10:O10"/>
    <mergeCell ref="J11:K11"/>
    <mergeCell ref="L11:M11"/>
    <mergeCell ref="N11:O11"/>
    <mergeCell ref="A10:A11"/>
    <mergeCell ref="D10:D11"/>
    <mergeCell ref="I10:I11"/>
    <mergeCell ref="J10:K10"/>
    <mergeCell ref="A7:A8"/>
    <mergeCell ref="B7:B8"/>
    <mergeCell ref="C7:C8"/>
    <mergeCell ref="D7:D8"/>
    <mergeCell ref="L10:M10"/>
    <mergeCell ref="J7:K7"/>
    <mergeCell ref="J9:K9"/>
    <mergeCell ref="L9:M9"/>
    <mergeCell ref="G7:G8"/>
    <mergeCell ref="N9:O9"/>
    <mergeCell ref="L7:M7"/>
    <mergeCell ref="N7:O7"/>
    <mergeCell ref="E7:E8"/>
    <mergeCell ref="F7:F8"/>
    <mergeCell ref="J15:K15"/>
    <mergeCell ref="L15:M15"/>
    <mergeCell ref="N15:O15"/>
    <mergeCell ref="J16:K16"/>
    <mergeCell ref="L16:M16"/>
    <mergeCell ref="N16:O16"/>
    <mergeCell ref="A12:A13"/>
    <mergeCell ref="D12:D13"/>
    <mergeCell ref="H12:H13"/>
    <mergeCell ref="I12:I13"/>
    <mergeCell ref="A14:A15"/>
    <mergeCell ref="D14:D15"/>
    <mergeCell ref="I14:I15"/>
    <mergeCell ref="L12:M12"/>
    <mergeCell ref="N14:O14"/>
    <mergeCell ref="N12:O12"/>
    <mergeCell ref="J13:K13"/>
    <mergeCell ref="L13:M13"/>
    <mergeCell ref="L14:M14"/>
    <mergeCell ref="N13:O13"/>
    <mergeCell ref="J12:K12"/>
    <mergeCell ref="J14:K14"/>
    <mergeCell ref="N17:O17"/>
    <mergeCell ref="J18:K18"/>
    <mergeCell ref="L18:M18"/>
    <mergeCell ref="N18:O18"/>
    <mergeCell ref="L17:M17"/>
    <mergeCell ref="N21:O21"/>
    <mergeCell ref="A19:A20"/>
    <mergeCell ref="D19:D20"/>
    <mergeCell ref="I19:I20"/>
    <mergeCell ref="J19:K19"/>
    <mergeCell ref="A17:A18"/>
    <mergeCell ref="D17:D18"/>
    <mergeCell ref="I17:I18"/>
    <mergeCell ref="J17:K17"/>
    <mergeCell ref="N19:O19"/>
    <mergeCell ref="J20:K20"/>
    <mergeCell ref="L20:M20"/>
    <mergeCell ref="N20:O20"/>
    <mergeCell ref="L19:M19"/>
    <mergeCell ref="A21:A24"/>
    <mergeCell ref="D21:D24"/>
    <mergeCell ref="I21:I24"/>
    <mergeCell ref="J21:K21"/>
    <mergeCell ref="L21:M21"/>
    <mergeCell ref="J22:K22"/>
    <mergeCell ref="L22:M22"/>
    <mergeCell ref="J23:K23"/>
    <mergeCell ref="L23:M23"/>
    <mergeCell ref="L24:M24"/>
    <mergeCell ref="Q26:Q27"/>
    <mergeCell ref="R26:R27"/>
    <mergeCell ref="J25:K25"/>
    <mergeCell ref="L25:M25"/>
    <mergeCell ref="N22:O22"/>
    <mergeCell ref="J24:K24"/>
    <mergeCell ref="N25:O25"/>
    <mergeCell ref="J26:K27"/>
    <mergeCell ref="L26:M27"/>
    <mergeCell ref="N26:O27"/>
    <mergeCell ref="P26:P27"/>
    <mergeCell ref="N24:O24"/>
    <mergeCell ref="N23:O23"/>
    <mergeCell ref="J34:J48"/>
    <mergeCell ref="L34:L48"/>
    <mergeCell ref="A25:A29"/>
    <mergeCell ref="C25:C26"/>
    <mergeCell ref="D25:D29"/>
    <mergeCell ref="G25:G26"/>
    <mergeCell ref="I25:I26"/>
    <mergeCell ref="A30:A31"/>
    <mergeCell ref="D30:D31"/>
    <mergeCell ref="I30:I31"/>
    <mergeCell ref="F34:F46"/>
    <mergeCell ref="G34:G46"/>
    <mergeCell ref="A34:A51"/>
    <mergeCell ref="U26:U27"/>
    <mergeCell ref="B27:B28"/>
    <mergeCell ref="C27:C28"/>
    <mergeCell ref="E27:E28"/>
    <mergeCell ref="F27:F28"/>
    <mergeCell ref="J28:K28"/>
    <mergeCell ref="A32:A33"/>
    <mergeCell ref="D32:D33"/>
    <mergeCell ref="I32:I33"/>
    <mergeCell ref="O32:P32"/>
    <mergeCell ref="O33:P33"/>
    <mergeCell ref="S26:S27"/>
    <mergeCell ref="T26:T27"/>
    <mergeCell ref="O31:P31"/>
    <mergeCell ref="N28:O28"/>
    <mergeCell ref="N29:O29"/>
    <mergeCell ref="O30:P30"/>
    <mergeCell ref="M30:N30"/>
    <mergeCell ref="L28:M28"/>
    <mergeCell ref="J29:K29"/>
    <mergeCell ref="L29:M29"/>
    <mergeCell ref="U34:U48"/>
    <mergeCell ref="V34:V46"/>
    <mergeCell ref="B47:B48"/>
    <mergeCell ref="C47:C48"/>
    <mergeCell ref="E47:E48"/>
    <mergeCell ref="F47:F48"/>
    <mergeCell ref="G47:G48"/>
    <mergeCell ref="H47:H48"/>
    <mergeCell ref="I34:I51"/>
    <mergeCell ref="V47:V48"/>
    <mergeCell ref="O51:P51"/>
    <mergeCell ref="O50:P50"/>
    <mergeCell ref="H34:H46"/>
    <mergeCell ref="S34:S48"/>
    <mergeCell ref="T34:T48"/>
    <mergeCell ref="O49:P49"/>
    <mergeCell ref="N34:N48"/>
    <mergeCell ref="O34:P48"/>
    <mergeCell ref="Q34:Q48"/>
    <mergeCell ref="R34:R48"/>
    <mergeCell ref="B34:B46"/>
    <mergeCell ref="C34:C46"/>
    <mergeCell ref="D34:D51"/>
    <mergeCell ref="E34:E46"/>
    <mergeCell ref="A67:A70"/>
    <mergeCell ref="D67:D70"/>
    <mergeCell ref="A60:A62"/>
    <mergeCell ref="D60:D62"/>
    <mergeCell ref="I60:I62"/>
    <mergeCell ref="O60:P60"/>
    <mergeCell ref="O61:P61"/>
    <mergeCell ref="A52:A59"/>
    <mergeCell ref="D52:D59"/>
    <mergeCell ref="I52:I59"/>
    <mergeCell ref="O52:P52"/>
    <mergeCell ref="O53:P53"/>
    <mergeCell ref="O54:P54"/>
    <mergeCell ref="O62:P62"/>
    <mergeCell ref="O55:P55"/>
    <mergeCell ref="O56:P56"/>
    <mergeCell ref="O57:P57"/>
    <mergeCell ref="O58:P58"/>
    <mergeCell ref="O59:P59"/>
    <mergeCell ref="D63:D65"/>
    <mergeCell ref="O78:P78"/>
    <mergeCell ref="A79:A80"/>
    <mergeCell ref="D79:D80"/>
    <mergeCell ref="I79:I80"/>
    <mergeCell ref="O79:P79"/>
    <mergeCell ref="O80:P80"/>
    <mergeCell ref="O66:P66"/>
    <mergeCell ref="E63:E64"/>
    <mergeCell ref="F63:F64"/>
    <mergeCell ref="G63:G64"/>
    <mergeCell ref="H63:H64"/>
    <mergeCell ref="I63:I65"/>
    <mergeCell ref="O63:P63"/>
    <mergeCell ref="O65:P65"/>
    <mergeCell ref="I67:I70"/>
    <mergeCell ref="O67:P67"/>
    <mergeCell ref="O68:P68"/>
    <mergeCell ref="O69:P69"/>
    <mergeCell ref="O70:P70"/>
    <mergeCell ref="O77:P77"/>
    <mergeCell ref="O74:P74"/>
    <mergeCell ref="A63:A65"/>
    <mergeCell ref="B63:B64"/>
    <mergeCell ref="C63:C64"/>
    <mergeCell ref="A71:A73"/>
    <mergeCell ref="D71:D73"/>
    <mergeCell ref="O71:P71"/>
    <mergeCell ref="I72:I73"/>
    <mergeCell ref="O72:P72"/>
    <mergeCell ref="O73:P73"/>
    <mergeCell ref="A75:A76"/>
    <mergeCell ref="D75:D76"/>
    <mergeCell ref="O75:P75"/>
    <mergeCell ref="O76:P76"/>
    <mergeCell ref="C86:V86"/>
    <mergeCell ref="C87:V87"/>
    <mergeCell ref="C88:V88"/>
    <mergeCell ref="A81:A82"/>
    <mergeCell ref="D81:D82"/>
    <mergeCell ref="I81:I82"/>
    <mergeCell ref="O81:P81"/>
    <mergeCell ref="O82:P82"/>
    <mergeCell ref="C89:V89"/>
    <mergeCell ref="C83:V83"/>
    <mergeCell ref="A84:B84"/>
    <mergeCell ref="C84:V84"/>
    <mergeCell ref="C85:V85"/>
  </mergeCells>
  <phoneticPr fontId="147" type="noConversion"/>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2"/>
  <sheetViews>
    <sheetView zoomScale="60" zoomScaleNormal="60" zoomScalePageLayoutView="60" workbookViewId="0">
      <selection activeCell="G186" sqref="G186"/>
    </sheetView>
  </sheetViews>
  <sheetFormatPr baseColWidth="10" defaultColWidth="11.5" defaultRowHeight="14" x14ac:dyDescent="0"/>
  <cols>
    <col min="1" max="1" width="12.5" style="357" customWidth="1"/>
    <col min="2" max="2" width="42" style="330" customWidth="1"/>
    <col min="3" max="3" width="30.1640625" style="330" customWidth="1"/>
    <col min="4" max="4" width="40.33203125" style="330" customWidth="1"/>
    <col min="5" max="5" width="14.33203125" style="334" customWidth="1"/>
    <col min="6" max="6" width="16.5" style="334" customWidth="1"/>
    <col min="7" max="7" width="16.5" style="365" customWidth="1"/>
    <col min="8" max="8" width="20" style="366" customWidth="1"/>
    <col min="9" max="9" width="58.5" style="367" customWidth="1"/>
    <col min="10" max="10" width="59.83203125" style="369" customWidth="1"/>
    <col min="11" max="11" width="52.6640625" style="369" customWidth="1"/>
    <col min="12" max="12" width="69.5" style="369" customWidth="1"/>
    <col min="13" max="13" width="19.6640625" style="365" customWidth="1"/>
    <col min="14" max="14" width="21.6640625" style="370" customWidth="1"/>
    <col min="15" max="15" width="22.5" style="369" customWidth="1"/>
    <col min="16" max="17" width="18.1640625" style="371" customWidth="1"/>
    <col min="18" max="18" width="79.83203125" style="368" customWidth="1"/>
    <col min="19" max="16384" width="11.5" style="330"/>
  </cols>
  <sheetData>
    <row r="1" spans="1:18" ht="15.75" customHeight="1">
      <c r="A1" s="2206" t="s">
        <v>211</v>
      </c>
      <c r="B1" s="2207"/>
      <c r="C1" s="2207"/>
      <c r="D1" s="2207"/>
      <c r="E1" s="2207"/>
      <c r="F1" s="2207"/>
      <c r="G1" s="2207"/>
      <c r="H1" s="2207"/>
      <c r="I1" s="2207"/>
      <c r="J1" s="2207"/>
      <c r="K1" s="2207"/>
      <c r="L1" s="2207"/>
      <c r="M1" s="2207"/>
      <c r="N1" s="2207"/>
      <c r="O1" s="2207"/>
      <c r="P1" s="2207"/>
      <c r="Q1" s="2207"/>
      <c r="R1" s="2208"/>
    </row>
    <row r="2" spans="1:18" s="331" customFormat="1" ht="26.25" customHeight="1">
      <c r="A2" s="2209" t="s">
        <v>1724</v>
      </c>
      <c r="B2" s="2210"/>
      <c r="C2" s="2210"/>
      <c r="D2" s="2210"/>
      <c r="E2" s="2210"/>
      <c r="F2" s="2210"/>
      <c r="G2" s="2210"/>
      <c r="H2" s="2210"/>
      <c r="I2" s="2210"/>
      <c r="J2" s="2210"/>
      <c r="K2" s="2210"/>
      <c r="L2" s="2210"/>
      <c r="M2" s="2210"/>
      <c r="N2" s="2210"/>
      <c r="O2" s="2210"/>
      <c r="P2" s="2210"/>
      <c r="Q2" s="2210"/>
      <c r="R2" s="2211"/>
    </row>
    <row r="3" spans="1:18" s="331" customFormat="1" ht="15.75" customHeight="1" thickBot="1">
      <c r="A3" s="657" t="s">
        <v>2904</v>
      </c>
      <c r="B3" s="658"/>
      <c r="C3" s="658"/>
      <c r="D3" s="658"/>
      <c r="E3" s="658"/>
      <c r="F3" s="658"/>
      <c r="G3" s="332"/>
      <c r="H3" s="659"/>
      <c r="I3" s="660"/>
      <c r="J3" s="661"/>
      <c r="K3" s="661"/>
      <c r="L3" s="661"/>
      <c r="M3" s="662"/>
      <c r="N3" s="663"/>
      <c r="O3" s="664"/>
      <c r="P3" s="665"/>
      <c r="Q3" s="665"/>
      <c r="R3" s="666"/>
    </row>
    <row r="4" spans="1:18" ht="13.5" customHeight="1" thickBot="1">
      <c r="A4" s="2299" t="s">
        <v>212</v>
      </c>
      <c r="B4" s="2300"/>
      <c r="C4" s="2301"/>
      <c r="D4" s="2302" t="s">
        <v>213</v>
      </c>
      <c r="E4" s="2303"/>
      <c r="F4" s="2304"/>
      <c r="G4" s="2304"/>
      <c r="H4" s="2304"/>
      <c r="I4" s="2305"/>
      <c r="J4" s="2306" t="s">
        <v>421</v>
      </c>
      <c r="K4" s="2307"/>
      <c r="L4" s="2307"/>
      <c r="M4" s="2307"/>
      <c r="N4" s="2307"/>
      <c r="O4" s="2307"/>
      <c r="P4" s="2307"/>
      <c r="Q4" s="2307"/>
      <c r="R4" s="2308"/>
    </row>
    <row r="5" spans="1:18" s="334" customFormat="1" ht="31.5" customHeight="1" thickBot="1">
      <c r="A5" s="2309" t="s">
        <v>215</v>
      </c>
      <c r="B5" s="2311" t="s">
        <v>216</v>
      </c>
      <c r="C5" s="2313" t="s">
        <v>217</v>
      </c>
      <c r="D5" s="2315" t="s">
        <v>218</v>
      </c>
      <c r="E5" s="2290" t="s">
        <v>219</v>
      </c>
      <c r="F5" s="1401" t="s">
        <v>328</v>
      </c>
      <c r="G5" s="2319" t="s">
        <v>220</v>
      </c>
      <c r="H5" s="1401" t="s">
        <v>327</v>
      </c>
      <c r="I5" s="2322" t="s">
        <v>221</v>
      </c>
      <c r="J5" s="2324" t="s">
        <v>326</v>
      </c>
      <c r="K5" s="2290" t="s">
        <v>222</v>
      </c>
      <c r="L5" s="2311" t="s">
        <v>223</v>
      </c>
      <c r="M5" s="2319" t="s">
        <v>958</v>
      </c>
      <c r="N5" s="2288" t="s">
        <v>327</v>
      </c>
      <c r="O5" s="2290" t="s">
        <v>225</v>
      </c>
      <c r="P5" s="2292" t="s">
        <v>226</v>
      </c>
      <c r="Q5" s="2293"/>
      <c r="R5" s="333" t="s">
        <v>227</v>
      </c>
    </row>
    <row r="6" spans="1:18" s="334" customFormat="1" ht="37.5" customHeight="1">
      <c r="A6" s="2310"/>
      <c r="B6" s="2312"/>
      <c r="C6" s="2314"/>
      <c r="D6" s="2316"/>
      <c r="E6" s="2291"/>
      <c r="F6" s="1630"/>
      <c r="G6" s="2321"/>
      <c r="H6" s="1402"/>
      <c r="I6" s="2323"/>
      <c r="J6" s="2325"/>
      <c r="K6" s="2317"/>
      <c r="L6" s="2318"/>
      <c r="M6" s="2320"/>
      <c r="N6" s="2289"/>
      <c r="O6" s="2291"/>
      <c r="P6" s="335" t="s">
        <v>228</v>
      </c>
      <c r="Q6" s="335" t="s">
        <v>229</v>
      </c>
      <c r="R6" s="336" t="s">
        <v>230</v>
      </c>
    </row>
    <row r="7" spans="1:18" s="334" customFormat="1" ht="4.5" customHeight="1">
      <c r="A7" s="337"/>
      <c r="B7" s="338"/>
      <c r="C7" s="339"/>
      <c r="D7" s="338"/>
      <c r="E7" s="338"/>
      <c r="F7" s="338"/>
      <c r="G7" s="340"/>
      <c r="H7" s="338"/>
      <c r="I7" s="341"/>
      <c r="J7" s="667"/>
      <c r="K7" s="342"/>
      <c r="L7" s="342"/>
      <c r="M7" s="340"/>
      <c r="N7" s="343"/>
      <c r="O7" s="338"/>
      <c r="P7" s="344"/>
      <c r="Q7" s="344"/>
      <c r="R7" s="345"/>
    </row>
    <row r="8" spans="1:18" s="236" customFormat="1" ht="150.75" customHeight="1">
      <c r="A8" s="1301" t="s">
        <v>1143</v>
      </c>
      <c r="B8" s="1247" t="s">
        <v>1144</v>
      </c>
      <c r="C8" s="1247" t="s">
        <v>1145</v>
      </c>
      <c r="D8" s="1247" t="s">
        <v>1146</v>
      </c>
      <c r="E8" s="347">
        <v>1</v>
      </c>
      <c r="F8" s="347">
        <f>(((H8*E8)/G8)*100%)/E8</f>
        <v>0</v>
      </c>
      <c r="G8" s="1302">
        <v>70000</v>
      </c>
      <c r="H8" s="1302"/>
      <c r="I8" s="352" t="s">
        <v>1147</v>
      </c>
      <c r="J8" s="380"/>
      <c r="K8" s="1252" t="s">
        <v>1148</v>
      </c>
      <c r="L8" s="1253"/>
      <c r="M8" s="1302"/>
      <c r="N8" s="1303"/>
      <c r="O8" s="1248" t="s">
        <v>1149</v>
      </c>
      <c r="P8" s="351"/>
      <c r="Q8" s="351"/>
      <c r="R8" s="244"/>
    </row>
    <row r="9" spans="1:18" s="236" customFormat="1" ht="133.5" customHeight="1">
      <c r="A9" s="1304" t="s">
        <v>1150</v>
      </c>
      <c r="B9" s="1243" t="s">
        <v>1151</v>
      </c>
      <c r="C9" s="1243" t="s">
        <v>1152</v>
      </c>
      <c r="D9" s="1650" t="s">
        <v>1153</v>
      </c>
      <c r="E9" s="1305">
        <v>0.95</v>
      </c>
      <c r="F9" s="1305">
        <f>(((H9*E9)/G9)*100%)/E8</f>
        <v>0</v>
      </c>
      <c r="G9" s="2225">
        <v>13000</v>
      </c>
      <c r="H9" s="1676"/>
      <c r="I9" s="2273" t="s">
        <v>1154</v>
      </c>
      <c r="J9" s="2273"/>
      <c r="K9" s="2294" t="s">
        <v>1155</v>
      </c>
      <c r="L9" s="2295"/>
      <c r="M9" s="1676"/>
      <c r="N9" s="2222"/>
      <c r="O9" s="1679" t="s">
        <v>1149</v>
      </c>
      <c r="P9" s="2218"/>
      <c r="Q9" s="2218"/>
      <c r="R9" s="2286"/>
    </row>
    <row r="10" spans="1:18" s="236" customFormat="1" ht="200.25" customHeight="1">
      <c r="A10" s="1304" t="s">
        <v>1156</v>
      </c>
      <c r="B10" s="1243" t="s">
        <v>1157</v>
      </c>
      <c r="C10" s="1243" t="s">
        <v>1158</v>
      </c>
      <c r="D10" s="1652"/>
      <c r="E10" s="1305">
        <v>0.05</v>
      </c>
      <c r="F10" s="1305">
        <f>(((H9*E10)/G9)*100%)/E10</f>
        <v>0</v>
      </c>
      <c r="G10" s="2226"/>
      <c r="H10" s="1675"/>
      <c r="I10" s="2275"/>
      <c r="J10" s="2275"/>
      <c r="K10" s="2294"/>
      <c r="L10" s="2295"/>
      <c r="M10" s="1675"/>
      <c r="N10" s="2223"/>
      <c r="O10" s="1681"/>
      <c r="P10" s="2219"/>
      <c r="Q10" s="2219"/>
      <c r="R10" s="2287"/>
    </row>
    <row r="11" spans="1:18" s="236" customFormat="1" ht="92.25" customHeight="1">
      <c r="A11" s="2270" t="s">
        <v>1159</v>
      </c>
      <c r="B11" s="1253" t="s">
        <v>1160</v>
      </c>
      <c r="C11" s="1253" t="s">
        <v>1161</v>
      </c>
      <c r="D11" s="1650" t="s">
        <v>1162</v>
      </c>
      <c r="E11" s="347">
        <v>0.06</v>
      </c>
      <c r="F11" s="348">
        <f>(((H11*E11)/G11)*100%)/E11</f>
        <v>0.68181818181818188</v>
      </c>
      <c r="G11" s="2225">
        <v>44000</v>
      </c>
      <c r="H11" s="2225">
        <v>30000</v>
      </c>
      <c r="I11" s="2273" t="s">
        <v>1163</v>
      </c>
      <c r="J11" s="1650" t="s">
        <v>1390</v>
      </c>
      <c r="K11" s="2296" t="s">
        <v>1164</v>
      </c>
      <c r="L11" s="1650" t="s">
        <v>1167</v>
      </c>
      <c r="M11" s="2225">
        <v>30000</v>
      </c>
      <c r="N11" s="1306"/>
      <c r="O11" s="1679" t="s">
        <v>1149</v>
      </c>
      <c r="P11" s="1307"/>
      <c r="Q11" s="1307"/>
      <c r="R11" s="1308"/>
    </row>
    <row r="12" spans="1:18" s="236" customFormat="1" ht="90" customHeight="1">
      <c r="A12" s="2271"/>
      <c r="B12" s="1253" t="s">
        <v>1165</v>
      </c>
      <c r="C12" s="1253" t="s">
        <v>1166</v>
      </c>
      <c r="D12" s="1651"/>
      <c r="E12" s="347">
        <v>0.06</v>
      </c>
      <c r="F12" s="348">
        <f>(((H11*E12)/G11)*100%)/E12</f>
        <v>0.68181818181818188</v>
      </c>
      <c r="G12" s="2230"/>
      <c r="H12" s="2230"/>
      <c r="I12" s="2274"/>
      <c r="J12" s="1652"/>
      <c r="K12" s="2296"/>
      <c r="L12" s="1652"/>
      <c r="M12" s="2230"/>
      <c r="N12" s="1309">
        <v>15000</v>
      </c>
      <c r="O12" s="1680"/>
      <c r="P12" s="1310">
        <v>41177</v>
      </c>
      <c r="Q12" s="1310">
        <v>41177</v>
      </c>
      <c r="R12" s="1311" t="s">
        <v>1168</v>
      </c>
    </row>
    <row r="13" spans="1:18" s="236" customFormat="1" ht="90.75" customHeight="1">
      <c r="A13" s="2271"/>
      <c r="B13" s="1253" t="s">
        <v>1169</v>
      </c>
      <c r="C13" s="1253" t="s">
        <v>1170</v>
      </c>
      <c r="D13" s="1651"/>
      <c r="E13" s="347">
        <v>0.06</v>
      </c>
      <c r="F13" s="348">
        <f>(((H11*E13)/G11)*100%)/E13</f>
        <v>0.68181818181818188</v>
      </c>
      <c r="G13" s="2230"/>
      <c r="H13" s="2230"/>
      <c r="I13" s="2274"/>
      <c r="J13" s="1650" t="s">
        <v>1391</v>
      </c>
      <c r="K13" s="2296"/>
      <c r="L13" s="1650" t="s">
        <v>1171</v>
      </c>
      <c r="M13" s="2230"/>
      <c r="N13" s="1312">
        <v>15000</v>
      </c>
      <c r="O13" s="1680"/>
      <c r="P13" s="1313">
        <v>41180</v>
      </c>
      <c r="Q13" s="1313">
        <v>41180</v>
      </c>
      <c r="R13" s="1314" t="s">
        <v>1172</v>
      </c>
    </row>
    <row r="14" spans="1:18" s="236" customFormat="1" ht="102" customHeight="1">
      <c r="A14" s="2271"/>
      <c r="B14" s="1253" t="s">
        <v>1173</v>
      </c>
      <c r="C14" s="1253" t="s">
        <v>1174</v>
      </c>
      <c r="D14" s="1651"/>
      <c r="E14" s="347">
        <v>0.06</v>
      </c>
      <c r="F14" s="348">
        <f>(((H11*E14)/G11)*100%)/E14</f>
        <v>0.68181818181818188</v>
      </c>
      <c r="G14" s="2230"/>
      <c r="H14" s="2230"/>
      <c r="I14" s="2274"/>
      <c r="J14" s="2297"/>
      <c r="K14" s="2296"/>
      <c r="L14" s="2297"/>
      <c r="M14" s="2230"/>
      <c r="N14" s="1312"/>
      <c r="O14" s="1680"/>
      <c r="P14" s="1313"/>
      <c r="Q14" s="1313"/>
      <c r="R14" s="1314"/>
    </row>
    <row r="15" spans="1:18" s="236" customFormat="1" ht="81" customHeight="1">
      <c r="A15" s="2271"/>
      <c r="B15" s="1253" t="s">
        <v>1175</v>
      </c>
      <c r="C15" s="1253" t="s">
        <v>1176</v>
      </c>
      <c r="D15" s="1652"/>
      <c r="E15" s="347">
        <v>0.06</v>
      </c>
      <c r="F15" s="348">
        <f>(((H11*E15)/G11)*100%)/E15</f>
        <v>0.68181818181818188</v>
      </c>
      <c r="G15" s="2226"/>
      <c r="H15" s="2226"/>
      <c r="I15" s="2275"/>
      <c r="J15" s="2298"/>
      <c r="K15" s="2296"/>
      <c r="L15" s="2298"/>
      <c r="M15" s="2226"/>
      <c r="N15" s="1309"/>
      <c r="O15" s="1681"/>
      <c r="P15" s="1310"/>
      <c r="Q15" s="1310"/>
      <c r="R15" s="1311"/>
    </row>
    <row r="16" spans="1:18" s="236" customFormat="1" ht="254.25" customHeight="1">
      <c r="A16" s="2271"/>
      <c r="B16" s="1253" t="s">
        <v>1177</v>
      </c>
      <c r="C16" s="1253" t="s">
        <v>1178</v>
      </c>
      <c r="D16" s="346" t="s">
        <v>1179</v>
      </c>
      <c r="E16" s="347">
        <v>0.3</v>
      </c>
      <c r="F16" s="348">
        <f t="shared" ref="F16:F25" si="0">(((H16*E16)/G16)*100%)/E16</f>
        <v>0</v>
      </c>
      <c r="G16" s="349">
        <v>20000</v>
      </c>
      <c r="H16" s="668">
        <v>0</v>
      </c>
      <c r="I16" s="1247" t="s">
        <v>1180</v>
      </c>
      <c r="J16" s="379"/>
      <c r="K16" s="1252" t="s">
        <v>1181</v>
      </c>
      <c r="L16" s="1253"/>
      <c r="M16" s="668">
        <v>0</v>
      </c>
      <c r="N16" s="350">
        <v>0</v>
      </c>
      <c r="O16" s="1248" t="s">
        <v>1149</v>
      </c>
      <c r="P16" s="351"/>
      <c r="Q16" s="351"/>
      <c r="R16" s="244"/>
    </row>
    <row r="17" spans="1:18" s="236" customFormat="1" ht="171" customHeight="1">
      <c r="A17" s="2271"/>
      <c r="B17" s="1253" t="s">
        <v>1182</v>
      </c>
      <c r="C17" s="1253" t="s">
        <v>1183</v>
      </c>
      <c r="D17" s="346" t="s">
        <v>1184</v>
      </c>
      <c r="E17" s="347">
        <v>0.25</v>
      </c>
      <c r="F17" s="347">
        <f t="shared" si="0"/>
        <v>0</v>
      </c>
      <c r="G17" s="1302">
        <v>40000</v>
      </c>
      <c r="H17" s="1315"/>
      <c r="I17" s="1247" t="s">
        <v>1185</v>
      </c>
      <c r="J17" s="379"/>
      <c r="K17" s="1252" t="s">
        <v>1186</v>
      </c>
      <c r="L17" s="1253"/>
      <c r="M17" s="1315"/>
      <c r="N17" s="350"/>
      <c r="O17" s="1248" t="s">
        <v>1149</v>
      </c>
      <c r="P17" s="351"/>
      <c r="Q17" s="351"/>
      <c r="R17" s="244"/>
    </row>
    <row r="18" spans="1:18" s="236" customFormat="1" ht="145.5" customHeight="1">
      <c r="A18" s="2271"/>
      <c r="B18" s="1253" t="s">
        <v>1187</v>
      </c>
      <c r="C18" s="1253" t="s">
        <v>1188</v>
      </c>
      <c r="D18" s="346" t="s">
        <v>1189</v>
      </c>
      <c r="E18" s="347">
        <v>0.1</v>
      </c>
      <c r="F18" s="347">
        <f t="shared" si="0"/>
        <v>0</v>
      </c>
      <c r="G18" s="349">
        <v>27000</v>
      </c>
      <c r="H18" s="669"/>
      <c r="I18" s="352" t="s">
        <v>1190</v>
      </c>
      <c r="J18" s="380"/>
      <c r="K18" s="1252" t="s">
        <v>1191</v>
      </c>
      <c r="L18" s="1253"/>
      <c r="M18" s="669"/>
      <c r="N18" s="350"/>
      <c r="O18" s="1248" t="s">
        <v>1149</v>
      </c>
      <c r="P18" s="351"/>
      <c r="Q18" s="351"/>
      <c r="R18" s="244"/>
    </row>
    <row r="19" spans="1:18" s="236" customFormat="1" ht="219" customHeight="1">
      <c r="A19" s="2272"/>
      <c r="B19" s="1253" t="s">
        <v>1192</v>
      </c>
      <c r="C19" s="1253" t="s">
        <v>1193</v>
      </c>
      <c r="D19" s="346" t="s">
        <v>1194</v>
      </c>
      <c r="E19" s="347">
        <v>0.05</v>
      </c>
      <c r="F19" s="347">
        <f t="shared" si="0"/>
        <v>0</v>
      </c>
      <c r="G19" s="349">
        <v>1000</v>
      </c>
      <c r="H19" s="668">
        <v>0</v>
      </c>
      <c r="I19" s="1247" t="s">
        <v>1195</v>
      </c>
      <c r="J19" s="1316"/>
      <c r="K19" s="1245" t="s">
        <v>1196</v>
      </c>
      <c r="L19" s="1246"/>
      <c r="M19" s="668">
        <v>0</v>
      </c>
      <c r="N19" s="350">
        <v>0</v>
      </c>
      <c r="O19" s="1248" t="s">
        <v>1149</v>
      </c>
      <c r="P19" s="351"/>
      <c r="Q19" s="351"/>
      <c r="R19" s="244"/>
    </row>
    <row r="20" spans="1:18" s="236" customFormat="1" ht="261.75" customHeight="1">
      <c r="A20" s="2279" t="s">
        <v>1197</v>
      </c>
      <c r="B20" s="1253" t="s">
        <v>794</v>
      </c>
      <c r="C20" s="1253" t="s">
        <v>795</v>
      </c>
      <c r="D20" s="346" t="s">
        <v>796</v>
      </c>
      <c r="E20" s="347">
        <v>0.35</v>
      </c>
      <c r="F20" s="347">
        <f t="shared" si="0"/>
        <v>0</v>
      </c>
      <c r="G20" s="1317">
        <v>35000</v>
      </c>
      <c r="H20" s="1318">
        <v>0</v>
      </c>
      <c r="I20" s="1247" t="s">
        <v>797</v>
      </c>
      <c r="J20" s="379"/>
      <c r="K20" s="1247" t="s">
        <v>798</v>
      </c>
      <c r="L20" s="1247"/>
      <c r="M20" s="1318">
        <v>0</v>
      </c>
      <c r="N20" s="1319">
        <v>0</v>
      </c>
      <c r="O20" s="379" t="s">
        <v>1149</v>
      </c>
      <c r="P20" s="1320"/>
      <c r="Q20" s="1320"/>
      <c r="R20" s="1321"/>
    </row>
    <row r="21" spans="1:18" s="236" customFormat="1" ht="216.75" customHeight="1">
      <c r="A21" s="2280"/>
      <c r="B21" s="1253" t="s">
        <v>799</v>
      </c>
      <c r="C21" s="1253" t="s">
        <v>800</v>
      </c>
      <c r="D21" s="346" t="s">
        <v>801</v>
      </c>
      <c r="E21" s="347">
        <v>0.31</v>
      </c>
      <c r="F21" s="347">
        <f t="shared" si="0"/>
        <v>0.9285714285714286</v>
      </c>
      <c r="G21" s="1317">
        <v>70000</v>
      </c>
      <c r="H21" s="1318">
        <v>65000</v>
      </c>
      <c r="I21" s="1247" t="s">
        <v>802</v>
      </c>
      <c r="J21" s="1247" t="s">
        <v>1392</v>
      </c>
      <c r="K21" s="1247" t="s">
        <v>803</v>
      </c>
      <c r="L21" s="1247"/>
      <c r="M21" s="1318">
        <v>65000</v>
      </c>
      <c r="N21" s="1319">
        <v>65000</v>
      </c>
      <c r="O21" s="379" t="s">
        <v>1149</v>
      </c>
      <c r="P21" s="1320">
        <v>41169</v>
      </c>
      <c r="Q21" s="1320">
        <v>41273</v>
      </c>
      <c r="R21" s="1321" t="s">
        <v>804</v>
      </c>
    </row>
    <row r="22" spans="1:18" s="236" customFormat="1" ht="216" customHeight="1">
      <c r="A22" s="2280"/>
      <c r="B22" s="1253" t="s">
        <v>805</v>
      </c>
      <c r="C22" s="1253" t="s">
        <v>806</v>
      </c>
      <c r="D22" s="346" t="s">
        <v>807</v>
      </c>
      <c r="E22" s="347">
        <v>0.22</v>
      </c>
      <c r="F22" s="347">
        <f t="shared" si="0"/>
        <v>0</v>
      </c>
      <c r="G22" s="1317">
        <v>10000</v>
      </c>
      <c r="H22" s="1318">
        <v>0</v>
      </c>
      <c r="I22" s="1247" t="s">
        <v>808</v>
      </c>
      <c r="J22" s="379"/>
      <c r="K22" s="1247" t="s">
        <v>809</v>
      </c>
      <c r="L22" s="1247"/>
      <c r="M22" s="1318">
        <v>0</v>
      </c>
      <c r="N22" s="1319">
        <v>0</v>
      </c>
      <c r="O22" s="379" t="s">
        <v>1149</v>
      </c>
      <c r="P22" s="1320"/>
      <c r="Q22" s="1320"/>
      <c r="R22" s="1321"/>
    </row>
    <row r="23" spans="1:18" s="236" customFormat="1" ht="175.5" customHeight="1">
      <c r="A23" s="2281"/>
      <c r="B23" s="1253" t="s">
        <v>810</v>
      </c>
      <c r="C23" s="1253" t="s">
        <v>811</v>
      </c>
      <c r="D23" s="346" t="s">
        <v>812</v>
      </c>
      <c r="E23" s="347">
        <v>0.12</v>
      </c>
      <c r="F23" s="347">
        <f t="shared" si="0"/>
        <v>0</v>
      </c>
      <c r="G23" s="1317">
        <v>10000</v>
      </c>
      <c r="H23" s="1318"/>
      <c r="I23" s="1247" t="s">
        <v>813</v>
      </c>
      <c r="J23" s="379"/>
      <c r="K23" s="1247" t="s">
        <v>814</v>
      </c>
      <c r="L23" s="1247"/>
      <c r="M23" s="1318"/>
      <c r="N23" s="1322"/>
      <c r="O23" s="379" t="s">
        <v>1149</v>
      </c>
      <c r="P23" s="1320"/>
      <c r="Q23" s="1320"/>
      <c r="R23" s="1321"/>
    </row>
    <row r="24" spans="1:18" s="236" customFormat="1" ht="184.5" customHeight="1">
      <c r="A24" s="2215" t="s">
        <v>815</v>
      </c>
      <c r="B24" s="1304" t="s">
        <v>816</v>
      </c>
      <c r="C24" s="1243" t="s">
        <v>817</v>
      </c>
      <c r="D24" s="1243" t="s">
        <v>818</v>
      </c>
      <c r="E24" s="1251">
        <v>2.0999999999999999E-3</v>
      </c>
      <c r="F24" s="347">
        <f t="shared" si="0"/>
        <v>0</v>
      </c>
      <c r="G24" s="1323">
        <v>80000</v>
      </c>
      <c r="H24" s="1324">
        <v>0</v>
      </c>
      <c r="I24" s="1243" t="s">
        <v>819</v>
      </c>
      <c r="J24" s="1325"/>
      <c r="K24" s="1243" t="s">
        <v>820</v>
      </c>
      <c r="L24" s="1243"/>
      <c r="M24" s="1324">
        <v>0</v>
      </c>
      <c r="N24" s="1326">
        <v>0</v>
      </c>
      <c r="O24" s="1243" t="s">
        <v>821</v>
      </c>
      <c r="P24" s="1320"/>
      <c r="Q24" s="1320"/>
      <c r="R24" s="1321"/>
    </row>
    <row r="25" spans="1:18" s="1329" customFormat="1" ht="83.25" customHeight="1">
      <c r="A25" s="2216"/>
      <c r="B25" s="1301" t="s">
        <v>822</v>
      </c>
      <c r="C25" s="1253" t="s">
        <v>823</v>
      </c>
      <c r="D25" s="1650" t="s">
        <v>824</v>
      </c>
      <c r="E25" s="1327">
        <v>0.18959999999999999</v>
      </c>
      <c r="F25" s="347">
        <f t="shared" si="0"/>
        <v>0.42979669729096309</v>
      </c>
      <c r="G25" s="2276">
        <v>44975961.232000001</v>
      </c>
      <c r="H25" s="2262">
        <v>19330519.594999999</v>
      </c>
      <c r="I25" s="1650" t="s">
        <v>825</v>
      </c>
      <c r="J25" s="1325"/>
      <c r="K25" s="1650" t="s">
        <v>826</v>
      </c>
      <c r="L25" s="1650"/>
      <c r="M25" s="2262">
        <v>19330519.594999999</v>
      </c>
      <c r="N25" s="1328"/>
      <c r="O25" s="1650" t="s">
        <v>821</v>
      </c>
      <c r="P25" s="2218"/>
      <c r="Q25" s="2218"/>
      <c r="R25" s="2220"/>
    </row>
    <row r="26" spans="1:18" s="1329" customFormat="1" ht="83.25" customHeight="1">
      <c r="A26" s="2216"/>
      <c r="B26" s="1301" t="s">
        <v>827</v>
      </c>
      <c r="C26" s="1253" t="s">
        <v>828</v>
      </c>
      <c r="D26" s="1651"/>
      <c r="E26" s="1327">
        <v>0.33179999999999998</v>
      </c>
      <c r="F26" s="347">
        <f>(((H25*E26)/G25)*100%)/E26</f>
        <v>0.42979669729096315</v>
      </c>
      <c r="G26" s="2277"/>
      <c r="H26" s="2263"/>
      <c r="I26" s="1651"/>
      <c r="J26" s="1244" t="s">
        <v>829</v>
      </c>
      <c r="K26" s="1651"/>
      <c r="L26" s="1651"/>
      <c r="M26" s="2263"/>
      <c r="N26" s="1330">
        <v>19330519.594999999</v>
      </c>
      <c r="O26" s="1651"/>
      <c r="P26" s="2224"/>
      <c r="Q26" s="2224"/>
      <c r="R26" s="2234"/>
    </row>
    <row r="27" spans="1:18" s="1329" customFormat="1" ht="83.25" customHeight="1">
      <c r="A27" s="2216"/>
      <c r="B27" s="1301" t="s">
        <v>830</v>
      </c>
      <c r="C27" s="1253" t="s">
        <v>831</v>
      </c>
      <c r="D27" s="1652"/>
      <c r="E27" s="1327">
        <v>0.42159999999999997</v>
      </c>
      <c r="F27" s="347">
        <f>(((H25*E27)/G25)*100%)/E27</f>
        <v>0.42979669729096315</v>
      </c>
      <c r="G27" s="2278"/>
      <c r="H27" s="2264"/>
      <c r="I27" s="1652"/>
      <c r="J27" s="1316"/>
      <c r="K27" s="1652"/>
      <c r="L27" s="1652"/>
      <c r="M27" s="2264"/>
      <c r="N27" s="1331"/>
      <c r="O27" s="1651"/>
      <c r="P27" s="2219"/>
      <c r="Q27" s="2219"/>
      <c r="R27" s="2221"/>
    </row>
    <row r="28" spans="1:18" s="1329" customFormat="1" ht="14.25" customHeight="1">
      <c r="A28" s="2216"/>
      <c r="B28" s="2215" t="s">
        <v>832</v>
      </c>
      <c r="C28" s="2242" t="s">
        <v>833</v>
      </c>
      <c r="D28" s="1650" t="s">
        <v>834</v>
      </c>
      <c r="E28" s="2255">
        <v>1.7999999999999999E-2</v>
      </c>
      <c r="F28" s="2255">
        <f>(((H28*E28)/G28)*100%)/E28</f>
        <v>0.52824860690668585</v>
      </c>
      <c r="G28" s="2283">
        <v>2074370.9129999999</v>
      </c>
      <c r="H28" s="1650">
        <v>1095783.5449999999</v>
      </c>
      <c r="I28" s="1650" t="s">
        <v>835</v>
      </c>
      <c r="J28" s="381" t="s">
        <v>836</v>
      </c>
      <c r="K28" s="1650" t="s">
        <v>837</v>
      </c>
      <c r="L28" s="381" t="s">
        <v>836</v>
      </c>
      <c r="M28" s="1650">
        <v>1095783.5449999999</v>
      </c>
      <c r="N28" s="1332">
        <v>127542.238</v>
      </c>
      <c r="O28" s="1247" t="s">
        <v>234</v>
      </c>
      <c r="P28" s="1333">
        <v>41122</v>
      </c>
      <c r="Q28" s="1333">
        <v>41122</v>
      </c>
      <c r="R28" s="1334" t="s">
        <v>838</v>
      </c>
    </row>
    <row r="29" spans="1:18" s="1329" customFormat="1" ht="14.25" customHeight="1">
      <c r="A29" s="2216"/>
      <c r="B29" s="2216"/>
      <c r="C29" s="2243"/>
      <c r="D29" s="1651"/>
      <c r="E29" s="2266"/>
      <c r="F29" s="2266"/>
      <c r="G29" s="2284"/>
      <c r="H29" s="1651"/>
      <c r="I29" s="1651"/>
      <c r="J29" s="381" t="s">
        <v>839</v>
      </c>
      <c r="K29" s="1651"/>
      <c r="L29" s="381" t="s">
        <v>839</v>
      </c>
      <c r="M29" s="1651"/>
      <c r="N29" s="1332">
        <v>570.43899999999996</v>
      </c>
      <c r="O29" s="1247" t="s">
        <v>234</v>
      </c>
      <c r="P29" s="1333">
        <v>41130</v>
      </c>
      <c r="Q29" s="1333">
        <v>41130</v>
      </c>
      <c r="R29" s="1334" t="s">
        <v>840</v>
      </c>
    </row>
    <row r="30" spans="1:18" s="1329" customFormat="1" ht="14.25" customHeight="1">
      <c r="A30" s="2216"/>
      <c r="B30" s="2216"/>
      <c r="C30" s="2243"/>
      <c r="D30" s="1651"/>
      <c r="E30" s="2266"/>
      <c r="F30" s="2266"/>
      <c r="G30" s="2284"/>
      <c r="H30" s="1651"/>
      <c r="I30" s="1651"/>
      <c r="J30" s="381" t="s">
        <v>841</v>
      </c>
      <c r="K30" s="1651"/>
      <c r="L30" s="381" t="s">
        <v>841</v>
      </c>
      <c r="M30" s="1651"/>
      <c r="N30" s="1332">
        <v>1559.925</v>
      </c>
      <c r="O30" s="1247" t="s">
        <v>234</v>
      </c>
      <c r="P30" s="1333">
        <v>41130</v>
      </c>
      <c r="Q30" s="1333">
        <v>41130</v>
      </c>
      <c r="R30" s="1334" t="s">
        <v>842</v>
      </c>
    </row>
    <row r="31" spans="1:18" s="1329" customFormat="1" ht="14.25" customHeight="1">
      <c r="A31" s="2216"/>
      <c r="B31" s="2216"/>
      <c r="C31" s="2243"/>
      <c r="D31" s="1651"/>
      <c r="E31" s="2266"/>
      <c r="F31" s="2266"/>
      <c r="G31" s="2284"/>
      <c r="H31" s="1651"/>
      <c r="I31" s="1651"/>
      <c r="J31" s="381" t="s">
        <v>843</v>
      </c>
      <c r="K31" s="1651"/>
      <c r="L31" s="381" t="s">
        <v>843</v>
      </c>
      <c r="M31" s="1651"/>
      <c r="N31" s="1332">
        <v>1379.8320000000001</v>
      </c>
      <c r="O31" s="1247" t="s">
        <v>234</v>
      </c>
      <c r="P31" s="1333">
        <v>41130</v>
      </c>
      <c r="Q31" s="1333">
        <v>41130</v>
      </c>
      <c r="R31" s="1334" t="s">
        <v>844</v>
      </c>
    </row>
    <row r="32" spans="1:18" s="1329" customFormat="1" ht="14.25" customHeight="1">
      <c r="A32" s="2216"/>
      <c r="B32" s="2216"/>
      <c r="C32" s="2243"/>
      <c r="D32" s="1651"/>
      <c r="E32" s="2266"/>
      <c r="F32" s="2266"/>
      <c r="G32" s="2284"/>
      <c r="H32" s="1651"/>
      <c r="I32" s="1651"/>
      <c r="J32" s="381" t="s">
        <v>845</v>
      </c>
      <c r="K32" s="1651"/>
      <c r="L32" s="381" t="s">
        <v>845</v>
      </c>
      <c r="M32" s="1651"/>
      <c r="N32" s="1332">
        <v>955.84400000000005</v>
      </c>
      <c r="O32" s="1247" t="s">
        <v>234</v>
      </c>
      <c r="P32" s="1333">
        <v>41130</v>
      </c>
      <c r="Q32" s="1333">
        <v>41130</v>
      </c>
      <c r="R32" s="1334" t="s">
        <v>846</v>
      </c>
    </row>
    <row r="33" spans="1:18" s="1329" customFormat="1" ht="14.25" customHeight="1">
      <c r="A33" s="2216"/>
      <c r="B33" s="2216"/>
      <c r="C33" s="2243"/>
      <c r="D33" s="1651"/>
      <c r="E33" s="2266"/>
      <c r="F33" s="2266"/>
      <c r="G33" s="2284"/>
      <c r="H33" s="1651"/>
      <c r="I33" s="1651"/>
      <c r="J33" s="381" t="s">
        <v>847</v>
      </c>
      <c r="K33" s="1651"/>
      <c r="L33" s="381" t="s">
        <v>847</v>
      </c>
      <c r="M33" s="1651"/>
      <c r="N33" s="1332">
        <v>294.36900000000003</v>
      </c>
      <c r="O33" s="1247" t="s">
        <v>234</v>
      </c>
      <c r="P33" s="1333">
        <v>41130</v>
      </c>
      <c r="Q33" s="1333">
        <v>41130</v>
      </c>
      <c r="R33" s="1334" t="s">
        <v>848</v>
      </c>
    </row>
    <row r="34" spans="1:18" s="1329" customFormat="1" ht="14.25" customHeight="1">
      <c r="A34" s="2216"/>
      <c r="B34" s="2216"/>
      <c r="C34" s="2243"/>
      <c r="D34" s="1651"/>
      <c r="E34" s="2266"/>
      <c r="F34" s="2266"/>
      <c r="G34" s="2284"/>
      <c r="H34" s="1651"/>
      <c r="I34" s="1651"/>
      <c r="J34" s="381" t="s">
        <v>849</v>
      </c>
      <c r="K34" s="1651"/>
      <c r="L34" s="381" t="s">
        <v>849</v>
      </c>
      <c r="M34" s="1651"/>
      <c r="N34" s="1332">
        <v>1369.9939999999999</v>
      </c>
      <c r="O34" s="1247" t="s">
        <v>234</v>
      </c>
      <c r="P34" s="1333">
        <v>41130</v>
      </c>
      <c r="Q34" s="1333">
        <v>41130</v>
      </c>
      <c r="R34" s="1334" t="s">
        <v>850</v>
      </c>
    </row>
    <row r="35" spans="1:18" s="1329" customFormat="1" ht="14.25" customHeight="1">
      <c r="A35" s="2216"/>
      <c r="B35" s="2216"/>
      <c r="C35" s="2243"/>
      <c r="D35" s="1651"/>
      <c r="E35" s="2266"/>
      <c r="F35" s="2266"/>
      <c r="G35" s="2284"/>
      <c r="H35" s="1651"/>
      <c r="I35" s="1651"/>
      <c r="J35" s="381" t="s">
        <v>851</v>
      </c>
      <c r="K35" s="1651"/>
      <c r="L35" s="381" t="s">
        <v>851</v>
      </c>
      <c r="M35" s="1651"/>
      <c r="N35" s="1332">
        <v>31.6</v>
      </c>
      <c r="O35" s="1247" t="s">
        <v>234</v>
      </c>
      <c r="P35" s="1333">
        <v>41130</v>
      </c>
      <c r="Q35" s="1333">
        <v>41130</v>
      </c>
      <c r="R35" s="1334" t="s">
        <v>852</v>
      </c>
    </row>
    <row r="36" spans="1:18" s="1329" customFormat="1" ht="14.25" customHeight="1">
      <c r="A36" s="2216"/>
      <c r="B36" s="2216"/>
      <c r="C36" s="2243"/>
      <c r="D36" s="1651"/>
      <c r="E36" s="2266"/>
      <c r="F36" s="2266"/>
      <c r="G36" s="2284"/>
      <c r="H36" s="1651"/>
      <c r="I36" s="1651"/>
      <c r="J36" s="381" t="s">
        <v>847</v>
      </c>
      <c r="K36" s="1651"/>
      <c r="L36" s="381" t="s">
        <v>847</v>
      </c>
      <c r="M36" s="1651"/>
      <c r="N36" s="1332">
        <v>2678.7629999999999</v>
      </c>
      <c r="O36" s="1247" t="s">
        <v>234</v>
      </c>
      <c r="P36" s="1333">
        <v>41130</v>
      </c>
      <c r="Q36" s="1333">
        <v>41130</v>
      </c>
      <c r="R36" s="1334" t="s">
        <v>853</v>
      </c>
    </row>
    <row r="37" spans="1:18" s="1329" customFormat="1" ht="14.25" customHeight="1">
      <c r="A37" s="2216"/>
      <c r="B37" s="2216"/>
      <c r="C37" s="2243"/>
      <c r="D37" s="1651"/>
      <c r="E37" s="2266"/>
      <c r="F37" s="2266"/>
      <c r="G37" s="2284"/>
      <c r="H37" s="1651"/>
      <c r="I37" s="1651"/>
      <c r="J37" s="381" t="s">
        <v>854</v>
      </c>
      <c r="K37" s="1651"/>
      <c r="L37" s="381" t="s">
        <v>854</v>
      </c>
      <c r="M37" s="1651"/>
      <c r="N37" s="1332">
        <v>902.38800000000003</v>
      </c>
      <c r="O37" s="1247" t="s">
        <v>234</v>
      </c>
      <c r="P37" s="1333">
        <v>41130</v>
      </c>
      <c r="Q37" s="1333">
        <v>41130</v>
      </c>
      <c r="R37" s="1334" t="s">
        <v>855</v>
      </c>
    </row>
    <row r="38" spans="1:18" s="1329" customFormat="1" ht="14.25" customHeight="1">
      <c r="A38" s="2216"/>
      <c r="B38" s="2216"/>
      <c r="C38" s="2243"/>
      <c r="D38" s="1651"/>
      <c r="E38" s="2266"/>
      <c r="F38" s="2266"/>
      <c r="G38" s="2284"/>
      <c r="H38" s="1651"/>
      <c r="I38" s="1651"/>
      <c r="J38" s="381" t="s">
        <v>856</v>
      </c>
      <c r="K38" s="1651"/>
      <c r="L38" s="381" t="s">
        <v>856</v>
      </c>
      <c r="M38" s="1651"/>
      <c r="N38" s="1332">
        <v>830.197</v>
      </c>
      <c r="O38" s="1247" t="s">
        <v>234</v>
      </c>
      <c r="P38" s="1333">
        <v>41130</v>
      </c>
      <c r="Q38" s="1333">
        <v>41130</v>
      </c>
      <c r="R38" s="1334" t="s">
        <v>857</v>
      </c>
    </row>
    <row r="39" spans="1:18" s="1329" customFormat="1" ht="14.25" customHeight="1">
      <c r="A39" s="2216"/>
      <c r="B39" s="2216"/>
      <c r="C39" s="2243"/>
      <c r="D39" s="1651"/>
      <c r="E39" s="2266"/>
      <c r="F39" s="2266"/>
      <c r="G39" s="2284"/>
      <c r="H39" s="1651"/>
      <c r="I39" s="1651"/>
      <c r="J39" s="381" t="s">
        <v>856</v>
      </c>
      <c r="K39" s="1651"/>
      <c r="L39" s="381" t="s">
        <v>856</v>
      </c>
      <c r="M39" s="1651"/>
      <c r="N39" s="1332">
        <v>2780.7890000000002</v>
      </c>
      <c r="O39" s="1247" t="s">
        <v>234</v>
      </c>
      <c r="P39" s="1333">
        <v>41130</v>
      </c>
      <c r="Q39" s="1333">
        <v>41130</v>
      </c>
      <c r="R39" s="1334" t="s">
        <v>858</v>
      </c>
    </row>
    <row r="40" spans="1:18" s="1329" customFormat="1" ht="14.25" customHeight="1">
      <c r="A40" s="2216"/>
      <c r="B40" s="2216"/>
      <c r="C40" s="2243"/>
      <c r="D40" s="1651"/>
      <c r="E40" s="2266"/>
      <c r="F40" s="2266"/>
      <c r="G40" s="2284"/>
      <c r="H40" s="1651"/>
      <c r="I40" s="1651"/>
      <c r="J40" s="381" t="s">
        <v>859</v>
      </c>
      <c r="K40" s="1651"/>
      <c r="L40" s="381" t="s">
        <v>859</v>
      </c>
      <c r="M40" s="1651"/>
      <c r="N40" s="1332">
        <v>1399.4</v>
      </c>
      <c r="O40" s="1247" t="s">
        <v>234</v>
      </c>
      <c r="P40" s="1333">
        <v>41130</v>
      </c>
      <c r="Q40" s="1333">
        <v>41130</v>
      </c>
      <c r="R40" s="1334" t="s">
        <v>860</v>
      </c>
    </row>
    <row r="41" spans="1:18" s="1329" customFormat="1" ht="14.25" customHeight="1">
      <c r="A41" s="2216"/>
      <c r="B41" s="2216"/>
      <c r="C41" s="2243"/>
      <c r="D41" s="1651"/>
      <c r="E41" s="2266"/>
      <c r="F41" s="2266"/>
      <c r="G41" s="2284"/>
      <c r="H41" s="1651"/>
      <c r="I41" s="1651"/>
      <c r="J41" s="381" t="s">
        <v>861</v>
      </c>
      <c r="K41" s="1651"/>
      <c r="L41" s="381" t="s">
        <v>861</v>
      </c>
      <c r="M41" s="1651"/>
      <c r="N41" s="1332">
        <v>3649.9349999999999</v>
      </c>
      <c r="O41" s="1247" t="s">
        <v>234</v>
      </c>
      <c r="P41" s="1333">
        <v>41130</v>
      </c>
      <c r="Q41" s="1333">
        <v>41130</v>
      </c>
      <c r="R41" s="1334" t="s">
        <v>862</v>
      </c>
    </row>
    <row r="42" spans="1:18" s="1329" customFormat="1" ht="14.25" customHeight="1">
      <c r="A42" s="2216"/>
      <c r="B42" s="2216"/>
      <c r="C42" s="2243"/>
      <c r="D42" s="1651"/>
      <c r="E42" s="2266"/>
      <c r="F42" s="2266"/>
      <c r="G42" s="2284"/>
      <c r="H42" s="1651"/>
      <c r="I42" s="1651"/>
      <c r="J42" s="381" t="s">
        <v>863</v>
      </c>
      <c r="K42" s="1651"/>
      <c r="L42" s="381" t="s">
        <v>863</v>
      </c>
      <c r="M42" s="1651"/>
      <c r="N42" s="1332">
        <v>3173.1439999999998</v>
      </c>
      <c r="O42" s="1247" t="s">
        <v>234</v>
      </c>
      <c r="P42" s="1333">
        <v>41130</v>
      </c>
      <c r="Q42" s="1333">
        <v>41130</v>
      </c>
      <c r="R42" s="1334" t="s">
        <v>864</v>
      </c>
    </row>
    <row r="43" spans="1:18" s="1329" customFormat="1" ht="14.25" customHeight="1">
      <c r="A43" s="2216"/>
      <c r="B43" s="2216"/>
      <c r="C43" s="2243"/>
      <c r="D43" s="1651"/>
      <c r="E43" s="2266"/>
      <c r="F43" s="2266"/>
      <c r="G43" s="2284"/>
      <c r="H43" s="1651"/>
      <c r="I43" s="1651"/>
      <c r="J43" s="381" t="s">
        <v>863</v>
      </c>
      <c r="K43" s="1651"/>
      <c r="L43" s="381" t="s">
        <v>863</v>
      </c>
      <c r="M43" s="1651"/>
      <c r="N43" s="1332">
        <v>1300.3920000000001</v>
      </c>
      <c r="O43" s="1247" t="s">
        <v>234</v>
      </c>
      <c r="P43" s="1333">
        <v>41130</v>
      </c>
      <c r="Q43" s="1333">
        <v>41130</v>
      </c>
      <c r="R43" s="1334" t="s">
        <v>865</v>
      </c>
    </row>
    <row r="44" spans="1:18" s="1329" customFormat="1" ht="14.25" customHeight="1">
      <c r="A44" s="2216"/>
      <c r="B44" s="2216"/>
      <c r="C44" s="2243"/>
      <c r="D44" s="1651"/>
      <c r="E44" s="2266"/>
      <c r="F44" s="2266"/>
      <c r="G44" s="2284"/>
      <c r="H44" s="1651"/>
      <c r="I44" s="1651"/>
      <c r="J44" s="381" t="s">
        <v>866</v>
      </c>
      <c r="K44" s="1651"/>
      <c r="L44" s="381" t="s">
        <v>866</v>
      </c>
      <c r="M44" s="1651"/>
      <c r="N44" s="1332">
        <v>575.9</v>
      </c>
      <c r="O44" s="1247" t="s">
        <v>234</v>
      </c>
      <c r="P44" s="1333">
        <v>41130</v>
      </c>
      <c r="Q44" s="1333">
        <v>41130</v>
      </c>
      <c r="R44" s="1334" t="s">
        <v>867</v>
      </c>
    </row>
    <row r="45" spans="1:18" s="1329" customFormat="1" ht="14.25" customHeight="1">
      <c r="A45" s="2216"/>
      <c r="B45" s="2216"/>
      <c r="C45" s="2243"/>
      <c r="D45" s="1651"/>
      <c r="E45" s="2266"/>
      <c r="F45" s="2266"/>
      <c r="G45" s="2284"/>
      <c r="H45" s="1651"/>
      <c r="I45" s="1651"/>
      <c r="J45" s="381" t="s">
        <v>868</v>
      </c>
      <c r="K45" s="1651"/>
      <c r="L45" s="381" t="s">
        <v>868</v>
      </c>
      <c r="M45" s="1651"/>
      <c r="N45" s="1332">
        <v>5479.22</v>
      </c>
      <c r="O45" s="1247" t="s">
        <v>234</v>
      </c>
      <c r="P45" s="1333">
        <v>41130</v>
      </c>
      <c r="Q45" s="1333">
        <v>41130</v>
      </c>
      <c r="R45" s="1334" t="s">
        <v>869</v>
      </c>
    </row>
    <row r="46" spans="1:18" s="1329" customFormat="1" ht="14.25" customHeight="1">
      <c r="A46" s="2216"/>
      <c r="B46" s="2216"/>
      <c r="C46" s="2243"/>
      <c r="D46" s="1651"/>
      <c r="E46" s="2266"/>
      <c r="F46" s="2266"/>
      <c r="G46" s="2284"/>
      <c r="H46" s="1651"/>
      <c r="I46" s="1651"/>
      <c r="J46" s="381" t="s">
        <v>868</v>
      </c>
      <c r="K46" s="1651"/>
      <c r="L46" s="381" t="s">
        <v>868</v>
      </c>
      <c r="M46" s="1651"/>
      <c r="N46" s="1332">
        <v>4109.5200000000004</v>
      </c>
      <c r="O46" s="1247" t="s">
        <v>234</v>
      </c>
      <c r="P46" s="1333">
        <v>41130</v>
      </c>
      <c r="Q46" s="1333">
        <v>41130</v>
      </c>
      <c r="R46" s="1334" t="s">
        <v>870</v>
      </c>
    </row>
    <row r="47" spans="1:18" s="1329" customFormat="1" ht="14.25" customHeight="1">
      <c r="A47" s="2216"/>
      <c r="B47" s="2216"/>
      <c r="C47" s="2243"/>
      <c r="D47" s="1651"/>
      <c r="E47" s="2266"/>
      <c r="F47" s="2266"/>
      <c r="G47" s="2284"/>
      <c r="H47" s="1651"/>
      <c r="I47" s="1651"/>
      <c r="J47" s="381" t="s">
        <v>868</v>
      </c>
      <c r="K47" s="1651"/>
      <c r="L47" s="381" t="s">
        <v>868</v>
      </c>
      <c r="M47" s="1651"/>
      <c r="N47" s="1332">
        <v>683.69</v>
      </c>
      <c r="O47" s="1247" t="s">
        <v>234</v>
      </c>
      <c r="P47" s="1333">
        <v>41130</v>
      </c>
      <c r="Q47" s="1333">
        <v>41130</v>
      </c>
      <c r="R47" s="1334" t="s">
        <v>871</v>
      </c>
    </row>
    <row r="48" spans="1:18" s="1329" customFormat="1" ht="14.25" customHeight="1">
      <c r="A48" s="2216"/>
      <c r="B48" s="2216"/>
      <c r="C48" s="2243"/>
      <c r="D48" s="1651"/>
      <c r="E48" s="2266"/>
      <c r="F48" s="2266"/>
      <c r="G48" s="2284"/>
      <c r="H48" s="1651"/>
      <c r="I48" s="1651"/>
      <c r="J48" s="381" t="s">
        <v>868</v>
      </c>
      <c r="K48" s="1651"/>
      <c r="L48" s="381" t="s">
        <v>868</v>
      </c>
      <c r="M48" s="1651"/>
      <c r="N48" s="1332">
        <v>683.69</v>
      </c>
      <c r="O48" s="1247" t="s">
        <v>234</v>
      </c>
      <c r="P48" s="1333">
        <v>41130</v>
      </c>
      <c r="Q48" s="1333">
        <v>41130</v>
      </c>
      <c r="R48" s="1334" t="s">
        <v>872</v>
      </c>
    </row>
    <row r="49" spans="1:18" s="1329" customFormat="1" ht="14.25" customHeight="1">
      <c r="A49" s="2216"/>
      <c r="B49" s="2216"/>
      <c r="C49" s="2243"/>
      <c r="D49" s="1651"/>
      <c r="E49" s="2266"/>
      <c r="F49" s="2266"/>
      <c r="G49" s="2284"/>
      <c r="H49" s="1651"/>
      <c r="I49" s="1651"/>
      <c r="J49" s="381" t="s">
        <v>868</v>
      </c>
      <c r="K49" s="1651"/>
      <c r="L49" s="381" t="s">
        <v>868</v>
      </c>
      <c r="M49" s="1651"/>
      <c r="N49" s="1332">
        <v>1368.9</v>
      </c>
      <c r="O49" s="1247" t="s">
        <v>234</v>
      </c>
      <c r="P49" s="1333">
        <v>41130</v>
      </c>
      <c r="Q49" s="1333">
        <v>41130</v>
      </c>
      <c r="R49" s="1334" t="s">
        <v>873</v>
      </c>
    </row>
    <row r="50" spans="1:18" s="1329" customFormat="1" ht="14.25" customHeight="1">
      <c r="A50" s="2216"/>
      <c r="B50" s="2216"/>
      <c r="C50" s="2243"/>
      <c r="D50" s="1651"/>
      <c r="E50" s="2266"/>
      <c r="F50" s="2266"/>
      <c r="G50" s="2284"/>
      <c r="H50" s="1651"/>
      <c r="I50" s="1651"/>
      <c r="J50" s="381" t="s">
        <v>874</v>
      </c>
      <c r="K50" s="1651"/>
      <c r="L50" s="381" t="s">
        <v>874</v>
      </c>
      <c r="M50" s="1651"/>
      <c r="N50" s="1332">
        <v>117.3</v>
      </c>
      <c r="O50" s="1247" t="s">
        <v>234</v>
      </c>
      <c r="P50" s="1333">
        <v>41135</v>
      </c>
      <c r="Q50" s="1333">
        <v>41135</v>
      </c>
      <c r="R50" s="1334" t="s">
        <v>875</v>
      </c>
    </row>
    <row r="51" spans="1:18" s="1329" customFormat="1" ht="14.25" customHeight="1">
      <c r="A51" s="2216"/>
      <c r="B51" s="2216"/>
      <c r="C51" s="2243"/>
      <c r="D51" s="1651"/>
      <c r="E51" s="2266"/>
      <c r="F51" s="2266"/>
      <c r="G51" s="2284"/>
      <c r="H51" s="1651"/>
      <c r="I51" s="1651"/>
      <c r="J51" s="381" t="s">
        <v>876</v>
      </c>
      <c r="K51" s="1651"/>
      <c r="L51" s="381" t="s">
        <v>876</v>
      </c>
      <c r="M51" s="1651"/>
      <c r="N51" s="1332">
        <v>40.799999999999997</v>
      </c>
      <c r="O51" s="1247" t="s">
        <v>234</v>
      </c>
      <c r="P51" s="1333">
        <v>41145</v>
      </c>
      <c r="Q51" s="1333">
        <v>41145</v>
      </c>
      <c r="R51" s="1334" t="s">
        <v>840</v>
      </c>
    </row>
    <row r="52" spans="1:18" s="1329" customFormat="1" ht="14.25" customHeight="1">
      <c r="A52" s="2216"/>
      <c r="B52" s="2216"/>
      <c r="C52" s="2243"/>
      <c r="D52" s="1651"/>
      <c r="E52" s="2266"/>
      <c r="F52" s="2266"/>
      <c r="G52" s="2284"/>
      <c r="H52" s="1651"/>
      <c r="I52" s="1651"/>
      <c r="J52" s="381" t="s">
        <v>877</v>
      </c>
      <c r="K52" s="1651"/>
      <c r="L52" s="381" t="s">
        <v>877</v>
      </c>
      <c r="M52" s="1651"/>
      <c r="N52" s="1332">
        <v>67.400000000000006</v>
      </c>
      <c r="O52" s="1247" t="s">
        <v>234</v>
      </c>
      <c r="P52" s="1333">
        <v>41148</v>
      </c>
      <c r="Q52" s="1333">
        <v>41148</v>
      </c>
      <c r="R52" s="1334" t="s">
        <v>850</v>
      </c>
    </row>
    <row r="53" spans="1:18" s="1329" customFormat="1" ht="14.25" customHeight="1">
      <c r="A53" s="2216"/>
      <c r="B53" s="2216"/>
      <c r="C53" s="2243"/>
      <c r="D53" s="1651"/>
      <c r="E53" s="2266"/>
      <c r="F53" s="2266"/>
      <c r="G53" s="2284"/>
      <c r="H53" s="1651"/>
      <c r="I53" s="1651"/>
      <c r="J53" s="381" t="s">
        <v>877</v>
      </c>
      <c r="K53" s="1651"/>
      <c r="L53" s="381" t="s">
        <v>877</v>
      </c>
      <c r="M53" s="1651"/>
      <c r="N53" s="1332">
        <v>189028.09599999999</v>
      </c>
      <c r="O53" s="1247" t="s">
        <v>234</v>
      </c>
      <c r="P53" s="1333">
        <v>41151</v>
      </c>
      <c r="Q53" s="1333">
        <v>41151</v>
      </c>
      <c r="R53" s="1334" t="s">
        <v>838</v>
      </c>
    </row>
    <row r="54" spans="1:18" s="1329" customFormat="1" ht="14.25" customHeight="1">
      <c r="A54" s="2216"/>
      <c r="B54" s="2216"/>
      <c r="C54" s="2243"/>
      <c r="D54" s="1651"/>
      <c r="E54" s="2266"/>
      <c r="F54" s="2266"/>
      <c r="G54" s="2284"/>
      <c r="H54" s="1651"/>
      <c r="I54" s="1651"/>
      <c r="J54" s="381" t="s">
        <v>877</v>
      </c>
      <c r="K54" s="1651"/>
      <c r="L54" s="381" t="s">
        <v>877</v>
      </c>
      <c r="M54" s="1651"/>
      <c r="N54" s="1332">
        <v>2441.819</v>
      </c>
      <c r="O54" s="1247" t="s">
        <v>234</v>
      </c>
      <c r="P54" s="1333">
        <v>41151</v>
      </c>
      <c r="Q54" s="1333">
        <v>41151</v>
      </c>
      <c r="R54" s="1334" t="s">
        <v>842</v>
      </c>
    </row>
    <row r="55" spans="1:18" s="1329" customFormat="1" ht="14.25" customHeight="1">
      <c r="A55" s="2216"/>
      <c r="B55" s="2216"/>
      <c r="C55" s="2243"/>
      <c r="D55" s="1651"/>
      <c r="E55" s="2266"/>
      <c r="F55" s="2266"/>
      <c r="G55" s="2284"/>
      <c r="H55" s="1651"/>
      <c r="I55" s="1651"/>
      <c r="J55" s="381" t="s">
        <v>877</v>
      </c>
      <c r="K55" s="1651"/>
      <c r="L55" s="381" t="s">
        <v>877</v>
      </c>
      <c r="M55" s="1651"/>
      <c r="N55" s="1332">
        <v>2023.6189999999999</v>
      </c>
      <c r="O55" s="1247" t="s">
        <v>234</v>
      </c>
      <c r="P55" s="1333">
        <v>41151</v>
      </c>
      <c r="Q55" s="1333">
        <v>41151</v>
      </c>
      <c r="R55" s="1334" t="s">
        <v>844</v>
      </c>
    </row>
    <row r="56" spans="1:18" s="1329" customFormat="1" ht="14.25" customHeight="1">
      <c r="A56" s="2216"/>
      <c r="B56" s="2216"/>
      <c r="C56" s="2243"/>
      <c r="D56" s="1651"/>
      <c r="E56" s="2266"/>
      <c r="F56" s="2266"/>
      <c r="G56" s="2284"/>
      <c r="H56" s="1651"/>
      <c r="I56" s="1651"/>
      <c r="J56" s="381" t="s">
        <v>877</v>
      </c>
      <c r="K56" s="1651"/>
      <c r="L56" s="381" t="s">
        <v>877</v>
      </c>
      <c r="M56" s="1651"/>
      <c r="N56" s="1332">
        <v>1510.3</v>
      </c>
      <c r="O56" s="1247" t="s">
        <v>234</v>
      </c>
      <c r="P56" s="1333">
        <v>41151</v>
      </c>
      <c r="Q56" s="1333">
        <v>41151</v>
      </c>
      <c r="R56" s="1334" t="s">
        <v>846</v>
      </c>
    </row>
    <row r="57" spans="1:18" s="1329" customFormat="1" ht="14.25" customHeight="1">
      <c r="A57" s="2216"/>
      <c r="B57" s="2216"/>
      <c r="C57" s="2243"/>
      <c r="D57" s="1651"/>
      <c r="E57" s="2266"/>
      <c r="F57" s="2266"/>
      <c r="G57" s="2284"/>
      <c r="H57" s="1651"/>
      <c r="I57" s="1651"/>
      <c r="J57" s="381" t="s">
        <v>877</v>
      </c>
      <c r="K57" s="1651"/>
      <c r="L57" s="381" t="s">
        <v>877</v>
      </c>
      <c r="M57" s="1651"/>
      <c r="N57" s="1332">
        <v>446.9</v>
      </c>
      <c r="O57" s="1247" t="s">
        <v>234</v>
      </c>
      <c r="P57" s="1333">
        <v>41151</v>
      </c>
      <c r="Q57" s="1333">
        <v>41151</v>
      </c>
      <c r="R57" s="1334" t="s">
        <v>848</v>
      </c>
    </row>
    <row r="58" spans="1:18" s="1329" customFormat="1" ht="14.25" customHeight="1">
      <c r="A58" s="2216"/>
      <c r="B58" s="2216"/>
      <c r="C58" s="2243"/>
      <c r="D58" s="1651"/>
      <c r="E58" s="2266"/>
      <c r="F58" s="2266"/>
      <c r="G58" s="2284"/>
      <c r="H58" s="1651"/>
      <c r="I58" s="1651"/>
      <c r="J58" s="381" t="s">
        <v>877</v>
      </c>
      <c r="K58" s="1651"/>
      <c r="L58" s="381" t="s">
        <v>877</v>
      </c>
      <c r="M58" s="1651"/>
      <c r="N58" s="1332">
        <v>2140.4</v>
      </c>
      <c r="O58" s="1247" t="s">
        <v>234</v>
      </c>
      <c r="P58" s="1333">
        <v>41151</v>
      </c>
      <c r="Q58" s="1333">
        <v>41151</v>
      </c>
      <c r="R58" s="1334" t="s">
        <v>850</v>
      </c>
    </row>
    <row r="59" spans="1:18" s="1329" customFormat="1" ht="14.25" customHeight="1">
      <c r="A59" s="2216"/>
      <c r="B59" s="2216"/>
      <c r="C59" s="2243"/>
      <c r="D59" s="1651"/>
      <c r="E59" s="2266"/>
      <c r="F59" s="2266"/>
      <c r="G59" s="2284"/>
      <c r="H59" s="1651"/>
      <c r="I59" s="1651"/>
      <c r="J59" s="381" t="s">
        <v>877</v>
      </c>
      <c r="K59" s="1651"/>
      <c r="L59" s="381" t="s">
        <v>877</v>
      </c>
      <c r="M59" s="1651"/>
      <c r="N59" s="1332">
        <v>67.599999999999994</v>
      </c>
      <c r="O59" s="1247" t="s">
        <v>234</v>
      </c>
      <c r="P59" s="1333">
        <v>41151</v>
      </c>
      <c r="Q59" s="1333">
        <v>41151</v>
      </c>
      <c r="R59" s="1334" t="s">
        <v>852</v>
      </c>
    </row>
    <row r="60" spans="1:18" s="1329" customFormat="1" ht="14.25" customHeight="1">
      <c r="A60" s="2216"/>
      <c r="B60" s="2216"/>
      <c r="C60" s="2243"/>
      <c r="D60" s="1651"/>
      <c r="E60" s="2266"/>
      <c r="F60" s="2266"/>
      <c r="G60" s="2284"/>
      <c r="H60" s="1651"/>
      <c r="I60" s="1651"/>
      <c r="J60" s="381" t="s">
        <v>877</v>
      </c>
      <c r="K60" s="1651"/>
      <c r="L60" s="381" t="s">
        <v>877</v>
      </c>
      <c r="M60" s="1651"/>
      <c r="N60" s="1332">
        <v>3710.7280000000001</v>
      </c>
      <c r="O60" s="1247" t="s">
        <v>234</v>
      </c>
      <c r="P60" s="1333">
        <v>41151</v>
      </c>
      <c r="Q60" s="1333">
        <v>41151</v>
      </c>
      <c r="R60" s="1334" t="s">
        <v>853</v>
      </c>
    </row>
    <row r="61" spans="1:18" s="1329" customFormat="1" ht="14.25" customHeight="1">
      <c r="A61" s="2216"/>
      <c r="B61" s="2216"/>
      <c r="C61" s="2243"/>
      <c r="D61" s="1651"/>
      <c r="E61" s="2266"/>
      <c r="F61" s="2266"/>
      <c r="G61" s="2284"/>
      <c r="H61" s="1651"/>
      <c r="I61" s="1651"/>
      <c r="J61" s="381" t="s">
        <v>877</v>
      </c>
      <c r="K61" s="1651"/>
      <c r="L61" s="381" t="s">
        <v>877</v>
      </c>
      <c r="M61" s="1651"/>
      <c r="N61" s="1332">
        <v>126.8</v>
      </c>
      <c r="O61" s="1247" t="s">
        <v>234</v>
      </c>
      <c r="P61" s="1333">
        <v>41151</v>
      </c>
      <c r="Q61" s="1333">
        <v>41151</v>
      </c>
      <c r="R61" s="1334" t="s">
        <v>875</v>
      </c>
    </row>
    <row r="62" spans="1:18" s="1329" customFormat="1" ht="14.25" customHeight="1">
      <c r="A62" s="2216"/>
      <c r="B62" s="2216"/>
      <c r="C62" s="2243"/>
      <c r="D62" s="1651"/>
      <c r="E62" s="2266"/>
      <c r="F62" s="2266"/>
      <c r="G62" s="2284"/>
      <c r="H62" s="1651"/>
      <c r="I62" s="1651"/>
      <c r="J62" s="381" t="s">
        <v>877</v>
      </c>
      <c r="K62" s="1651"/>
      <c r="L62" s="381" t="s">
        <v>877</v>
      </c>
      <c r="M62" s="1651"/>
      <c r="N62" s="1332">
        <v>1229.5999999999999</v>
      </c>
      <c r="O62" s="1247" t="s">
        <v>234</v>
      </c>
      <c r="P62" s="1333">
        <v>41151</v>
      </c>
      <c r="Q62" s="1333">
        <v>41151</v>
      </c>
      <c r="R62" s="1334" t="s">
        <v>855</v>
      </c>
    </row>
    <row r="63" spans="1:18" s="1329" customFormat="1" ht="14.25" customHeight="1">
      <c r="A63" s="2216"/>
      <c r="B63" s="2216"/>
      <c r="C63" s="2243"/>
      <c r="D63" s="1651"/>
      <c r="E63" s="2266"/>
      <c r="F63" s="2266"/>
      <c r="G63" s="2284"/>
      <c r="H63" s="1651"/>
      <c r="I63" s="1651"/>
      <c r="J63" s="381" t="s">
        <v>877</v>
      </c>
      <c r="K63" s="1651"/>
      <c r="L63" s="381" t="s">
        <v>877</v>
      </c>
      <c r="M63" s="1651"/>
      <c r="N63" s="1332">
        <v>61.2</v>
      </c>
      <c r="O63" s="1247" t="s">
        <v>234</v>
      </c>
      <c r="P63" s="1333">
        <v>41151</v>
      </c>
      <c r="Q63" s="1333">
        <v>41151</v>
      </c>
      <c r="R63" s="1334" t="s">
        <v>878</v>
      </c>
    </row>
    <row r="64" spans="1:18" s="1329" customFormat="1" ht="14.25" customHeight="1">
      <c r="A64" s="2216"/>
      <c r="B64" s="2216"/>
      <c r="C64" s="2243"/>
      <c r="D64" s="1651"/>
      <c r="E64" s="2266"/>
      <c r="F64" s="2266"/>
      <c r="G64" s="2284"/>
      <c r="H64" s="1651"/>
      <c r="I64" s="1651"/>
      <c r="J64" s="381" t="s">
        <v>877</v>
      </c>
      <c r="K64" s="1651"/>
      <c r="L64" s="381" t="s">
        <v>877</v>
      </c>
      <c r="M64" s="1651"/>
      <c r="N64" s="1332">
        <v>1225.5999999999999</v>
      </c>
      <c r="O64" s="1247" t="s">
        <v>234</v>
      </c>
      <c r="P64" s="1333">
        <v>41151</v>
      </c>
      <c r="Q64" s="1333">
        <v>41151</v>
      </c>
      <c r="R64" s="1334" t="s">
        <v>857</v>
      </c>
    </row>
    <row r="65" spans="1:18" s="1329" customFormat="1" ht="14.25" customHeight="1">
      <c r="A65" s="2216"/>
      <c r="B65" s="2216"/>
      <c r="C65" s="2243"/>
      <c r="D65" s="1651"/>
      <c r="E65" s="2266"/>
      <c r="F65" s="2266"/>
      <c r="G65" s="2284"/>
      <c r="H65" s="1651"/>
      <c r="I65" s="1651"/>
      <c r="J65" s="381" t="s">
        <v>877</v>
      </c>
      <c r="K65" s="1651"/>
      <c r="L65" s="381" t="s">
        <v>877</v>
      </c>
      <c r="M65" s="1651"/>
      <c r="N65" s="1332">
        <v>3850.1</v>
      </c>
      <c r="O65" s="1247" t="s">
        <v>234</v>
      </c>
      <c r="P65" s="1333">
        <v>41151</v>
      </c>
      <c r="Q65" s="1333">
        <v>41151</v>
      </c>
      <c r="R65" s="1334" t="s">
        <v>858</v>
      </c>
    </row>
    <row r="66" spans="1:18" s="1329" customFormat="1" ht="14.25" customHeight="1">
      <c r="A66" s="2216"/>
      <c r="B66" s="2216"/>
      <c r="C66" s="2243"/>
      <c r="D66" s="1651"/>
      <c r="E66" s="2266"/>
      <c r="F66" s="2266"/>
      <c r="G66" s="2284"/>
      <c r="H66" s="1651"/>
      <c r="I66" s="1651"/>
      <c r="J66" s="381" t="s">
        <v>877</v>
      </c>
      <c r="K66" s="1651"/>
      <c r="L66" s="381" t="s">
        <v>877</v>
      </c>
      <c r="M66" s="1651"/>
      <c r="N66" s="1332">
        <v>2072.002</v>
      </c>
      <c r="O66" s="1247" t="s">
        <v>234</v>
      </c>
      <c r="P66" s="1333">
        <v>41151</v>
      </c>
      <c r="Q66" s="1333">
        <v>41151</v>
      </c>
      <c r="R66" s="1334" t="s">
        <v>860</v>
      </c>
    </row>
    <row r="67" spans="1:18" s="1329" customFormat="1" ht="14.25" customHeight="1">
      <c r="A67" s="2216"/>
      <c r="B67" s="2216"/>
      <c r="C67" s="2243"/>
      <c r="D67" s="1651"/>
      <c r="E67" s="2266"/>
      <c r="F67" s="2266"/>
      <c r="G67" s="2284"/>
      <c r="H67" s="1651"/>
      <c r="I67" s="1651"/>
      <c r="J67" s="381" t="s">
        <v>877</v>
      </c>
      <c r="K67" s="1651"/>
      <c r="L67" s="381" t="s">
        <v>877</v>
      </c>
      <c r="M67" s="1651"/>
      <c r="N67" s="1332">
        <v>5588.3559999999998</v>
      </c>
      <c r="O67" s="1247" t="s">
        <v>234</v>
      </c>
      <c r="P67" s="1333">
        <v>41151</v>
      </c>
      <c r="Q67" s="1333">
        <v>41151</v>
      </c>
      <c r="R67" s="1334" t="s">
        <v>862</v>
      </c>
    </row>
    <row r="68" spans="1:18" s="1329" customFormat="1" ht="14.25" customHeight="1">
      <c r="A68" s="2216"/>
      <c r="B68" s="2216"/>
      <c r="C68" s="2243"/>
      <c r="D68" s="1651"/>
      <c r="E68" s="2266"/>
      <c r="F68" s="2266"/>
      <c r="G68" s="2284"/>
      <c r="H68" s="1651"/>
      <c r="I68" s="1651"/>
      <c r="J68" s="381" t="s">
        <v>877</v>
      </c>
      <c r="K68" s="1651"/>
      <c r="L68" s="381" t="s">
        <v>877</v>
      </c>
      <c r="M68" s="1651"/>
      <c r="N68" s="1332">
        <v>4595.8360000000002</v>
      </c>
      <c r="O68" s="1247" t="s">
        <v>234</v>
      </c>
      <c r="P68" s="1333">
        <v>41151</v>
      </c>
      <c r="Q68" s="1333">
        <v>41151</v>
      </c>
      <c r="R68" s="1334" t="s">
        <v>864</v>
      </c>
    </row>
    <row r="69" spans="1:18" s="1329" customFormat="1" ht="14.25" customHeight="1">
      <c r="A69" s="2216"/>
      <c r="B69" s="2216"/>
      <c r="C69" s="2243"/>
      <c r="D69" s="1651"/>
      <c r="E69" s="2266"/>
      <c r="F69" s="2266"/>
      <c r="G69" s="2284"/>
      <c r="H69" s="1651"/>
      <c r="I69" s="1651"/>
      <c r="J69" s="381" t="s">
        <v>877</v>
      </c>
      <c r="K69" s="1651"/>
      <c r="L69" s="381" t="s">
        <v>877</v>
      </c>
      <c r="M69" s="1651"/>
      <c r="N69" s="1332">
        <v>1964.836</v>
      </c>
      <c r="O69" s="1247" t="s">
        <v>234</v>
      </c>
      <c r="P69" s="1333">
        <v>41151</v>
      </c>
      <c r="Q69" s="1333">
        <v>41151</v>
      </c>
      <c r="R69" s="1334" t="s">
        <v>865</v>
      </c>
    </row>
    <row r="70" spans="1:18" s="1329" customFormat="1" ht="14.25" customHeight="1">
      <c r="A70" s="2216"/>
      <c r="B70" s="2216"/>
      <c r="C70" s="2243"/>
      <c r="D70" s="1651"/>
      <c r="E70" s="2266"/>
      <c r="F70" s="2266"/>
      <c r="G70" s="2284"/>
      <c r="H70" s="1651"/>
      <c r="I70" s="1651"/>
      <c r="J70" s="381" t="s">
        <v>877</v>
      </c>
      <c r="K70" s="1651"/>
      <c r="L70" s="381" t="s">
        <v>877</v>
      </c>
      <c r="M70" s="1651"/>
      <c r="N70" s="1332">
        <v>849.4</v>
      </c>
      <c r="O70" s="1247" t="s">
        <v>234</v>
      </c>
      <c r="P70" s="1333">
        <v>41151</v>
      </c>
      <c r="Q70" s="1333">
        <v>41151</v>
      </c>
      <c r="R70" s="1334" t="s">
        <v>867</v>
      </c>
    </row>
    <row r="71" spans="1:18" s="1329" customFormat="1" ht="14.25" customHeight="1">
      <c r="A71" s="2216"/>
      <c r="B71" s="2216"/>
      <c r="C71" s="2243"/>
      <c r="D71" s="1651"/>
      <c r="E71" s="2266"/>
      <c r="F71" s="2266"/>
      <c r="G71" s="2284"/>
      <c r="H71" s="1651"/>
      <c r="I71" s="1651"/>
      <c r="J71" s="381" t="s">
        <v>877</v>
      </c>
      <c r="K71" s="1651"/>
      <c r="L71" s="381" t="s">
        <v>877</v>
      </c>
      <c r="M71" s="1651"/>
      <c r="N71" s="1332">
        <v>7562.24</v>
      </c>
      <c r="O71" s="1247" t="s">
        <v>234</v>
      </c>
      <c r="P71" s="1333">
        <v>41151</v>
      </c>
      <c r="Q71" s="1333">
        <v>41151</v>
      </c>
      <c r="R71" s="1334" t="s">
        <v>869</v>
      </c>
    </row>
    <row r="72" spans="1:18" s="1329" customFormat="1" ht="14.25" customHeight="1">
      <c r="A72" s="2216"/>
      <c r="B72" s="2216"/>
      <c r="C72" s="2243"/>
      <c r="D72" s="1651"/>
      <c r="E72" s="2266"/>
      <c r="F72" s="2266"/>
      <c r="G72" s="2284"/>
      <c r="H72" s="1651"/>
      <c r="I72" s="1651"/>
      <c r="J72" s="381" t="s">
        <v>877</v>
      </c>
      <c r="K72" s="1651"/>
      <c r="L72" s="381" t="s">
        <v>877</v>
      </c>
      <c r="M72" s="1651"/>
      <c r="N72" s="1332">
        <v>5674.1959999999999</v>
      </c>
      <c r="O72" s="1247" t="s">
        <v>234</v>
      </c>
      <c r="P72" s="1333">
        <v>41151</v>
      </c>
      <c r="Q72" s="1333">
        <v>41151</v>
      </c>
      <c r="R72" s="1334" t="s">
        <v>870</v>
      </c>
    </row>
    <row r="73" spans="1:18" s="1329" customFormat="1" ht="14.25" customHeight="1">
      <c r="A73" s="2216"/>
      <c r="B73" s="2216"/>
      <c r="C73" s="2243"/>
      <c r="D73" s="1651"/>
      <c r="E73" s="2266"/>
      <c r="F73" s="2266"/>
      <c r="G73" s="2284"/>
      <c r="H73" s="1651"/>
      <c r="I73" s="1651"/>
      <c r="J73" s="381" t="s">
        <v>877</v>
      </c>
      <c r="K73" s="1651"/>
      <c r="L73" s="381" t="s">
        <v>877</v>
      </c>
      <c r="M73" s="1651"/>
      <c r="N73" s="1332">
        <v>943.39</v>
      </c>
      <c r="O73" s="1247" t="s">
        <v>234</v>
      </c>
      <c r="P73" s="1333">
        <v>41151</v>
      </c>
      <c r="Q73" s="1333">
        <v>41151</v>
      </c>
      <c r="R73" s="1334" t="s">
        <v>871</v>
      </c>
    </row>
    <row r="74" spans="1:18" s="1329" customFormat="1" ht="14.25" customHeight="1">
      <c r="A74" s="2216"/>
      <c r="B74" s="2216"/>
      <c r="C74" s="2243"/>
      <c r="D74" s="1651"/>
      <c r="E74" s="2266"/>
      <c r="F74" s="2266"/>
      <c r="G74" s="2284"/>
      <c r="H74" s="1651"/>
      <c r="I74" s="1651"/>
      <c r="J74" s="381" t="s">
        <v>877</v>
      </c>
      <c r="K74" s="1651"/>
      <c r="L74" s="381" t="s">
        <v>877</v>
      </c>
      <c r="M74" s="1651"/>
      <c r="N74" s="1332">
        <v>943.39</v>
      </c>
      <c r="O74" s="1247" t="s">
        <v>234</v>
      </c>
      <c r="P74" s="1333">
        <v>41151</v>
      </c>
      <c r="Q74" s="1333">
        <v>41151</v>
      </c>
      <c r="R74" s="1334" t="s">
        <v>872</v>
      </c>
    </row>
    <row r="75" spans="1:18" s="1329" customFormat="1" ht="14.25" customHeight="1">
      <c r="A75" s="2216"/>
      <c r="B75" s="2216"/>
      <c r="C75" s="2243"/>
      <c r="D75" s="1651"/>
      <c r="E75" s="2266"/>
      <c r="F75" s="2266"/>
      <c r="G75" s="2284"/>
      <c r="H75" s="1651"/>
      <c r="I75" s="1651"/>
      <c r="J75" s="381" t="s">
        <v>877</v>
      </c>
      <c r="K75" s="1651"/>
      <c r="L75" s="381" t="s">
        <v>877</v>
      </c>
      <c r="M75" s="1651"/>
      <c r="N75" s="1332">
        <v>1890.2</v>
      </c>
      <c r="O75" s="1247" t="s">
        <v>234</v>
      </c>
      <c r="P75" s="1333">
        <v>41151</v>
      </c>
      <c r="Q75" s="1333">
        <v>41151</v>
      </c>
      <c r="R75" s="1334" t="s">
        <v>873</v>
      </c>
    </row>
    <row r="76" spans="1:18" s="1329" customFormat="1" ht="14.25" customHeight="1">
      <c r="A76" s="2216"/>
      <c r="B76" s="2216"/>
      <c r="C76" s="2243"/>
      <c r="D76" s="1651"/>
      <c r="E76" s="2266"/>
      <c r="F76" s="2266"/>
      <c r="G76" s="2284"/>
      <c r="H76" s="1651"/>
      <c r="I76" s="1651"/>
      <c r="J76" s="381" t="s">
        <v>877</v>
      </c>
      <c r="K76" s="1651"/>
      <c r="L76" s="381" t="s">
        <v>877</v>
      </c>
      <c r="M76" s="1651"/>
      <c r="N76" s="1332">
        <v>1090.143</v>
      </c>
      <c r="O76" s="1247" t="s">
        <v>234</v>
      </c>
      <c r="P76" s="1333">
        <v>41151</v>
      </c>
      <c r="Q76" s="1333">
        <v>41151</v>
      </c>
      <c r="R76" s="1334" t="s">
        <v>838</v>
      </c>
    </row>
    <row r="77" spans="1:18" s="1329" customFormat="1" ht="14.25" customHeight="1">
      <c r="A77" s="2216"/>
      <c r="B77" s="2216"/>
      <c r="C77" s="2243"/>
      <c r="D77" s="1651"/>
      <c r="E77" s="2266"/>
      <c r="F77" s="2266"/>
      <c r="G77" s="2284"/>
      <c r="H77" s="1651"/>
      <c r="I77" s="1651"/>
      <c r="J77" s="381" t="s">
        <v>877</v>
      </c>
      <c r="K77" s="1651"/>
      <c r="L77" s="381" t="s">
        <v>877</v>
      </c>
      <c r="M77" s="1651"/>
      <c r="N77" s="1332">
        <v>141.19999999999999</v>
      </c>
      <c r="O77" s="1247" t="s">
        <v>234</v>
      </c>
      <c r="P77" s="1333">
        <v>41155</v>
      </c>
      <c r="Q77" s="1333">
        <v>41155</v>
      </c>
      <c r="R77" s="1334" t="s">
        <v>846</v>
      </c>
    </row>
    <row r="78" spans="1:18" s="1329" customFormat="1" ht="14.25" customHeight="1">
      <c r="A78" s="2216"/>
      <c r="B78" s="2216"/>
      <c r="C78" s="2243"/>
      <c r="D78" s="1651"/>
      <c r="E78" s="2266"/>
      <c r="F78" s="2266"/>
      <c r="G78" s="2284"/>
      <c r="H78" s="1651"/>
      <c r="I78" s="1651"/>
      <c r="J78" s="381" t="s">
        <v>877</v>
      </c>
      <c r="K78" s="1651"/>
      <c r="L78" s="381" t="s">
        <v>877</v>
      </c>
      <c r="M78" s="1651"/>
      <c r="N78" s="1332">
        <v>60.829000000000001</v>
      </c>
      <c r="O78" s="1247" t="s">
        <v>234</v>
      </c>
      <c r="P78" s="1333">
        <v>41177</v>
      </c>
      <c r="Q78" s="1333">
        <v>41177</v>
      </c>
      <c r="R78" s="1334" t="s">
        <v>846</v>
      </c>
    </row>
    <row r="79" spans="1:18" s="1329" customFormat="1" ht="14.25" customHeight="1">
      <c r="A79" s="2216"/>
      <c r="B79" s="2216"/>
      <c r="C79" s="2243"/>
      <c r="D79" s="1651"/>
      <c r="E79" s="2266"/>
      <c r="F79" s="2266"/>
      <c r="G79" s="2284"/>
      <c r="H79" s="1651"/>
      <c r="I79" s="1651"/>
      <c r="J79" s="381" t="s">
        <v>877</v>
      </c>
      <c r="K79" s="1651"/>
      <c r="L79" s="381" t="s">
        <v>877</v>
      </c>
      <c r="M79" s="1651"/>
      <c r="N79" s="1332">
        <v>145.5</v>
      </c>
      <c r="O79" s="1247" t="s">
        <v>234</v>
      </c>
      <c r="P79" s="1333">
        <v>41180</v>
      </c>
      <c r="Q79" s="1333">
        <v>41180</v>
      </c>
      <c r="R79" s="1334" t="s">
        <v>853</v>
      </c>
    </row>
    <row r="80" spans="1:18" s="1329" customFormat="1" ht="14.25" customHeight="1">
      <c r="A80" s="2216"/>
      <c r="B80" s="2216"/>
      <c r="C80" s="2243"/>
      <c r="D80" s="1651"/>
      <c r="E80" s="2266"/>
      <c r="F80" s="2266"/>
      <c r="G80" s="2284"/>
      <c r="H80" s="1651"/>
      <c r="I80" s="1651"/>
      <c r="J80" s="381" t="s">
        <v>877</v>
      </c>
      <c r="K80" s="1651"/>
      <c r="L80" s="381" t="s">
        <v>877</v>
      </c>
      <c r="M80" s="1651"/>
      <c r="N80" s="1332">
        <v>83.1</v>
      </c>
      <c r="O80" s="1247" t="s">
        <v>234</v>
      </c>
      <c r="P80" s="1333">
        <v>41180</v>
      </c>
      <c r="Q80" s="1333">
        <v>41180</v>
      </c>
      <c r="R80" s="1334" t="s">
        <v>846</v>
      </c>
    </row>
    <row r="81" spans="1:18" s="1329" customFormat="1" ht="14.25" customHeight="1">
      <c r="A81" s="2216"/>
      <c r="B81" s="2216"/>
      <c r="C81" s="2243"/>
      <c r="D81" s="1651"/>
      <c r="E81" s="2266"/>
      <c r="F81" s="2266"/>
      <c r="G81" s="2284"/>
      <c r="H81" s="1651"/>
      <c r="I81" s="1651"/>
      <c r="J81" s="381" t="s">
        <v>877</v>
      </c>
      <c r="K81" s="1651"/>
      <c r="L81" s="381" t="s">
        <v>877</v>
      </c>
      <c r="M81" s="1651"/>
      <c r="N81" s="1332">
        <v>48.1</v>
      </c>
      <c r="O81" s="1247" t="s">
        <v>234</v>
      </c>
      <c r="P81" s="1333">
        <v>41180</v>
      </c>
      <c r="Q81" s="1333">
        <v>41180</v>
      </c>
      <c r="R81" s="1334" t="s">
        <v>853</v>
      </c>
    </row>
    <row r="82" spans="1:18" s="1329" customFormat="1" ht="14.25" customHeight="1">
      <c r="A82" s="2216"/>
      <c r="B82" s="2216"/>
      <c r="C82" s="2243"/>
      <c r="D82" s="1651"/>
      <c r="E82" s="2266"/>
      <c r="F82" s="2266"/>
      <c r="G82" s="2284"/>
      <c r="H82" s="1651"/>
      <c r="I82" s="1651"/>
      <c r="J82" s="381" t="s">
        <v>877</v>
      </c>
      <c r="K82" s="1651"/>
      <c r="L82" s="381" t="s">
        <v>877</v>
      </c>
      <c r="M82" s="1651"/>
      <c r="N82" s="1332">
        <v>108.9</v>
      </c>
      <c r="O82" s="1247" t="s">
        <v>234</v>
      </c>
      <c r="P82" s="1333">
        <v>41180</v>
      </c>
      <c r="Q82" s="1333">
        <v>41180</v>
      </c>
      <c r="R82" s="1334" t="s">
        <v>842</v>
      </c>
    </row>
    <row r="83" spans="1:18" s="1329" customFormat="1" ht="14.25" customHeight="1">
      <c r="A83" s="2216"/>
      <c r="B83" s="2217"/>
      <c r="C83" s="2244"/>
      <c r="D83" s="1651"/>
      <c r="E83" s="2256"/>
      <c r="F83" s="2256"/>
      <c r="G83" s="2284"/>
      <c r="H83" s="1651"/>
      <c r="I83" s="1651"/>
      <c r="J83" s="381" t="s">
        <v>877</v>
      </c>
      <c r="K83" s="1651"/>
      <c r="L83" s="381" t="s">
        <v>877</v>
      </c>
      <c r="M83" s="1651"/>
      <c r="N83" s="1332">
        <v>88.825000000000003</v>
      </c>
      <c r="O83" s="1247" t="s">
        <v>234</v>
      </c>
      <c r="P83" s="1333">
        <v>41180</v>
      </c>
      <c r="Q83" s="1333">
        <v>41180</v>
      </c>
      <c r="R83" s="1334" t="s">
        <v>846</v>
      </c>
    </row>
    <row r="84" spans="1:18" s="1329" customFormat="1" ht="14.25" customHeight="1">
      <c r="A84" s="2216"/>
      <c r="B84" s="2215" t="s">
        <v>879</v>
      </c>
      <c r="C84" s="2242" t="s">
        <v>880</v>
      </c>
      <c r="D84" s="1651"/>
      <c r="E84" s="2255">
        <v>1.7999999999999999E-2</v>
      </c>
      <c r="F84" s="2267">
        <f>(((H28*E84)/G28)*100%)/E84</f>
        <v>0.52824860690668585</v>
      </c>
      <c r="G84" s="2284"/>
      <c r="H84" s="1651"/>
      <c r="I84" s="1651"/>
      <c r="J84" s="381" t="s">
        <v>877</v>
      </c>
      <c r="K84" s="1651"/>
      <c r="L84" s="381" t="s">
        <v>877</v>
      </c>
      <c r="M84" s="1651"/>
      <c r="N84" s="1332">
        <v>28.940999999999999</v>
      </c>
      <c r="O84" s="1247" t="s">
        <v>234</v>
      </c>
      <c r="P84" s="1333">
        <v>41180</v>
      </c>
      <c r="Q84" s="1333">
        <v>41180</v>
      </c>
      <c r="R84" s="1334" t="s">
        <v>846</v>
      </c>
    </row>
    <row r="85" spans="1:18" s="1329" customFormat="1" ht="14.25" customHeight="1">
      <c r="A85" s="2216"/>
      <c r="B85" s="2216"/>
      <c r="C85" s="2243"/>
      <c r="D85" s="1651"/>
      <c r="E85" s="2266"/>
      <c r="F85" s="2268"/>
      <c r="G85" s="2284"/>
      <c r="H85" s="1651"/>
      <c r="I85" s="1651"/>
      <c r="J85" s="381" t="s">
        <v>877</v>
      </c>
      <c r="K85" s="1651"/>
      <c r="L85" s="381" t="s">
        <v>877</v>
      </c>
      <c r="M85" s="1651"/>
      <c r="N85" s="1332">
        <v>15</v>
      </c>
      <c r="O85" s="1247" t="s">
        <v>234</v>
      </c>
      <c r="P85" s="1333">
        <v>41180</v>
      </c>
      <c r="Q85" s="1333">
        <v>41180</v>
      </c>
      <c r="R85" s="1334" t="s">
        <v>842</v>
      </c>
    </row>
    <row r="86" spans="1:18" s="1329" customFormat="1" ht="14.25" customHeight="1">
      <c r="A86" s="2216"/>
      <c r="B86" s="2216"/>
      <c r="C86" s="2243"/>
      <c r="D86" s="1651"/>
      <c r="E86" s="2266"/>
      <c r="F86" s="2268"/>
      <c r="G86" s="2284"/>
      <c r="H86" s="1651"/>
      <c r="I86" s="1651"/>
      <c r="J86" s="381" t="s">
        <v>877</v>
      </c>
      <c r="K86" s="1651"/>
      <c r="L86" s="381" t="s">
        <v>877</v>
      </c>
      <c r="M86" s="1651"/>
      <c r="N86" s="1332">
        <v>41.838000000000001</v>
      </c>
      <c r="O86" s="1247" t="s">
        <v>234</v>
      </c>
      <c r="P86" s="1333">
        <v>41180</v>
      </c>
      <c r="Q86" s="1333">
        <v>41180</v>
      </c>
      <c r="R86" s="1334" t="s">
        <v>846</v>
      </c>
    </row>
    <row r="87" spans="1:18" s="1329" customFormat="1" ht="14.25" customHeight="1">
      <c r="A87" s="2216"/>
      <c r="B87" s="2216"/>
      <c r="C87" s="2243"/>
      <c r="D87" s="1651"/>
      <c r="E87" s="2266"/>
      <c r="F87" s="2268"/>
      <c r="G87" s="2284"/>
      <c r="H87" s="1651"/>
      <c r="I87" s="1651"/>
      <c r="J87" s="381" t="s">
        <v>877</v>
      </c>
      <c r="K87" s="1651"/>
      <c r="L87" s="381" t="s">
        <v>877</v>
      </c>
      <c r="M87" s="1651"/>
      <c r="N87" s="1332">
        <v>24.219000000000001</v>
      </c>
      <c r="O87" s="1247" t="s">
        <v>234</v>
      </c>
      <c r="P87" s="1333">
        <v>41180</v>
      </c>
      <c r="Q87" s="1333">
        <v>41180</v>
      </c>
      <c r="R87" s="1334" t="s">
        <v>853</v>
      </c>
    </row>
    <row r="88" spans="1:18" s="1329" customFormat="1" ht="14.25" customHeight="1">
      <c r="A88" s="2216"/>
      <c r="B88" s="2216"/>
      <c r="C88" s="2243"/>
      <c r="D88" s="1651"/>
      <c r="E88" s="2266"/>
      <c r="F88" s="2268"/>
      <c r="G88" s="2284"/>
      <c r="H88" s="1651"/>
      <c r="I88" s="1651"/>
      <c r="J88" s="381" t="s">
        <v>877</v>
      </c>
      <c r="K88" s="1651"/>
      <c r="L88" s="381" t="s">
        <v>877</v>
      </c>
      <c r="M88" s="1651"/>
      <c r="N88" s="1332">
        <v>90970.763999999996</v>
      </c>
      <c r="O88" s="1247" t="s">
        <v>234</v>
      </c>
      <c r="P88" s="1333">
        <v>41180</v>
      </c>
      <c r="Q88" s="1333">
        <v>41180</v>
      </c>
      <c r="R88" s="1334" t="s">
        <v>838</v>
      </c>
    </row>
    <row r="89" spans="1:18" s="1329" customFormat="1" ht="14.25" customHeight="1">
      <c r="A89" s="2216"/>
      <c r="B89" s="2216"/>
      <c r="C89" s="2243"/>
      <c r="D89" s="1651"/>
      <c r="E89" s="2266"/>
      <c r="F89" s="2268"/>
      <c r="G89" s="2284"/>
      <c r="H89" s="1651"/>
      <c r="I89" s="1651"/>
      <c r="J89" s="381" t="s">
        <v>881</v>
      </c>
      <c r="K89" s="1651"/>
      <c r="L89" s="381" t="s">
        <v>881</v>
      </c>
      <c r="M89" s="1651"/>
      <c r="N89" s="1332">
        <v>1188.8420000000001</v>
      </c>
      <c r="O89" s="1247" t="s">
        <v>234</v>
      </c>
      <c r="P89" s="1333">
        <v>41180</v>
      </c>
      <c r="Q89" s="1333">
        <v>41180</v>
      </c>
      <c r="R89" s="1334" t="s">
        <v>842</v>
      </c>
    </row>
    <row r="90" spans="1:18" s="1329" customFormat="1" ht="14.25" customHeight="1">
      <c r="A90" s="2216"/>
      <c r="B90" s="2216"/>
      <c r="C90" s="2243"/>
      <c r="D90" s="1651"/>
      <c r="E90" s="2266"/>
      <c r="F90" s="2268"/>
      <c r="G90" s="2284"/>
      <c r="H90" s="1651"/>
      <c r="I90" s="1651"/>
      <c r="J90" s="381" t="s">
        <v>881</v>
      </c>
      <c r="K90" s="1651"/>
      <c r="L90" s="381" t="s">
        <v>881</v>
      </c>
      <c r="M90" s="1651"/>
      <c r="N90" s="1332">
        <v>939.601</v>
      </c>
      <c r="O90" s="1247" t="s">
        <v>234</v>
      </c>
      <c r="P90" s="1333">
        <v>41180</v>
      </c>
      <c r="Q90" s="1333">
        <v>41180</v>
      </c>
      <c r="R90" s="1334" t="s">
        <v>844</v>
      </c>
    </row>
    <row r="91" spans="1:18" s="1329" customFormat="1" ht="14.25" customHeight="1">
      <c r="A91" s="2216"/>
      <c r="B91" s="2216"/>
      <c r="C91" s="2243"/>
      <c r="D91" s="1651"/>
      <c r="E91" s="2266"/>
      <c r="F91" s="2268"/>
      <c r="G91" s="2284"/>
      <c r="H91" s="1651"/>
      <c r="I91" s="1651"/>
      <c r="J91" s="381" t="s">
        <v>881</v>
      </c>
      <c r="K91" s="1651"/>
      <c r="L91" s="381" t="s">
        <v>881</v>
      </c>
      <c r="M91" s="1651"/>
      <c r="N91" s="1332">
        <v>886.60299999999995</v>
      </c>
      <c r="O91" s="1247" t="s">
        <v>234</v>
      </c>
      <c r="P91" s="1333">
        <v>41180</v>
      </c>
      <c r="Q91" s="1333">
        <v>41180</v>
      </c>
      <c r="R91" s="1334" t="s">
        <v>846</v>
      </c>
    </row>
    <row r="92" spans="1:18" s="1329" customFormat="1" ht="14.25" customHeight="1">
      <c r="A92" s="2216"/>
      <c r="B92" s="2216"/>
      <c r="C92" s="2243"/>
      <c r="D92" s="1651"/>
      <c r="E92" s="2266"/>
      <c r="F92" s="2268"/>
      <c r="G92" s="2284"/>
      <c r="H92" s="1651"/>
      <c r="I92" s="1651"/>
      <c r="J92" s="381" t="s">
        <v>877</v>
      </c>
      <c r="K92" s="1651"/>
      <c r="L92" s="381" t="s">
        <v>877</v>
      </c>
      <c r="M92" s="1651"/>
      <c r="N92" s="1332">
        <v>219.976</v>
      </c>
      <c r="O92" s="1247" t="s">
        <v>234</v>
      </c>
      <c r="P92" s="1333">
        <v>41180</v>
      </c>
      <c r="Q92" s="1333">
        <v>41180</v>
      </c>
      <c r="R92" s="1334" t="s">
        <v>848</v>
      </c>
    </row>
    <row r="93" spans="1:18" s="1329" customFormat="1" ht="14.25" customHeight="1">
      <c r="A93" s="2216"/>
      <c r="B93" s="2216"/>
      <c r="C93" s="2243"/>
      <c r="D93" s="1651"/>
      <c r="E93" s="2266"/>
      <c r="F93" s="2268"/>
      <c r="G93" s="2284"/>
      <c r="H93" s="1651"/>
      <c r="I93" s="1651"/>
      <c r="J93" s="381" t="s">
        <v>877</v>
      </c>
      <c r="K93" s="1651"/>
      <c r="L93" s="381" t="s">
        <v>877</v>
      </c>
      <c r="M93" s="1651"/>
      <c r="N93" s="1332">
        <v>1031.788</v>
      </c>
      <c r="O93" s="1247" t="s">
        <v>234</v>
      </c>
      <c r="P93" s="1333">
        <v>41180</v>
      </c>
      <c r="Q93" s="1333">
        <v>41180</v>
      </c>
      <c r="R93" s="1334" t="s">
        <v>850</v>
      </c>
    </row>
    <row r="94" spans="1:18" s="1329" customFormat="1" ht="14.25" customHeight="1">
      <c r="A94" s="2216"/>
      <c r="B94" s="2216"/>
      <c r="C94" s="2243"/>
      <c r="D94" s="1651"/>
      <c r="E94" s="2266"/>
      <c r="F94" s="2268"/>
      <c r="G94" s="2284"/>
      <c r="H94" s="1651"/>
      <c r="I94" s="1651"/>
      <c r="J94" s="381" t="s">
        <v>877</v>
      </c>
      <c r="K94" s="1651"/>
      <c r="L94" s="381" t="s">
        <v>877</v>
      </c>
      <c r="M94" s="1651"/>
      <c r="N94" s="1332">
        <v>24.119</v>
      </c>
      <c r="O94" s="1247" t="s">
        <v>234</v>
      </c>
      <c r="P94" s="1333">
        <v>41180</v>
      </c>
      <c r="Q94" s="1333">
        <v>41180</v>
      </c>
      <c r="R94" s="1334" t="s">
        <v>852</v>
      </c>
    </row>
    <row r="95" spans="1:18" s="1329" customFormat="1" ht="14.25" customHeight="1">
      <c r="A95" s="2216"/>
      <c r="B95" s="2216"/>
      <c r="C95" s="2243"/>
      <c r="D95" s="1651"/>
      <c r="E95" s="2266"/>
      <c r="F95" s="2268"/>
      <c r="G95" s="2284"/>
      <c r="H95" s="1651"/>
      <c r="I95" s="1651"/>
      <c r="J95" s="381" t="s">
        <v>877</v>
      </c>
      <c r="K95" s="1651"/>
      <c r="L95" s="381" t="s">
        <v>877</v>
      </c>
      <c r="M95" s="1651"/>
      <c r="N95" s="1332">
        <v>1799.652</v>
      </c>
      <c r="O95" s="1247" t="s">
        <v>234</v>
      </c>
      <c r="P95" s="1333">
        <v>41180</v>
      </c>
      <c r="Q95" s="1333">
        <v>41180</v>
      </c>
      <c r="R95" s="1334" t="s">
        <v>853</v>
      </c>
    </row>
    <row r="96" spans="1:18" s="1329" customFormat="1" ht="14.25" customHeight="1">
      <c r="A96" s="2216"/>
      <c r="B96" s="2216"/>
      <c r="C96" s="2243"/>
      <c r="D96" s="1651"/>
      <c r="E96" s="2266"/>
      <c r="F96" s="2268"/>
      <c r="G96" s="2284"/>
      <c r="H96" s="1651"/>
      <c r="I96" s="1651"/>
      <c r="J96" s="381" t="s">
        <v>877</v>
      </c>
      <c r="K96" s="1651"/>
      <c r="L96" s="381" t="s">
        <v>877</v>
      </c>
      <c r="M96" s="1651"/>
      <c r="N96" s="1332">
        <v>62.9</v>
      </c>
      <c r="O96" s="1247" t="s">
        <v>234</v>
      </c>
      <c r="P96" s="1333">
        <v>41180</v>
      </c>
      <c r="Q96" s="1333">
        <v>41180</v>
      </c>
      <c r="R96" s="1334" t="s">
        <v>875</v>
      </c>
    </row>
    <row r="97" spans="1:18" s="1329" customFormat="1" ht="14.25" customHeight="1">
      <c r="A97" s="2216"/>
      <c r="B97" s="2216"/>
      <c r="C97" s="2243"/>
      <c r="D97" s="1651"/>
      <c r="E97" s="2266"/>
      <c r="F97" s="2268"/>
      <c r="G97" s="2284"/>
      <c r="H97" s="1651"/>
      <c r="I97" s="1651"/>
      <c r="J97" s="381" t="s">
        <v>877</v>
      </c>
      <c r="K97" s="1651"/>
      <c r="L97" s="381" t="s">
        <v>877</v>
      </c>
      <c r="M97" s="1651"/>
      <c r="N97" s="1332">
        <v>553.62800000000004</v>
      </c>
      <c r="O97" s="1247" t="s">
        <v>234</v>
      </c>
      <c r="P97" s="1333">
        <v>41180</v>
      </c>
      <c r="Q97" s="1333">
        <v>41180</v>
      </c>
      <c r="R97" s="1334" t="s">
        <v>855</v>
      </c>
    </row>
    <row r="98" spans="1:18" s="1329" customFormat="1" ht="14.25" customHeight="1">
      <c r="A98" s="2216"/>
      <c r="B98" s="2216"/>
      <c r="C98" s="2243"/>
      <c r="D98" s="1651"/>
      <c r="E98" s="2266"/>
      <c r="F98" s="2268"/>
      <c r="G98" s="2284"/>
      <c r="H98" s="1651"/>
      <c r="I98" s="1651"/>
      <c r="J98" s="381" t="s">
        <v>877</v>
      </c>
      <c r="K98" s="1651"/>
      <c r="L98" s="381" t="s">
        <v>877</v>
      </c>
      <c r="M98" s="1651"/>
      <c r="N98" s="1332">
        <v>26.9</v>
      </c>
      <c r="O98" s="1247" t="s">
        <v>234</v>
      </c>
      <c r="P98" s="1333">
        <v>41180</v>
      </c>
      <c r="Q98" s="1333">
        <v>41180</v>
      </c>
      <c r="R98" s="1334" t="s">
        <v>878</v>
      </c>
    </row>
    <row r="99" spans="1:18" s="1329" customFormat="1" ht="14.25" customHeight="1">
      <c r="A99" s="2216"/>
      <c r="B99" s="2216"/>
      <c r="C99" s="2243"/>
      <c r="D99" s="1651"/>
      <c r="E99" s="2266"/>
      <c r="F99" s="2268"/>
      <c r="G99" s="2284"/>
      <c r="H99" s="1651"/>
      <c r="I99" s="1651"/>
      <c r="J99" s="381" t="s">
        <v>877</v>
      </c>
      <c r="K99" s="1651"/>
      <c r="L99" s="381" t="s">
        <v>877</v>
      </c>
      <c r="M99" s="1651"/>
      <c r="N99" s="1332">
        <v>591.72400000000005</v>
      </c>
      <c r="O99" s="1247" t="s">
        <v>234</v>
      </c>
      <c r="P99" s="1333">
        <v>41180</v>
      </c>
      <c r="Q99" s="1333">
        <v>41180</v>
      </c>
      <c r="R99" s="1334" t="s">
        <v>857</v>
      </c>
    </row>
    <row r="100" spans="1:18" s="1329" customFormat="1" ht="14.25" customHeight="1">
      <c r="A100" s="2216"/>
      <c r="B100" s="2216"/>
      <c r="C100" s="2243"/>
      <c r="D100" s="1651"/>
      <c r="E100" s="2266"/>
      <c r="F100" s="2268"/>
      <c r="G100" s="2284"/>
      <c r="H100" s="1651"/>
      <c r="I100" s="1651"/>
      <c r="J100" s="381" t="s">
        <v>877</v>
      </c>
      <c r="K100" s="1651"/>
      <c r="L100" s="381" t="s">
        <v>877</v>
      </c>
      <c r="M100" s="1651"/>
      <c r="N100" s="1332">
        <v>2068.5419999999999</v>
      </c>
      <c r="O100" s="1247" t="s">
        <v>234</v>
      </c>
      <c r="P100" s="1333">
        <v>41180</v>
      </c>
      <c r="Q100" s="1333">
        <v>41180</v>
      </c>
      <c r="R100" s="1334" t="s">
        <v>864</v>
      </c>
    </row>
    <row r="101" spans="1:18" s="1329" customFormat="1" ht="14.25" customHeight="1">
      <c r="A101" s="2216"/>
      <c r="B101" s="2216"/>
      <c r="C101" s="2243"/>
      <c r="D101" s="1651"/>
      <c r="E101" s="2266"/>
      <c r="F101" s="2268"/>
      <c r="G101" s="2284"/>
      <c r="H101" s="1651"/>
      <c r="I101" s="1651"/>
      <c r="J101" s="381" t="s">
        <v>877</v>
      </c>
      <c r="K101" s="1651"/>
      <c r="L101" s="381" t="s">
        <v>877</v>
      </c>
      <c r="M101" s="1651"/>
      <c r="N101" s="1332">
        <v>946.34</v>
      </c>
      <c r="O101" s="1247" t="s">
        <v>234</v>
      </c>
      <c r="P101" s="1333">
        <v>41180</v>
      </c>
      <c r="Q101" s="1333">
        <v>41180</v>
      </c>
      <c r="R101" s="1334" t="s">
        <v>860</v>
      </c>
    </row>
    <row r="102" spans="1:18" s="1329" customFormat="1" ht="14.25" customHeight="1">
      <c r="A102" s="2216"/>
      <c r="B102" s="2216"/>
      <c r="C102" s="2243"/>
      <c r="D102" s="1651"/>
      <c r="E102" s="2266"/>
      <c r="F102" s="2268"/>
      <c r="G102" s="2284"/>
      <c r="H102" s="1651"/>
      <c r="I102" s="1651"/>
      <c r="J102" s="381" t="s">
        <v>877</v>
      </c>
      <c r="K102" s="1651"/>
      <c r="L102" s="381" t="s">
        <v>877</v>
      </c>
      <c r="M102" s="1651"/>
      <c r="N102" s="1332">
        <v>2815.8090000000002</v>
      </c>
      <c r="O102" s="1247" t="s">
        <v>234</v>
      </c>
      <c r="P102" s="1333">
        <v>41180</v>
      </c>
      <c r="Q102" s="1333">
        <v>41180</v>
      </c>
      <c r="R102" s="1334" t="s">
        <v>862</v>
      </c>
    </row>
    <row r="103" spans="1:18" s="1329" customFormat="1" ht="14.25" customHeight="1">
      <c r="A103" s="2216"/>
      <c r="B103" s="2216"/>
      <c r="C103" s="2243"/>
      <c r="D103" s="1651"/>
      <c r="E103" s="2266"/>
      <c r="F103" s="2268"/>
      <c r="G103" s="2284"/>
      <c r="H103" s="1651"/>
      <c r="I103" s="1651"/>
      <c r="J103" s="381" t="s">
        <v>877</v>
      </c>
      <c r="K103" s="1651"/>
      <c r="L103" s="381" t="s">
        <v>877</v>
      </c>
      <c r="M103" s="1651"/>
      <c r="N103" s="1332">
        <v>2108.7620000000002</v>
      </c>
      <c r="O103" s="1247" t="s">
        <v>234</v>
      </c>
      <c r="P103" s="1333">
        <v>41180</v>
      </c>
      <c r="Q103" s="1333">
        <v>41180</v>
      </c>
      <c r="R103" s="1334" t="s">
        <v>864</v>
      </c>
    </row>
    <row r="104" spans="1:18" s="1329" customFormat="1" ht="14.25" customHeight="1">
      <c r="A104" s="2216"/>
      <c r="B104" s="2216"/>
      <c r="C104" s="2243"/>
      <c r="D104" s="1651"/>
      <c r="E104" s="2266"/>
      <c r="F104" s="2268"/>
      <c r="G104" s="2284"/>
      <c r="H104" s="1651"/>
      <c r="I104" s="1651"/>
      <c r="J104" s="381" t="s">
        <v>877</v>
      </c>
      <c r="K104" s="1651"/>
      <c r="L104" s="381" t="s">
        <v>877</v>
      </c>
      <c r="M104" s="1651"/>
      <c r="N104" s="1332">
        <v>904.76</v>
      </c>
      <c r="O104" s="1247" t="s">
        <v>234</v>
      </c>
      <c r="P104" s="1333">
        <v>41180</v>
      </c>
      <c r="Q104" s="1333">
        <v>41180</v>
      </c>
      <c r="R104" s="1334" t="s">
        <v>865</v>
      </c>
    </row>
    <row r="105" spans="1:18" s="1329" customFormat="1" ht="14.25" customHeight="1">
      <c r="A105" s="2216"/>
      <c r="B105" s="2216"/>
      <c r="C105" s="2243"/>
      <c r="D105" s="1651"/>
      <c r="E105" s="2266"/>
      <c r="F105" s="2268"/>
      <c r="G105" s="2284"/>
      <c r="H105" s="1651"/>
      <c r="I105" s="1651"/>
      <c r="J105" s="381" t="s">
        <v>877</v>
      </c>
      <c r="K105" s="1651"/>
      <c r="L105" s="381" t="s">
        <v>877</v>
      </c>
      <c r="M105" s="1651"/>
      <c r="N105" s="1332">
        <v>415</v>
      </c>
      <c r="O105" s="1247" t="s">
        <v>234</v>
      </c>
      <c r="P105" s="1333">
        <v>41180</v>
      </c>
      <c r="Q105" s="1333">
        <v>41180</v>
      </c>
      <c r="R105" s="1334" t="s">
        <v>867</v>
      </c>
    </row>
    <row r="106" spans="1:18" s="1329" customFormat="1" ht="14.25" customHeight="1">
      <c r="A106" s="2216"/>
      <c r="B106" s="2216"/>
      <c r="C106" s="2243"/>
      <c r="D106" s="1651"/>
      <c r="E106" s="2266"/>
      <c r="F106" s="2268"/>
      <c r="G106" s="2284"/>
      <c r="H106" s="1651"/>
      <c r="I106" s="1651"/>
      <c r="J106" s="381" t="s">
        <v>877</v>
      </c>
      <c r="K106" s="1651"/>
      <c r="L106" s="381" t="s">
        <v>877</v>
      </c>
      <c r="M106" s="1651"/>
      <c r="N106" s="1332">
        <v>3713.46</v>
      </c>
      <c r="O106" s="1247" t="s">
        <v>234</v>
      </c>
      <c r="P106" s="1333">
        <v>41180</v>
      </c>
      <c r="Q106" s="1333">
        <v>41180</v>
      </c>
      <c r="R106" s="1334" t="s">
        <v>869</v>
      </c>
    </row>
    <row r="107" spans="1:18" s="1329" customFormat="1" ht="14.25" customHeight="1">
      <c r="A107" s="2216"/>
      <c r="B107" s="2216"/>
      <c r="C107" s="2243"/>
      <c r="D107" s="1651"/>
      <c r="E107" s="2266"/>
      <c r="F107" s="2268"/>
      <c r="G107" s="2284"/>
      <c r="H107" s="1651"/>
      <c r="I107" s="1651"/>
      <c r="J107" s="381" t="s">
        <v>877</v>
      </c>
      <c r="K107" s="1651"/>
      <c r="L107" s="381" t="s">
        <v>877</v>
      </c>
      <c r="M107" s="1651"/>
      <c r="N107" s="1332">
        <v>2786.5340000000001</v>
      </c>
      <c r="O107" s="1247" t="s">
        <v>234</v>
      </c>
      <c r="P107" s="1333">
        <v>41180</v>
      </c>
      <c r="Q107" s="1333">
        <v>41180</v>
      </c>
      <c r="R107" s="1334" t="s">
        <v>870</v>
      </c>
    </row>
    <row r="108" spans="1:18" s="1329" customFormat="1" ht="14.25" customHeight="1">
      <c r="A108" s="2216"/>
      <c r="B108" s="2216"/>
      <c r="C108" s="2243"/>
      <c r="D108" s="1651"/>
      <c r="E108" s="2266"/>
      <c r="F108" s="2268"/>
      <c r="G108" s="2284"/>
      <c r="H108" s="1651"/>
      <c r="I108" s="1651"/>
      <c r="J108" s="381" t="s">
        <v>877</v>
      </c>
      <c r="K108" s="1651"/>
      <c r="L108" s="381" t="s">
        <v>877</v>
      </c>
      <c r="M108" s="1651"/>
      <c r="N108" s="1332">
        <v>461.92</v>
      </c>
      <c r="O108" s="1247" t="s">
        <v>234</v>
      </c>
      <c r="P108" s="1333">
        <v>41180</v>
      </c>
      <c r="Q108" s="1333">
        <v>41180</v>
      </c>
      <c r="R108" s="1334" t="s">
        <v>871</v>
      </c>
    </row>
    <row r="109" spans="1:18" s="1329" customFormat="1" ht="14.25" customHeight="1">
      <c r="A109" s="2216"/>
      <c r="B109" s="2216"/>
      <c r="C109" s="2243"/>
      <c r="D109" s="1651"/>
      <c r="E109" s="2266"/>
      <c r="F109" s="2268"/>
      <c r="G109" s="2284"/>
      <c r="H109" s="1651"/>
      <c r="I109" s="1651"/>
      <c r="J109" s="381" t="s">
        <v>877</v>
      </c>
      <c r="K109" s="1651"/>
      <c r="L109" s="381" t="s">
        <v>877</v>
      </c>
      <c r="M109" s="1651"/>
      <c r="N109" s="1332">
        <v>927.8</v>
      </c>
      <c r="O109" s="1247" t="s">
        <v>234</v>
      </c>
      <c r="P109" s="1333">
        <v>41180</v>
      </c>
      <c r="Q109" s="1333">
        <v>41180</v>
      </c>
      <c r="R109" s="1334" t="s">
        <v>873</v>
      </c>
    </row>
    <row r="110" spans="1:18" s="1329" customFormat="1" ht="14.25" customHeight="1">
      <c r="A110" s="2216"/>
      <c r="B110" s="2216"/>
      <c r="C110" s="2243"/>
      <c r="D110" s="1651"/>
      <c r="E110" s="2266"/>
      <c r="F110" s="2268"/>
      <c r="G110" s="2284"/>
      <c r="H110" s="1651"/>
      <c r="I110" s="1651"/>
      <c r="J110" s="381" t="s">
        <v>877</v>
      </c>
      <c r="K110" s="1651"/>
      <c r="L110" s="381" t="s">
        <v>877</v>
      </c>
      <c r="M110" s="1651"/>
      <c r="N110" s="1332">
        <v>461.92</v>
      </c>
      <c r="O110" s="1247" t="s">
        <v>234</v>
      </c>
      <c r="P110" s="1333">
        <v>41180</v>
      </c>
      <c r="Q110" s="1333">
        <v>41180</v>
      </c>
      <c r="R110" s="1334" t="s">
        <v>872</v>
      </c>
    </row>
    <row r="111" spans="1:18" s="1329" customFormat="1" ht="14.25" customHeight="1">
      <c r="A111" s="2216"/>
      <c r="B111" s="2216"/>
      <c r="C111" s="2243"/>
      <c r="D111" s="1651"/>
      <c r="E111" s="2266"/>
      <c r="F111" s="2268"/>
      <c r="G111" s="2284"/>
      <c r="H111" s="1651"/>
      <c r="I111" s="1651"/>
      <c r="J111" s="381" t="s">
        <v>877</v>
      </c>
      <c r="K111" s="1651"/>
      <c r="L111" s="381" t="s">
        <v>877</v>
      </c>
      <c r="M111" s="1651"/>
      <c r="N111" s="1332">
        <v>56175.245000000003</v>
      </c>
      <c r="O111" s="1247" t="s">
        <v>234</v>
      </c>
      <c r="P111" s="1333">
        <v>41180</v>
      </c>
      <c r="Q111" s="1333">
        <v>41180</v>
      </c>
      <c r="R111" s="1334" t="s">
        <v>838</v>
      </c>
    </row>
    <row r="112" spans="1:18" s="1329" customFormat="1" ht="14.25" customHeight="1">
      <c r="A112" s="2216"/>
      <c r="B112" s="2216"/>
      <c r="C112" s="2243"/>
      <c r="D112" s="1651"/>
      <c r="E112" s="2266"/>
      <c r="F112" s="2268"/>
      <c r="G112" s="2284"/>
      <c r="H112" s="1651"/>
      <c r="I112" s="1651"/>
      <c r="J112" s="381" t="s">
        <v>882</v>
      </c>
      <c r="K112" s="1651"/>
      <c r="L112" s="381" t="s">
        <v>882</v>
      </c>
      <c r="M112" s="1651"/>
      <c r="N112" s="1332">
        <v>554.12099999999998</v>
      </c>
      <c r="O112" s="1247" t="s">
        <v>234</v>
      </c>
      <c r="P112" s="1333">
        <v>41180</v>
      </c>
      <c r="Q112" s="1333">
        <v>41180</v>
      </c>
      <c r="R112" s="1334" t="s">
        <v>842</v>
      </c>
    </row>
    <row r="113" spans="1:18" s="1329" customFormat="1" ht="14.25" customHeight="1">
      <c r="A113" s="2216"/>
      <c r="B113" s="2216"/>
      <c r="C113" s="2243"/>
      <c r="D113" s="1651"/>
      <c r="E113" s="2266"/>
      <c r="F113" s="2268"/>
      <c r="G113" s="2284"/>
      <c r="H113" s="1651"/>
      <c r="I113" s="1651"/>
      <c r="J113" s="381" t="s">
        <v>882</v>
      </c>
      <c r="K113" s="1651"/>
      <c r="L113" s="381" t="s">
        <v>882</v>
      </c>
      <c r="M113" s="1651"/>
      <c r="N113" s="1332">
        <v>19.428000000000001</v>
      </c>
      <c r="O113" s="1247" t="s">
        <v>234</v>
      </c>
      <c r="P113" s="1333">
        <v>41180</v>
      </c>
      <c r="Q113" s="1333">
        <v>41180</v>
      </c>
      <c r="R113" s="1334" t="s">
        <v>852</v>
      </c>
    </row>
    <row r="114" spans="1:18" s="1329" customFormat="1" ht="14.25" customHeight="1">
      <c r="A114" s="2216"/>
      <c r="B114" s="2216"/>
      <c r="C114" s="2243"/>
      <c r="D114" s="1651"/>
      <c r="E114" s="2266"/>
      <c r="F114" s="2268"/>
      <c r="G114" s="2284"/>
      <c r="H114" s="1651"/>
      <c r="I114" s="1651"/>
      <c r="J114" s="381" t="s">
        <v>882</v>
      </c>
      <c r="K114" s="1651"/>
      <c r="L114" s="381" t="s">
        <v>882</v>
      </c>
      <c r="M114" s="1651"/>
      <c r="N114" s="1332">
        <v>219.62</v>
      </c>
      <c r="O114" s="1247" t="s">
        <v>234</v>
      </c>
      <c r="P114" s="1333">
        <v>41180</v>
      </c>
      <c r="Q114" s="1333">
        <v>41180</v>
      </c>
      <c r="R114" s="1334" t="s">
        <v>848</v>
      </c>
    </row>
    <row r="115" spans="1:18" s="1329" customFormat="1" ht="14.25" customHeight="1">
      <c r="A115" s="2216"/>
      <c r="B115" s="2216"/>
      <c r="C115" s="2243"/>
      <c r="D115" s="1651"/>
      <c r="E115" s="2266"/>
      <c r="F115" s="2268"/>
      <c r="G115" s="2284"/>
      <c r="H115" s="1651"/>
      <c r="I115" s="1651"/>
      <c r="J115" s="381" t="s">
        <v>882</v>
      </c>
      <c r="K115" s="1651"/>
      <c r="L115" s="381" t="s">
        <v>882</v>
      </c>
      <c r="M115" s="1651"/>
      <c r="N115" s="1332">
        <v>392.42</v>
      </c>
      <c r="O115" s="1247" t="s">
        <v>234</v>
      </c>
      <c r="P115" s="1333">
        <v>41180</v>
      </c>
      <c r="Q115" s="1333">
        <v>41180</v>
      </c>
      <c r="R115" s="1334" t="s">
        <v>844</v>
      </c>
    </row>
    <row r="116" spans="1:18" s="1329" customFormat="1" ht="14.25" customHeight="1">
      <c r="A116" s="2216"/>
      <c r="B116" s="2216"/>
      <c r="C116" s="2243"/>
      <c r="D116" s="1651"/>
      <c r="E116" s="2266"/>
      <c r="F116" s="2268"/>
      <c r="G116" s="2284"/>
      <c r="H116" s="1651"/>
      <c r="I116" s="1651"/>
      <c r="J116" s="381" t="s">
        <v>882</v>
      </c>
      <c r="K116" s="1651"/>
      <c r="L116" s="381" t="s">
        <v>882</v>
      </c>
      <c r="M116" s="1651"/>
      <c r="N116" s="1332">
        <v>586.14200000000005</v>
      </c>
      <c r="O116" s="1247" t="s">
        <v>234</v>
      </c>
      <c r="P116" s="1333">
        <v>41180</v>
      </c>
      <c r="Q116" s="1333">
        <v>41180</v>
      </c>
      <c r="R116" s="1334" t="s">
        <v>850</v>
      </c>
    </row>
    <row r="117" spans="1:18" s="1329" customFormat="1" ht="14.25" customHeight="1">
      <c r="A117" s="2216"/>
      <c r="B117" s="2216"/>
      <c r="C117" s="2243"/>
      <c r="D117" s="1651"/>
      <c r="E117" s="2266"/>
      <c r="F117" s="2268"/>
      <c r="G117" s="2284"/>
      <c r="H117" s="1651"/>
      <c r="I117" s="1651"/>
      <c r="J117" s="381" t="s">
        <v>882</v>
      </c>
      <c r="K117" s="1651"/>
      <c r="L117" s="381" t="s">
        <v>882</v>
      </c>
      <c r="M117" s="1651"/>
      <c r="N117" s="1332">
        <v>337.536</v>
      </c>
      <c r="O117" s="1247" t="s">
        <v>234</v>
      </c>
      <c r="P117" s="1333">
        <v>41180</v>
      </c>
      <c r="Q117" s="1333">
        <v>41180</v>
      </c>
      <c r="R117" s="1334" t="s">
        <v>846</v>
      </c>
    </row>
    <row r="118" spans="1:18" s="1329" customFormat="1" ht="14.25" customHeight="1">
      <c r="A118" s="2216"/>
      <c r="B118" s="2216"/>
      <c r="C118" s="2243"/>
      <c r="D118" s="1651"/>
      <c r="E118" s="2266"/>
      <c r="F118" s="2268"/>
      <c r="G118" s="2284"/>
      <c r="H118" s="1651"/>
      <c r="I118" s="1651"/>
      <c r="J118" s="381" t="s">
        <v>882</v>
      </c>
      <c r="K118" s="1651"/>
      <c r="L118" s="381" t="s">
        <v>882</v>
      </c>
      <c r="M118" s="1651"/>
      <c r="N118" s="1332">
        <v>1650.605</v>
      </c>
      <c r="O118" s="1247" t="s">
        <v>234</v>
      </c>
      <c r="P118" s="1333">
        <v>41180</v>
      </c>
      <c r="Q118" s="1333">
        <v>41180</v>
      </c>
      <c r="R118" s="1334" t="s">
        <v>853</v>
      </c>
    </row>
    <row r="119" spans="1:18" s="1329" customFormat="1" ht="14.25" customHeight="1">
      <c r="A119" s="2216"/>
      <c r="B119" s="2216"/>
      <c r="C119" s="2243"/>
      <c r="D119" s="1651"/>
      <c r="E119" s="2266"/>
      <c r="F119" s="2268"/>
      <c r="G119" s="2284"/>
      <c r="H119" s="1651"/>
      <c r="I119" s="1651"/>
      <c r="J119" s="381" t="s">
        <v>882</v>
      </c>
      <c r="K119" s="1651"/>
      <c r="L119" s="381" t="s">
        <v>882</v>
      </c>
      <c r="M119" s="1651"/>
      <c r="N119" s="1332">
        <v>27.454000000000001</v>
      </c>
      <c r="O119" s="1247" t="s">
        <v>234</v>
      </c>
      <c r="P119" s="1333">
        <v>41180</v>
      </c>
      <c r="Q119" s="1333">
        <v>41180</v>
      </c>
      <c r="R119" s="1334" t="s">
        <v>878</v>
      </c>
    </row>
    <row r="120" spans="1:18" s="1329" customFormat="1" ht="14.25" customHeight="1">
      <c r="A120" s="2216"/>
      <c r="B120" s="2216"/>
      <c r="C120" s="2243"/>
      <c r="D120" s="1651"/>
      <c r="E120" s="2266"/>
      <c r="F120" s="2268"/>
      <c r="G120" s="2284"/>
      <c r="H120" s="1651"/>
      <c r="I120" s="1651"/>
      <c r="J120" s="381" t="s">
        <v>882</v>
      </c>
      <c r="K120" s="1651"/>
      <c r="L120" s="381" t="s">
        <v>882</v>
      </c>
      <c r="M120" s="1651"/>
      <c r="N120" s="1332">
        <v>195.46700000000001</v>
      </c>
      <c r="O120" s="1247" t="s">
        <v>234</v>
      </c>
      <c r="P120" s="1333">
        <v>41180</v>
      </c>
      <c r="Q120" s="1333">
        <v>41180</v>
      </c>
      <c r="R120" s="1334" t="s">
        <v>855</v>
      </c>
    </row>
    <row r="121" spans="1:18" s="1329" customFormat="1" ht="14.25" customHeight="1">
      <c r="A121" s="2216"/>
      <c r="B121" s="2216"/>
      <c r="C121" s="2243"/>
      <c r="D121" s="1651"/>
      <c r="E121" s="2266"/>
      <c r="F121" s="2268"/>
      <c r="G121" s="2284"/>
      <c r="H121" s="1651"/>
      <c r="I121" s="1651"/>
      <c r="J121" s="381" t="s">
        <v>882</v>
      </c>
      <c r="K121" s="1651"/>
      <c r="L121" s="381" t="s">
        <v>882</v>
      </c>
      <c r="M121" s="1651"/>
      <c r="N121" s="1332">
        <v>729.048</v>
      </c>
      <c r="O121" s="1247" t="s">
        <v>234</v>
      </c>
      <c r="P121" s="1333">
        <v>41180</v>
      </c>
      <c r="Q121" s="1333">
        <v>41180</v>
      </c>
      <c r="R121" s="1334" t="s">
        <v>865</v>
      </c>
    </row>
    <row r="122" spans="1:18" s="1329" customFormat="1" ht="14.25" customHeight="1">
      <c r="A122" s="2216"/>
      <c r="B122" s="2216"/>
      <c r="C122" s="2243"/>
      <c r="D122" s="1651"/>
      <c r="E122" s="2266"/>
      <c r="F122" s="2268"/>
      <c r="G122" s="2284"/>
      <c r="H122" s="1651"/>
      <c r="I122" s="1651"/>
      <c r="J122" s="381" t="s">
        <v>882</v>
      </c>
      <c r="K122" s="1651"/>
      <c r="L122" s="381" t="s">
        <v>882</v>
      </c>
      <c r="M122" s="1651"/>
      <c r="N122" s="1332">
        <v>1029.9359999999999</v>
      </c>
      <c r="O122" s="1247" t="s">
        <v>234</v>
      </c>
      <c r="P122" s="1333">
        <v>41180</v>
      </c>
      <c r="Q122" s="1333">
        <v>41180</v>
      </c>
      <c r="R122" s="1334" t="s">
        <v>864</v>
      </c>
    </row>
    <row r="123" spans="1:18" s="1329" customFormat="1" ht="14.25" customHeight="1">
      <c r="A123" s="2216"/>
      <c r="B123" s="2216"/>
      <c r="C123" s="2243"/>
      <c r="D123" s="1651"/>
      <c r="E123" s="2266"/>
      <c r="F123" s="2268"/>
      <c r="G123" s="2284"/>
      <c r="H123" s="1651"/>
      <c r="I123" s="1651"/>
      <c r="J123" s="381" t="s">
        <v>882</v>
      </c>
      <c r="K123" s="1651"/>
      <c r="L123" s="381" t="s">
        <v>882</v>
      </c>
      <c r="M123" s="1651"/>
      <c r="N123" s="1332">
        <v>747.27599999999995</v>
      </c>
      <c r="O123" s="1247" t="s">
        <v>234</v>
      </c>
      <c r="P123" s="1333">
        <v>41180</v>
      </c>
      <c r="Q123" s="1333">
        <v>41180</v>
      </c>
      <c r="R123" s="1334" t="s">
        <v>860</v>
      </c>
    </row>
    <row r="124" spans="1:18" s="1329" customFormat="1" ht="14.25" customHeight="1">
      <c r="A124" s="2216"/>
      <c r="B124" s="2216"/>
      <c r="C124" s="2243"/>
      <c r="D124" s="1651"/>
      <c r="E124" s="2266"/>
      <c r="F124" s="2268"/>
      <c r="G124" s="2284"/>
      <c r="H124" s="1651"/>
      <c r="I124" s="1651"/>
      <c r="J124" s="381" t="s">
        <v>882</v>
      </c>
      <c r="K124" s="1651"/>
      <c r="L124" s="381" t="s">
        <v>882</v>
      </c>
      <c r="M124" s="1651"/>
      <c r="N124" s="1332">
        <v>968.69399999999996</v>
      </c>
      <c r="O124" s="1247" t="s">
        <v>234</v>
      </c>
      <c r="P124" s="1333">
        <v>41180</v>
      </c>
      <c r="Q124" s="1333">
        <v>41180</v>
      </c>
      <c r="R124" s="1334" t="s">
        <v>858</v>
      </c>
    </row>
    <row r="125" spans="1:18" s="1329" customFormat="1" ht="14.25" customHeight="1">
      <c r="A125" s="2216"/>
      <c r="B125" s="2216"/>
      <c r="C125" s="2243"/>
      <c r="D125" s="1651"/>
      <c r="E125" s="2266"/>
      <c r="F125" s="2268"/>
      <c r="G125" s="2284"/>
      <c r="H125" s="1651"/>
      <c r="I125" s="1651"/>
      <c r="J125" s="381" t="s">
        <v>882</v>
      </c>
      <c r="K125" s="1651"/>
      <c r="L125" s="381" t="s">
        <v>882</v>
      </c>
      <c r="M125" s="1651"/>
      <c r="N125" s="1332">
        <v>941.28800000000001</v>
      </c>
      <c r="O125" s="1247" t="s">
        <v>234</v>
      </c>
      <c r="P125" s="1333">
        <v>41180</v>
      </c>
      <c r="Q125" s="1333">
        <v>41180</v>
      </c>
      <c r="R125" s="1334" t="s">
        <v>857</v>
      </c>
    </row>
    <row r="126" spans="1:18" s="1329" customFormat="1" ht="14.25" customHeight="1">
      <c r="A126" s="2216"/>
      <c r="B126" s="2216"/>
      <c r="C126" s="2243"/>
      <c r="D126" s="1651"/>
      <c r="E126" s="2266"/>
      <c r="F126" s="2268"/>
      <c r="G126" s="2284"/>
      <c r="H126" s="1651"/>
      <c r="I126" s="1651"/>
      <c r="J126" s="381" t="s">
        <v>882</v>
      </c>
      <c r="K126" s="1651"/>
      <c r="L126" s="381" t="s">
        <v>882</v>
      </c>
      <c r="M126" s="1651"/>
      <c r="N126" s="1332">
        <v>1135.212</v>
      </c>
      <c r="O126" s="1247" t="s">
        <v>234</v>
      </c>
      <c r="P126" s="1333">
        <v>41180</v>
      </c>
      <c r="Q126" s="1333">
        <v>41180</v>
      </c>
      <c r="R126" s="1334" t="s">
        <v>862</v>
      </c>
    </row>
    <row r="127" spans="1:18" s="1329" customFormat="1" ht="14.25" customHeight="1">
      <c r="A127" s="2216"/>
      <c r="B127" s="2216"/>
      <c r="C127" s="2243"/>
      <c r="D127" s="1651"/>
      <c r="E127" s="2266"/>
      <c r="F127" s="2268"/>
      <c r="G127" s="2284"/>
      <c r="H127" s="1651"/>
      <c r="I127" s="1651"/>
      <c r="J127" s="381" t="s">
        <v>882</v>
      </c>
      <c r="K127" s="1651"/>
      <c r="L127" s="381" t="s">
        <v>882</v>
      </c>
      <c r="M127" s="1651"/>
      <c r="N127" s="1332">
        <v>247.3</v>
      </c>
      <c r="O127" s="1247" t="s">
        <v>234</v>
      </c>
      <c r="P127" s="1333">
        <v>41180</v>
      </c>
      <c r="Q127" s="1333">
        <v>41180</v>
      </c>
      <c r="R127" s="1334" t="s">
        <v>867</v>
      </c>
    </row>
    <row r="128" spans="1:18" s="1329" customFormat="1" ht="14.25" customHeight="1">
      <c r="A128" s="2216"/>
      <c r="B128" s="2216"/>
      <c r="C128" s="2243"/>
      <c r="D128" s="1651"/>
      <c r="E128" s="2266"/>
      <c r="F128" s="2268"/>
      <c r="G128" s="2284"/>
      <c r="H128" s="1651"/>
      <c r="I128" s="1651"/>
      <c r="J128" s="381" t="s">
        <v>882</v>
      </c>
      <c r="K128" s="1651"/>
      <c r="L128" s="381" t="s">
        <v>882</v>
      </c>
      <c r="M128" s="1651"/>
      <c r="N128" s="1332">
        <v>2243</v>
      </c>
      <c r="O128" s="1247" t="s">
        <v>234</v>
      </c>
      <c r="P128" s="1333">
        <v>41180</v>
      </c>
      <c r="Q128" s="1333">
        <v>41180</v>
      </c>
      <c r="R128" s="1334" t="s">
        <v>869</v>
      </c>
    </row>
    <row r="129" spans="1:18" s="1329" customFormat="1" ht="14.25" customHeight="1">
      <c r="A129" s="2216"/>
      <c r="B129" s="2216"/>
      <c r="C129" s="2243"/>
      <c r="D129" s="1651"/>
      <c r="E129" s="2266"/>
      <c r="F129" s="2268"/>
      <c r="G129" s="2284"/>
      <c r="H129" s="1651"/>
      <c r="I129" s="1651"/>
      <c r="J129" s="381" t="s">
        <v>882</v>
      </c>
      <c r="K129" s="1651"/>
      <c r="L129" s="381" t="s">
        <v>882</v>
      </c>
      <c r="M129" s="1651"/>
      <c r="N129" s="1332">
        <v>1678.4</v>
      </c>
      <c r="O129" s="1247" t="s">
        <v>234</v>
      </c>
      <c r="P129" s="1333">
        <v>41180</v>
      </c>
      <c r="Q129" s="1333">
        <v>41180</v>
      </c>
      <c r="R129" s="1334" t="s">
        <v>870</v>
      </c>
    </row>
    <row r="130" spans="1:18" s="1329" customFormat="1" ht="14.25" customHeight="1">
      <c r="A130" s="2216"/>
      <c r="B130" s="2216"/>
      <c r="C130" s="2243"/>
      <c r="D130" s="1651"/>
      <c r="E130" s="2266"/>
      <c r="F130" s="2268"/>
      <c r="G130" s="2284"/>
      <c r="H130" s="1651"/>
      <c r="I130" s="1651"/>
      <c r="J130" s="381" t="s">
        <v>882</v>
      </c>
      <c r="K130" s="1651"/>
      <c r="L130" s="381" t="s">
        <v>882</v>
      </c>
      <c r="M130" s="1651"/>
      <c r="N130" s="1332">
        <v>283.89999999999998</v>
      </c>
      <c r="O130" s="1247" t="s">
        <v>234</v>
      </c>
      <c r="P130" s="1333">
        <v>41180</v>
      </c>
      <c r="Q130" s="1333">
        <v>41180</v>
      </c>
      <c r="R130" s="1334" t="s">
        <v>871</v>
      </c>
    </row>
    <row r="131" spans="1:18" s="1329" customFormat="1" ht="14.25" customHeight="1">
      <c r="A131" s="2216"/>
      <c r="B131" s="2216"/>
      <c r="C131" s="2243"/>
      <c r="D131" s="1651"/>
      <c r="E131" s="2266"/>
      <c r="F131" s="2268"/>
      <c r="G131" s="2284"/>
      <c r="H131" s="1651"/>
      <c r="I131" s="1651"/>
      <c r="J131" s="381" t="s">
        <v>882</v>
      </c>
      <c r="K131" s="1651"/>
      <c r="L131" s="381" t="s">
        <v>882</v>
      </c>
      <c r="M131" s="1651"/>
      <c r="N131" s="1332">
        <v>283.89999999999998</v>
      </c>
      <c r="O131" s="1247" t="s">
        <v>234</v>
      </c>
      <c r="P131" s="1333">
        <v>41180</v>
      </c>
      <c r="Q131" s="1333">
        <v>41180</v>
      </c>
      <c r="R131" s="1334" t="s">
        <v>872</v>
      </c>
    </row>
    <row r="132" spans="1:18" s="1329" customFormat="1" ht="14.25" customHeight="1">
      <c r="A132" s="2216"/>
      <c r="B132" s="2216"/>
      <c r="C132" s="2243"/>
      <c r="D132" s="1651"/>
      <c r="E132" s="2266"/>
      <c r="F132" s="2268"/>
      <c r="G132" s="2284"/>
      <c r="H132" s="1651"/>
      <c r="I132" s="1651"/>
      <c r="J132" s="381" t="s">
        <v>882</v>
      </c>
      <c r="K132" s="1651"/>
      <c r="L132" s="381" t="s">
        <v>882</v>
      </c>
      <c r="M132" s="1651"/>
      <c r="N132" s="1332">
        <v>560.70000000000005</v>
      </c>
      <c r="O132" s="1247" t="s">
        <v>234</v>
      </c>
      <c r="P132" s="1333">
        <v>41180</v>
      </c>
      <c r="Q132" s="1333">
        <v>41180</v>
      </c>
      <c r="R132" s="1334" t="s">
        <v>873</v>
      </c>
    </row>
    <row r="133" spans="1:18" s="1329" customFormat="1" ht="14.25" customHeight="1">
      <c r="A133" s="2216"/>
      <c r="B133" s="2216"/>
      <c r="C133" s="2243"/>
      <c r="D133" s="1651"/>
      <c r="E133" s="2266"/>
      <c r="F133" s="2268"/>
      <c r="G133" s="2284"/>
      <c r="H133" s="1651"/>
      <c r="I133" s="1651"/>
      <c r="J133" s="382" t="s">
        <v>882</v>
      </c>
      <c r="K133" s="1651"/>
      <c r="L133" s="382" t="s">
        <v>882</v>
      </c>
      <c r="M133" s="1651"/>
      <c r="N133" s="1332">
        <v>56.115000000000002</v>
      </c>
      <c r="O133" s="1247" t="s">
        <v>234</v>
      </c>
      <c r="P133" s="1333">
        <v>41151</v>
      </c>
      <c r="Q133" s="1333">
        <v>41151</v>
      </c>
      <c r="R133" s="1334" t="s">
        <v>878</v>
      </c>
    </row>
    <row r="134" spans="1:18" s="1329" customFormat="1" ht="14.25" customHeight="1">
      <c r="A134" s="2216"/>
      <c r="B134" s="2215" t="s">
        <v>883</v>
      </c>
      <c r="C134" s="2242" t="s">
        <v>884</v>
      </c>
      <c r="D134" s="1651"/>
      <c r="E134" s="2255">
        <v>1.8599999999999998E-2</v>
      </c>
      <c r="F134" s="2267">
        <f>(((H28*E134)/G28)*100%)/E134</f>
        <v>0.52824860690668574</v>
      </c>
      <c r="G134" s="2284"/>
      <c r="H134" s="1651"/>
      <c r="I134" s="1651"/>
      <c r="J134" s="381" t="s">
        <v>1393</v>
      </c>
      <c r="K134" s="1651"/>
      <c r="L134" s="381" t="s">
        <v>885</v>
      </c>
      <c r="M134" s="1651"/>
      <c r="N134" s="1332">
        <v>36294.048000000003</v>
      </c>
      <c r="O134" s="1247" t="s">
        <v>234</v>
      </c>
      <c r="P134" s="1335">
        <v>41138</v>
      </c>
      <c r="Q134" s="1333">
        <v>41138</v>
      </c>
      <c r="R134" s="1334" t="s">
        <v>886</v>
      </c>
    </row>
    <row r="135" spans="1:18" s="1329" customFormat="1" ht="14.25" customHeight="1">
      <c r="A135" s="2216"/>
      <c r="B135" s="2216"/>
      <c r="C135" s="2243"/>
      <c r="D135" s="1651"/>
      <c r="E135" s="2266"/>
      <c r="F135" s="2268"/>
      <c r="G135" s="2284"/>
      <c r="H135" s="1651"/>
      <c r="I135" s="1651"/>
      <c r="J135" s="381" t="s">
        <v>1394</v>
      </c>
      <c r="K135" s="1651"/>
      <c r="L135" s="381" t="s">
        <v>887</v>
      </c>
      <c r="M135" s="1651"/>
      <c r="N135" s="1332">
        <v>66751.343999999997</v>
      </c>
      <c r="O135" s="1247" t="s">
        <v>234</v>
      </c>
      <c r="P135" s="1335">
        <v>41144</v>
      </c>
      <c r="Q135" s="1333">
        <v>41144</v>
      </c>
      <c r="R135" s="1334" t="s">
        <v>888</v>
      </c>
    </row>
    <row r="136" spans="1:18" s="1329" customFormat="1" ht="14.25" customHeight="1">
      <c r="A136" s="2216"/>
      <c r="B136" s="2216"/>
      <c r="C136" s="2243"/>
      <c r="D136" s="1651"/>
      <c r="E136" s="2266"/>
      <c r="F136" s="2268"/>
      <c r="G136" s="2284"/>
      <c r="H136" s="1651"/>
      <c r="I136" s="1651"/>
      <c r="J136" s="381" t="s">
        <v>1395</v>
      </c>
      <c r="K136" s="1651"/>
      <c r="L136" s="381" t="s">
        <v>889</v>
      </c>
      <c r="M136" s="1651"/>
      <c r="N136" s="1332">
        <v>33187.752</v>
      </c>
      <c r="O136" s="1247" t="s">
        <v>234</v>
      </c>
      <c r="P136" s="1335">
        <v>41144</v>
      </c>
      <c r="Q136" s="1333">
        <v>41144</v>
      </c>
      <c r="R136" s="1334" t="s">
        <v>890</v>
      </c>
    </row>
    <row r="137" spans="1:18" s="1329" customFormat="1" ht="14.25" customHeight="1">
      <c r="A137" s="2216"/>
      <c r="B137" s="2216"/>
      <c r="C137" s="2243"/>
      <c r="D137" s="1651"/>
      <c r="E137" s="2266"/>
      <c r="F137" s="2268"/>
      <c r="G137" s="2284"/>
      <c r="H137" s="1651"/>
      <c r="I137" s="1651"/>
      <c r="J137" s="381" t="s">
        <v>1396</v>
      </c>
      <c r="K137" s="1651"/>
      <c r="L137" s="381" t="s">
        <v>891</v>
      </c>
      <c r="M137" s="1651"/>
      <c r="N137" s="1332">
        <v>25280.639999999999</v>
      </c>
      <c r="O137" s="1247" t="s">
        <v>234</v>
      </c>
      <c r="P137" s="1335">
        <v>41145</v>
      </c>
      <c r="Q137" s="1333">
        <v>41145</v>
      </c>
      <c r="R137" s="1334" t="s">
        <v>892</v>
      </c>
    </row>
    <row r="138" spans="1:18" s="1329" customFormat="1" ht="14.25" customHeight="1">
      <c r="A138" s="2216"/>
      <c r="B138" s="2216"/>
      <c r="C138" s="2243"/>
      <c r="D138" s="1651"/>
      <c r="E138" s="2266"/>
      <c r="F138" s="2268"/>
      <c r="G138" s="2284"/>
      <c r="H138" s="1651"/>
      <c r="I138" s="1651"/>
      <c r="J138" s="381" t="s">
        <v>1016</v>
      </c>
      <c r="K138" s="1651"/>
      <c r="L138" s="381" t="s">
        <v>893</v>
      </c>
      <c r="M138" s="1651"/>
      <c r="N138" s="1332">
        <v>44175.78</v>
      </c>
      <c r="O138" s="1247" t="s">
        <v>234</v>
      </c>
      <c r="P138" s="1335">
        <v>41145</v>
      </c>
      <c r="Q138" s="1333">
        <v>41145</v>
      </c>
      <c r="R138" s="1334" t="s">
        <v>894</v>
      </c>
    </row>
    <row r="139" spans="1:18" s="1329" customFormat="1" ht="14.25" customHeight="1">
      <c r="A139" s="2216"/>
      <c r="B139" s="2216"/>
      <c r="C139" s="2243"/>
      <c r="D139" s="1651"/>
      <c r="E139" s="2266"/>
      <c r="F139" s="2268"/>
      <c r="G139" s="2284"/>
      <c r="H139" s="1651"/>
      <c r="I139" s="1651"/>
      <c r="J139" s="381" t="s">
        <v>1017</v>
      </c>
      <c r="K139" s="1651"/>
      <c r="L139" s="381" t="s">
        <v>895</v>
      </c>
      <c r="M139" s="1651"/>
      <c r="N139" s="1332">
        <v>65629.440000000002</v>
      </c>
      <c r="O139" s="1247" t="s">
        <v>234</v>
      </c>
      <c r="P139" s="1335">
        <v>41145</v>
      </c>
      <c r="Q139" s="1333">
        <v>41145</v>
      </c>
      <c r="R139" s="1334" t="s">
        <v>896</v>
      </c>
    </row>
    <row r="140" spans="1:18" s="1329" customFormat="1" ht="14.25" customHeight="1">
      <c r="A140" s="2216"/>
      <c r="B140" s="2216"/>
      <c r="C140" s="2243"/>
      <c r="D140" s="1651"/>
      <c r="E140" s="2266"/>
      <c r="F140" s="2268"/>
      <c r="G140" s="2284"/>
      <c r="H140" s="1651"/>
      <c r="I140" s="1651"/>
      <c r="J140" s="381" t="s">
        <v>1018</v>
      </c>
      <c r="K140" s="1651"/>
      <c r="L140" s="381" t="s">
        <v>897</v>
      </c>
      <c r="M140" s="1651"/>
      <c r="N140" s="1332">
        <v>79034.463000000003</v>
      </c>
      <c r="O140" s="1247" t="s">
        <v>234</v>
      </c>
      <c r="P140" s="1335">
        <v>41145</v>
      </c>
      <c r="Q140" s="1333">
        <v>41145</v>
      </c>
      <c r="R140" s="1334" t="s">
        <v>898</v>
      </c>
    </row>
    <row r="141" spans="1:18" s="1329" customFormat="1" ht="14.25" customHeight="1">
      <c r="A141" s="2216"/>
      <c r="B141" s="2216"/>
      <c r="C141" s="2243"/>
      <c r="D141" s="1651"/>
      <c r="E141" s="2266"/>
      <c r="F141" s="2268"/>
      <c r="G141" s="2284"/>
      <c r="H141" s="1651"/>
      <c r="I141" s="1651"/>
      <c r="J141" s="381" t="s">
        <v>1019</v>
      </c>
      <c r="K141" s="1651"/>
      <c r="L141" s="381" t="s">
        <v>899</v>
      </c>
      <c r="M141" s="1651"/>
      <c r="N141" s="1332">
        <v>43711.898000000001</v>
      </c>
      <c r="O141" s="1247" t="s">
        <v>234</v>
      </c>
      <c r="P141" s="1335">
        <v>41145</v>
      </c>
      <c r="Q141" s="1333">
        <v>41145</v>
      </c>
      <c r="R141" s="1334" t="s">
        <v>900</v>
      </c>
    </row>
    <row r="142" spans="1:18" s="1329" customFormat="1" ht="14.25" customHeight="1">
      <c r="A142" s="2216"/>
      <c r="B142" s="2216"/>
      <c r="C142" s="2243"/>
      <c r="D142" s="1651"/>
      <c r="E142" s="2266"/>
      <c r="F142" s="2268"/>
      <c r="G142" s="2284"/>
      <c r="H142" s="1651"/>
      <c r="I142" s="1651"/>
      <c r="J142" s="381" t="s">
        <v>1020</v>
      </c>
      <c r="K142" s="1651"/>
      <c r="L142" s="381" t="s">
        <v>901</v>
      </c>
      <c r="M142" s="1651"/>
      <c r="N142" s="1332">
        <v>55823.040000000001</v>
      </c>
      <c r="O142" s="1247" t="s">
        <v>234</v>
      </c>
      <c r="P142" s="1335">
        <v>41150</v>
      </c>
      <c r="Q142" s="1333">
        <v>41150</v>
      </c>
      <c r="R142" s="1334" t="s">
        <v>902</v>
      </c>
    </row>
    <row r="143" spans="1:18" s="1329" customFormat="1" ht="14.25" customHeight="1">
      <c r="A143" s="2216"/>
      <c r="B143" s="2217"/>
      <c r="C143" s="2244"/>
      <c r="D143" s="1652"/>
      <c r="E143" s="2256"/>
      <c r="F143" s="2269"/>
      <c r="G143" s="2285"/>
      <c r="H143" s="1652"/>
      <c r="I143" s="1652"/>
      <c r="J143" s="381" t="s">
        <v>1020</v>
      </c>
      <c r="K143" s="1652"/>
      <c r="L143" s="381" t="s">
        <v>901</v>
      </c>
      <c r="M143" s="1652"/>
      <c r="N143" s="1332">
        <v>53556.12</v>
      </c>
      <c r="O143" s="1247" t="s">
        <v>234</v>
      </c>
      <c r="P143" s="1335">
        <v>41150</v>
      </c>
      <c r="Q143" s="1333">
        <v>41150</v>
      </c>
      <c r="R143" s="1334" t="s">
        <v>903</v>
      </c>
    </row>
    <row r="144" spans="1:18" s="1329" customFormat="1" ht="77.25" customHeight="1">
      <c r="A144" s="2216"/>
      <c r="B144" s="1301" t="s">
        <v>904</v>
      </c>
      <c r="C144" s="1253" t="s">
        <v>905</v>
      </c>
      <c r="D144" s="1661" t="s">
        <v>906</v>
      </c>
      <c r="E144" s="1327">
        <v>1.6000000000000001E-4</v>
      </c>
      <c r="F144" s="1336">
        <f>(((H144*E144)/G144)*100%)/E144</f>
        <v>0</v>
      </c>
      <c r="G144" s="2282">
        <v>1200</v>
      </c>
      <c r="H144" s="2265">
        <v>0</v>
      </c>
      <c r="I144" s="1651" t="s">
        <v>907</v>
      </c>
      <c r="J144" s="2261"/>
      <c r="K144" s="1651" t="s">
        <v>908</v>
      </c>
      <c r="L144" s="1651"/>
      <c r="M144" s="2265">
        <v>0</v>
      </c>
      <c r="N144" s="2222">
        <v>0</v>
      </c>
      <c r="O144" s="1651" t="s">
        <v>1149</v>
      </c>
      <c r="P144" s="2224"/>
      <c r="Q144" s="2224"/>
      <c r="R144" s="2234"/>
    </row>
    <row r="145" spans="1:18" s="1329" customFormat="1" ht="77.25" customHeight="1">
      <c r="A145" s="2216"/>
      <c r="B145" s="1301" t="s">
        <v>909</v>
      </c>
      <c r="C145" s="1253" t="s">
        <v>910</v>
      </c>
      <c r="D145" s="1661"/>
      <c r="E145" s="1327">
        <v>1.6000000000000001E-4</v>
      </c>
      <c r="F145" s="1336">
        <f>(((H144*E145)/G144)*100%)/E145</f>
        <v>0</v>
      </c>
      <c r="G145" s="2246"/>
      <c r="H145" s="2240"/>
      <c r="I145" s="1652"/>
      <c r="J145" s="2260"/>
      <c r="K145" s="1652"/>
      <c r="L145" s="1652"/>
      <c r="M145" s="2240"/>
      <c r="N145" s="2223"/>
      <c r="O145" s="1652"/>
      <c r="P145" s="2219"/>
      <c r="Q145" s="2219"/>
      <c r="R145" s="2221"/>
    </row>
    <row r="146" spans="1:18" s="1329" customFormat="1" ht="71.25" customHeight="1">
      <c r="A146" s="2216"/>
      <c r="B146" s="2215" t="s">
        <v>911</v>
      </c>
      <c r="C146" s="2242" t="s">
        <v>912</v>
      </c>
      <c r="D146" s="1650" t="s">
        <v>913</v>
      </c>
      <c r="E146" s="2255">
        <v>2.6999999999999999E-5</v>
      </c>
      <c r="F146" s="2257">
        <f>(((H146*E146)/G146)*100%)/E146</f>
        <v>0</v>
      </c>
      <c r="G146" s="2225">
        <v>1000</v>
      </c>
      <c r="H146" s="1676">
        <v>0</v>
      </c>
      <c r="I146" s="1650" t="s">
        <v>914</v>
      </c>
      <c r="J146" s="2259"/>
      <c r="K146" s="1650" t="s">
        <v>915</v>
      </c>
      <c r="L146" s="1247"/>
      <c r="M146" s="1676">
        <v>0</v>
      </c>
      <c r="N146" s="2251">
        <v>0</v>
      </c>
      <c r="O146" s="1650" t="s">
        <v>1149</v>
      </c>
      <c r="P146" s="2218"/>
      <c r="Q146" s="2218"/>
      <c r="R146" s="2220"/>
    </row>
    <row r="147" spans="1:18" s="1329" customFormat="1" ht="71.25" customHeight="1">
      <c r="A147" s="2217"/>
      <c r="B147" s="2217"/>
      <c r="C147" s="2244"/>
      <c r="D147" s="1652"/>
      <c r="E147" s="2256"/>
      <c r="F147" s="2258"/>
      <c r="G147" s="2226"/>
      <c r="H147" s="1675"/>
      <c r="I147" s="1652"/>
      <c r="J147" s="2260"/>
      <c r="K147" s="1652"/>
      <c r="L147" s="1247"/>
      <c r="M147" s="1675"/>
      <c r="N147" s="2252"/>
      <c r="O147" s="1652"/>
      <c r="P147" s="2219"/>
      <c r="Q147" s="2219"/>
      <c r="R147" s="2221"/>
    </row>
    <row r="148" spans="1:18" s="1329" customFormat="1" ht="148.5" customHeight="1">
      <c r="A148" s="2215" t="s">
        <v>916</v>
      </c>
      <c r="B148" s="1301" t="s">
        <v>917</v>
      </c>
      <c r="C148" s="1253" t="s">
        <v>918</v>
      </c>
      <c r="D148" s="346" t="s">
        <v>919</v>
      </c>
      <c r="E148" s="1337">
        <v>0.27800000000000002</v>
      </c>
      <c r="F148" s="347">
        <f>(((H148*E148)/G148)*100%)/E148</f>
        <v>0</v>
      </c>
      <c r="G148" s="349">
        <v>5000</v>
      </c>
      <c r="H148" s="668">
        <v>0</v>
      </c>
      <c r="I148" s="1247" t="s">
        <v>920</v>
      </c>
      <c r="J148" s="379"/>
      <c r="K148" s="1247" t="s">
        <v>921</v>
      </c>
      <c r="L148" s="1247"/>
      <c r="M148" s="668">
        <v>0</v>
      </c>
      <c r="N148" s="350">
        <v>0</v>
      </c>
      <c r="O148" s="1247" t="s">
        <v>1149</v>
      </c>
      <c r="P148" s="351"/>
      <c r="Q148" s="351"/>
      <c r="R148" s="244"/>
    </row>
    <row r="149" spans="1:18" s="1329" customFormat="1" ht="116.25" customHeight="1">
      <c r="A149" s="2216"/>
      <c r="B149" s="2215" t="s">
        <v>922</v>
      </c>
      <c r="C149" s="2242" t="s">
        <v>923</v>
      </c>
      <c r="D149" s="2249" t="s">
        <v>924</v>
      </c>
      <c r="E149" s="2247">
        <v>0.72199999999999998</v>
      </c>
      <c r="F149" s="2247">
        <f>(((H149*E149)/G149)*100%)/E149</f>
        <v>0.39043961212745987</v>
      </c>
      <c r="G149" s="2225">
        <v>470278.2</v>
      </c>
      <c r="H149" s="2225">
        <v>183615.23800000001</v>
      </c>
      <c r="I149" s="1650" t="s">
        <v>925</v>
      </c>
      <c r="J149" s="1650" t="s">
        <v>926</v>
      </c>
      <c r="K149" s="1650" t="s">
        <v>927</v>
      </c>
      <c r="L149" s="1650" t="s">
        <v>1021</v>
      </c>
      <c r="M149" s="2225">
        <v>183615.23800000001</v>
      </c>
      <c r="N149" s="2253">
        <v>183615.23800000001</v>
      </c>
      <c r="O149" s="1650" t="s">
        <v>1149</v>
      </c>
      <c r="P149" s="2218">
        <v>41130</v>
      </c>
      <c r="Q149" s="2218">
        <v>41130</v>
      </c>
      <c r="R149" s="2220" t="s">
        <v>928</v>
      </c>
    </row>
    <row r="150" spans="1:18" s="1329" customFormat="1" ht="113.25" customHeight="1">
      <c r="A150" s="2217"/>
      <c r="B150" s="2217"/>
      <c r="C150" s="2244"/>
      <c r="D150" s="2250"/>
      <c r="E150" s="2248"/>
      <c r="F150" s="2248"/>
      <c r="G150" s="2226"/>
      <c r="H150" s="2226"/>
      <c r="I150" s="1652"/>
      <c r="J150" s="1652"/>
      <c r="K150" s="1652"/>
      <c r="L150" s="1652"/>
      <c r="M150" s="2226"/>
      <c r="N150" s="2254"/>
      <c r="O150" s="1652"/>
      <c r="P150" s="2219"/>
      <c r="Q150" s="2219"/>
      <c r="R150" s="2221"/>
    </row>
    <row r="151" spans="1:18" s="1329" customFormat="1" ht="113.25" customHeight="1">
      <c r="A151" s="2215" t="s">
        <v>929</v>
      </c>
      <c r="B151" s="2215" t="s">
        <v>930</v>
      </c>
      <c r="C151" s="1650" t="s">
        <v>931</v>
      </c>
      <c r="D151" s="1650" t="s">
        <v>932</v>
      </c>
      <c r="E151" s="2247">
        <v>1</v>
      </c>
      <c r="F151" s="2247">
        <f>(((H151*E151)/G151)*100%)/E151</f>
        <v>0.2459170341609915</v>
      </c>
      <c r="G151" s="2227">
        <v>1803268.21</v>
      </c>
      <c r="H151" s="1338">
        <v>443454.37</v>
      </c>
      <c r="I151" s="1650" t="s">
        <v>933</v>
      </c>
      <c r="J151" s="1247" t="s">
        <v>934</v>
      </c>
      <c r="K151" s="1650" t="s">
        <v>935</v>
      </c>
      <c r="L151" s="1247" t="s">
        <v>934</v>
      </c>
      <c r="M151" s="1338">
        <v>443454.37</v>
      </c>
      <c r="N151" s="1339">
        <v>443454.37</v>
      </c>
      <c r="O151" s="1245" t="s">
        <v>936</v>
      </c>
      <c r="P151" s="351">
        <v>41152</v>
      </c>
      <c r="Q151" s="351">
        <v>41152</v>
      </c>
      <c r="R151" s="244" t="s">
        <v>937</v>
      </c>
    </row>
    <row r="152" spans="1:18" s="1329" customFormat="1" ht="78" customHeight="1">
      <c r="A152" s="2217"/>
      <c r="B152" s="2217"/>
      <c r="C152" s="1652"/>
      <c r="D152" s="1652"/>
      <c r="E152" s="2248"/>
      <c r="F152" s="2248"/>
      <c r="G152" s="2229"/>
      <c r="H152" s="1340"/>
      <c r="I152" s="1652"/>
      <c r="J152" s="1316"/>
      <c r="K152" s="1652"/>
      <c r="L152" s="1341"/>
      <c r="M152" s="1340"/>
      <c r="N152" s="1342"/>
      <c r="O152" s="1247" t="s">
        <v>1149</v>
      </c>
      <c r="P152" s="351"/>
      <c r="Q152" s="351"/>
      <c r="R152" s="244"/>
    </row>
    <row r="153" spans="1:18" s="1329" customFormat="1" ht="69.75" customHeight="1">
      <c r="A153" s="2215" t="s">
        <v>938</v>
      </c>
      <c r="B153" s="1301" t="s">
        <v>939</v>
      </c>
      <c r="C153" s="353" t="s">
        <v>940</v>
      </c>
      <c r="D153" s="1650" t="s">
        <v>941</v>
      </c>
      <c r="E153" s="347">
        <v>0.2</v>
      </c>
      <c r="F153" s="347">
        <f>(((H153*E153)/G153)*100%)/E153</f>
        <v>0</v>
      </c>
      <c r="G153" s="2225">
        <v>600000</v>
      </c>
      <c r="H153" s="2231"/>
      <c r="I153" s="1650" t="s">
        <v>942</v>
      </c>
      <c r="J153" s="1650"/>
      <c r="K153" s="1650" t="s">
        <v>943</v>
      </c>
      <c r="L153" s="2242"/>
      <c r="M153" s="2231"/>
      <c r="N153" s="2222"/>
      <c r="O153" s="1650" t="s">
        <v>1149</v>
      </c>
      <c r="P153" s="2218"/>
      <c r="Q153" s="2218"/>
      <c r="R153" s="2220"/>
    </row>
    <row r="154" spans="1:18" s="1329" customFormat="1" ht="82.5" customHeight="1">
      <c r="A154" s="2216"/>
      <c r="B154" s="1301" t="s">
        <v>944</v>
      </c>
      <c r="C154" s="353" t="s">
        <v>945</v>
      </c>
      <c r="D154" s="1651"/>
      <c r="E154" s="347">
        <v>0.2</v>
      </c>
      <c r="F154" s="347">
        <f>(((H153*E154)/G153)*100%)/E154</f>
        <v>0</v>
      </c>
      <c r="G154" s="2230"/>
      <c r="H154" s="2232"/>
      <c r="I154" s="1651"/>
      <c r="J154" s="1651"/>
      <c r="K154" s="1651"/>
      <c r="L154" s="2243"/>
      <c r="M154" s="2232"/>
      <c r="N154" s="2241"/>
      <c r="O154" s="1651"/>
      <c r="P154" s="2224"/>
      <c r="Q154" s="2224"/>
      <c r="R154" s="2234"/>
    </row>
    <row r="155" spans="1:18" s="1329" customFormat="1" ht="138" customHeight="1">
      <c r="A155" s="2216"/>
      <c r="B155" s="1301" t="s">
        <v>946</v>
      </c>
      <c r="C155" s="353" t="s">
        <v>1322</v>
      </c>
      <c r="D155" s="1651"/>
      <c r="E155" s="347">
        <v>0.2</v>
      </c>
      <c r="F155" s="347">
        <f>(((H153*E155)/G153)*100%)/E155</f>
        <v>0</v>
      </c>
      <c r="G155" s="2230"/>
      <c r="H155" s="2232"/>
      <c r="I155" s="1651"/>
      <c r="J155" s="1651"/>
      <c r="K155" s="1651"/>
      <c r="L155" s="2243"/>
      <c r="M155" s="2232"/>
      <c r="N155" s="2241"/>
      <c r="O155" s="1651"/>
      <c r="P155" s="2224"/>
      <c r="Q155" s="2224"/>
      <c r="R155" s="2234"/>
    </row>
    <row r="156" spans="1:18" s="1329" customFormat="1" ht="81.75" customHeight="1">
      <c r="A156" s="2216"/>
      <c r="B156" s="1301" t="s">
        <v>1323</v>
      </c>
      <c r="C156" s="353" t="s">
        <v>1324</v>
      </c>
      <c r="D156" s="1651"/>
      <c r="E156" s="347">
        <v>0.2</v>
      </c>
      <c r="F156" s="347">
        <f>(((H153*E156)/G153)*100%)/E156</f>
        <v>0</v>
      </c>
      <c r="G156" s="2230"/>
      <c r="H156" s="2232"/>
      <c r="I156" s="1651"/>
      <c r="J156" s="1651"/>
      <c r="K156" s="1651"/>
      <c r="L156" s="2243"/>
      <c r="M156" s="2232"/>
      <c r="N156" s="2241"/>
      <c r="O156" s="1651"/>
      <c r="P156" s="2224"/>
      <c r="Q156" s="2224"/>
      <c r="R156" s="2234"/>
    </row>
    <row r="157" spans="1:18" s="1329" customFormat="1" ht="99.75" customHeight="1">
      <c r="A157" s="2217"/>
      <c r="B157" s="1301" t="s">
        <v>1325</v>
      </c>
      <c r="C157" s="353" t="s">
        <v>1326</v>
      </c>
      <c r="D157" s="1652"/>
      <c r="E157" s="347">
        <v>0.2</v>
      </c>
      <c r="F157" s="347">
        <f>(((H153*E157)/G153)*100%)/E157</f>
        <v>0</v>
      </c>
      <c r="G157" s="2226"/>
      <c r="H157" s="2233"/>
      <c r="I157" s="1652"/>
      <c r="J157" s="1652"/>
      <c r="K157" s="1652"/>
      <c r="L157" s="2244"/>
      <c r="M157" s="2233"/>
      <c r="N157" s="2223"/>
      <c r="O157" s="1652"/>
      <c r="P157" s="2219"/>
      <c r="Q157" s="2219"/>
      <c r="R157" s="2221"/>
    </row>
    <row r="158" spans="1:18" s="1329" customFormat="1" ht="81.75" customHeight="1">
      <c r="A158" s="2215" t="s">
        <v>1327</v>
      </c>
      <c r="B158" s="1301" t="s">
        <v>1328</v>
      </c>
      <c r="C158" s="353" t="s">
        <v>1329</v>
      </c>
      <c r="D158" s="1650" t="s">
        <v>1330</v>
      </c>
      <c r="E158" s="347">
        <v>0.2</v>
      </c>
      <c r="F158" s="347">
        <f>(((H158*E158)/G158)*100%)/E158</f>
        <v>0</v>
      </c>
      <c r="G158" s="2225">
        <v>80000</v>
      </c>
      <c r="H158" s="1676"/>
      <c r="I158" s="1650" t="s">
        <v>1331</v>
      </c>
      <c r="J158" s="1650"/>
      <c r="K158" s="1650" t="s">
        <v>1332</v>
      </c>
      <c r="L158" s="1650"/>
      <c r="M158" s="1676"/>
      <c r="N158" s="1306"/>
      <c r="O158" s="1650" t="s">
        <v>1149</v>
      </c>
      <c r="P158" s="2218"/>
      <c r="Q158" s="2218"/>
      <c r="R158" s="2220"/>
    </row>
    <row r="159" spans="1:18" s="1329" customFormat="1" ht="75" customHeight="1">
      <c r="A159" s="2216"/>
      <c r="B159" s="1301" t="s">
        <v>1333</v>
      </c>
      <c r="C159" s="353" t="s">
        <v>1334</v>
      </c>
      <c r="D159" s="1651"/>
      <c r="E159" s="347">
        <v>0.2</v>
      </c>
      <c r="F159" s="347">
        <f>(((H158*E159)/G158)*100%)/E159</f>
        <v>0</v>
      </c>
      <c r="G159" s="2230"/>
      <c r="H159" s="1674"/>
      <c r="I159" s="1651"/>
      <c r="J159" s="1651"/>
      <c r="K159" s="1651"/>
      <c r="L159" s="1651"/>
      <c r="M159" s="1674"/>
      <c r="N159" s="1312"/>
      <c r="O159" s="1651"/>
      <c r="P159" s="2224"/>
      <c r="Q159" s="2224"/>
      <c r="R159" s="2234"/>
    </row>
    <row r="160" spans="1:18" s="1329" customFormat="1" ht="89.25" customHeight="1">
      <c r="A160" s="2216"/>
      <c r="B160" s="1301" t="s">
        <v>1335</v>
      </c>
      <c r="C160" s="353" t="s">
        <v>1336</v>
      </c>
      <c r="D160" s="1651"/>
      <c r="E160" s="347">
        <v>0.2</v>
      </c>
      <c r="F160" s="347">
        <f>(((H158*E160)/G158)*100%)/E160</f>
        <v>0</v>
      </c>
      <c r="G160" s="2230"/>
      <c r="H160" s="1674"/>
      <c r="I160" s="1651"/>
      <c r="J160" s="1651"/>
      <c r="K160" s="1651"/>
      <c r="L160" s="1651"/>
      <c r="M160" s="1674"/>
      <c r="N160" s="1312"/>
      <c r="O160" s="1651"/>
      <c r="P160" s="2224"/>
      <c r="Q160" s="2224"/>
      <c r="R160" s="2234"/>
    </row>
    <row r="161" spans="1:18" s="1329" customFormat="1" ht="79.5" customHeight="1">
      <c r="A161" s="2216"/>
      <c r="B161" s="1301" t="s">
        <v>1337</v>
      </c>
      <c r="C161" s="353" t="s">
        <v>1338</v>
      </c>
      <c r="D161" s="1651"/>
      <c r="E161" s="347">
        <v>0.2</v>
      </c>
      <c r="F161" s="347">
        <f>(((H158*E161)/G158)*100%)/E161</f>
        <v>0</v>
      </c>
      <c r="G161" s="2230"/>
      <c r="H161" s="1674"/>
      <c r="I161" s="1651"/>
      <c r="J161" s="1651"/>
      <c r="K161" s="1651"/>
      <c r="L161" s="1651"/>
      <c r="M161" s="1674"/>
      <c r="N161" s="1312"/>
      <c r="O161" s="1651"/>
      <c r="P161" s="2224"/>
      <c r="Q161" s="2224"/>
      <c r="R161" s="2234"/>
    </row>
    <row r="162" spans="1:18" s="1329" customFormat="1" ht="97.5" customHeight="1">
      <c r="A162" s="2217"/>
      <c r="B162" s="1301" t="s">
        <v>1339</v>
      </c>
      <c r="C162" s="353" t="s">
        <v>1340</v>
      </c>
      <c r="D162" s="1652"/>
      <c r="E162" s="347">
        <v>0.2</v>
      </c>
      <c r="F162" s="347">
        <f>(((H158*E162)/G158)*100%)/E162</f>
        <v>0</v>
      </c>
      <c r="G162" s="2226"/>
      <c r="H162" s="1675"/>
      <c r="I162" s="1652"/>
      <c r="J162" s="1652"/>
      <c r="K162" s="1652"/>
      <c r="L162" s="1652"/>
      <c r="M162" s="1675"/>
      <c r="N162" s="1309"/>
      <c r="O162" s="1652"/>
      <c r="P162" s="2219"/>
      <c r="Q162" s="2219"/>
      <c r="R162" s="2221"/>
    </row>
    <row r="163" spans="1:18" s="1329" customFormat="1" ht="112.5" customHeight="1">
      <c r="A163" s="2215" t="s">
        <v>1341</v>
      </c>
      <c r="B163" s="1301" t="s">
        <v>1342</v>
      </c>
      <c r="C163" s="353" t="s">
        <v>1343</v>
      </c>
      <c r="D163" s="1247" t="s">
        <v>1344</v>
      </c>
      <c r="E163" s="347">
        <v>0.2</v>
      </c>
      <c r="F163" s="347">
        <f>(((H163*E163)/G163)*100%)/E163</f>
        <v>0</v>
      </c>
      <c r="G163" s="349">
        <v>10000</v>
      </c>
      <c r="H163" s="668">
        <v>0</v>
      </c>
      <c r="I163" s="1247" t="s">
        <v>1345</v>
      </c>
      <c r="J163" s="379"/>
      <c r="K163" s="1247" t="s">
        <v>1346</v>
      </c>
      <c r="L163" s="1247"/>
      <c r="M163" s="668">
        <v>0</v>
      </c>
      <c r="N163" s="350">
        <v>0</v>
      </c>
      <c r="O163" s="1247" t="s">
        <v>1149</v>
      </c>
      <c r="P163" s="351"/>
      <c r="Q163" s="351"/>
      <c r="R163" s="244"/>
    </row>
    <row r="164" spans="1:18" s="1329" customFormat="1" ht="114" customHeight="1">
      <c r="A164" s="2216"/>
      <c r="B164" s="1301" t="s">
        <v>1347</v>
      </c>
      <c r="C164" s="353" t="s">
        <v>1348</v>
      </c>
      <c r="D164" s="1650" t="s">
        <v>1349</v>
      </c>
      <c r="E164" s="347">
        <v>0.25</v>
      </c>
      <c r="F164" s="347">
        <f>(((H164*E164)/G164)*100%)/E164</f>
        <v>0</v>
      </c>
      <c r="G164" s="2245">
        <v>10000</v>
      </c>
      <c r="H164" s="2239">
        <v>0</v>
      </c>
      <c r="I164" s="1661" t="s">
        <v>1350</v>
      </c>
      <c r="J164" s="1325"/>
      <c r="K164" s="1650" t="s">
        <v>1351</v>
      </c>
      <c r="L164" s="1650"/>
      <c r="M164" s="2239">
        <v>0</v>
      </c>
      <c r="N164" s="2222">
        <v>0</v>
      </c>
      <c r="O164" s="1650" t="s">
        <v>1149</v>
      </c>
      <c r="P164" s="2218"/>
      <c r="Q164" s="2218"/>
      <c r="R164" s="2220"/>
    </row>
    <row r="165" spans="1:18" s="1329" customFormat="1" ht="70.5" customHeight="1">
      <c r="A165" s="2216"/>
      <c r="B165" s="1301" t="s">
        <v>1352</v>
      </c>
      <c r="C165" s="353" t="s">
        <v>1353</v>
      </c>
      <c r="D165" s="1652"/>
      <c r="E165" s="347">
        <v>0.25</v>
      </c>
      <c r="F165" s="347">
        <f>(((H164*E165)/G164)*100%)/E165</f>
        <v>0</v>
      </c>
      <c r="G165" s="2246"/>
      <c r="H165" s="2240"/>
      <c r="I165" s="1661"/>
      <c r="J165" s="1316"/>
      <c r="K165" s="1652"/>
      <c r="L165" s="1652"/>
      <c r="M165" s="2240"/>
      <c r="N165" s="2223"/>
      <c r="O165" s="1652"/>
      <c r="P165" s="2219"/>
      <c r="Q165" s="2219"/>
      <c r="R165" s="2221"/>
    </row>
    <row r="166" spans="1:18" s="1329" customFormat="1" ht="236.25" customHeight="1">
      <c r="A166" s="2217"/>
      <c r="B166" s="1301" t="s">
        <v>1354</v>
      </c>
      <c r="C166" s="353" t="s">
        <v>1355</v>
      </c>
      <c r="D166" s="1247" t="s">
        <v>1356</v>
      </c>
      <c r="E166" s="347">
        <v>0.3</v>
      </c>
      <c r="F166" s="347">
        <f>(((H166*E166)/G166)*100%)/E166</f>
        <v>0</v>
      </c>
      <c r="G166" s="349">
        <v>1000</v>
      </c>
      <c r="H166" s="668">
        <v>0</v>
      </c>
      <c r="I166" s="1247" t="s">
        <v>1357</v>
      </c>
      <c r="J166" s="379"/>
      <c r="K166" s="1247" t="s">
        <v>1358</v>
      </c>
      <c r="L166" s="1247"/>
      <c r="M166" s="668">
        <v>0</v>
      </c>
      <c r="N166" s="350">
        <v>0</v>
      </c>
      <c r="O166" s="1247" t="s">
        <v>1149</v>
      </c>
      <c r="P166" s="351"/>
      <c r="Q166" s="351"/>
      <c r="R166" s="244"/>
    </row>
    <row r="167" spans="1:18" s="1329" customFormat="1" ht="113.25" customHeight="1">
      <c r="A167" s="2215" t="s">
        <v>1359</v>
      </c>
      <c r="B167" s="1301" t="s">
        <v>1360</v>
      </c>
      <c r="C167" s="353" t="s">
        <v>1361</v>
      </c>
      <c r="D167" s="2238" t="s">
        <v>1362</v>
      </c>
      <c r="E167" s="1337">
        <v>0.11</v>
      </c>
      <c r="F167" s="1305">
        <f>(((H167*E167)/G167)*100%)/E167</f>
        <v>0</v>
      </c>
      <c r="G167" s="2225">
        <v>34000</v>
      </c>
      <c r="H167" s="1676"/>
      <c r="I167" s="1650" t="s">
        <v>1363</v>
      </c>
      <c r="J167" s="1650"/>
      <c r="K167" s="1650" t="s">
        <v>1364</v>
      </c>
      <c r="L167" s="1650"/>
      <c r="M167" s="1676"/>
      <c r="N167" s="2222"/>
      <c r="O167" s="1650" t="s">
        <v>1149</v>
      </c>
      <c r="P167" s="2218"/>
      <c r="Q167" s="2218"/>
      <c r="R167" s="2220"/>
    </row>
    <row r="168" spans="1:18" s="1329" customFormat="1" ht="113.25" customHeight="1">
      <c r="A168" s="2216"/>
      <c r="B168" s="1301" t="s">
        <v>1365</v>
      </c>
      <c r="C168" s="353" t="s">
        <v>1366</v>
      </c>
      <c r="D168" s="2238"/>
      <c r="E168" s="347">
        <v>0.11</v>
      </c>
      <c r="F168" s="1305">
        <f>(((H167*E168)/G167)*100%)/E168</f>
        <v>0</v>
      </c>
      <c r="G168" s="2226"/>
      <c r="H168" s="1675"/>
      <c r="I168" s="1652"/>
      <c r="J168" s="1652"/>
      <c r="K168" s="1652"/>
      <c r="L168" s="1652"/>
      <c r="M168" s="1675"/>
      <c r="N168" s="2223"/>
      <c r="O168" s="1652"/>
      <c r="P168" s="2219"/>
      <c r="Q168" s="2219"/>
      <c r="R168" s="2221"/>
    </row>
    <row r="169" spans="1:18" s="1329" customFormat="1" ht="116.25" customHeight="1">
      <c r="A169" s="2216"/>
      <c r="B169" s="1301" t="s">
        <v>1367</v>
      </c>
      <c r="C169" s="353" t="s">
        <v>1368</v>
      </c>
      <c r="D169" s="2235" t="s">
        <v>1369</v>
      </c>
      <c r="E169" s="347">
        <v>0.22</v>
      </c>
      <c r="F169" s="347">
        <f>(((H169*E169)/G169)*100%)/E169</f>
        <v>0</v>
      </c>
      <c r="G169" s="2227">
        <v>5000</v>
      </c>
      <c r="H169" s="2212"/>
      <c r="I169" s="1650" t="s">
        <v>1370</v>
      </c>
      <c r="J169" s="1650"/>
      <c r="K169" s="1650" t="s">
        <v>1371</v>
      </c>
      <c r="L169" s="1650"/>
      <c r="M169" s="2212"/>
      <c r="N169" s="2212"/>
      <c r="O169" s="1650" t="s">
        <v>1149</v>
      </c>
      <c r="P169" s="2218"/>
      <c r="Q169" s="2218"/>
      <c r="R169" s="2220"/>
    </row>
    <row r="170" spans="1:18" s="1329" customFormat="1" ht="159.75" customHeight="1">
      <c r="A170" s="2216"/>
      <c r="B170" s="1301" t="s">
        <v>1372</v>
      </c>
      <c r="C170" s="353" t="s">
        <v>1373</v>
      </c>
      <c r="D170" s="2236"/>
      <c r="E170" s="347">
        <v>0.16</v>
      </c>
      <c r="F170" s="347">
        <f>(((H169*E170)/G169)*100%)/E170</f>
        <v>0</v>
      </c>
      <c r="G170" s="2228"/>
      <c r="H170" s="2213"/>
      <c r="I170" s="1651"/>
      <c r="J170" s="1651"/>
      <c r="K170" s="1651"/>
      <c r="L170" s="1651"/>
      <c r="M170" s="2213"/>
      <c r="N170" s="2213"/>
      <c r="O170" s="1651"/>
      <c r="P170" s="2224"/>
      <c r="Q170" s="2224"/>
      <c r="R170" s="2234"/>
    </row>
    <row r="171" spans="1:18" s="1329" customFormat="1" ht="117.75" customHeight="1">
      <c r="A171" s="2216"/>
      <c r="B171" s="1301" t="s">
        <v>1374</v>
      </c>
      <c r="C171" s="353" t="s">
        <v>1375</v>
      </c>
      <c r="D171" s="2237"/>
      <c r="E171" s="347">
        <v>0.18</v>
      </c>
      <c r="F171" s="347">
        <f>(((H169*E171)/G169)*100%)/E171</f>
        <v>0</v>
      </c>
      <c r="G171" s="2229"/>
      <c r="H171" s="2214"/>
      <c r="I171" s="1652"/>
      <c r="J171" s="1652"/>
      <c r="K171" s="1652"/>
      <c r="L171" s="1652"/>
      <c r="M171" s="2214"/>
      <c r="N171" s="2214"/>
      <c r="O171" s="1652"/>
      <c r="P171" s="2219"/>
      <c r="Q171" s="2219"/>
      <c r="R171" s="2221"/>
    </row>
    <row r="172" spans="1:18" s="1329" customFormat="1" ht="195" customHeight="1">
      <c r="A172" s="2217"/>
      <c r="B172" s="1301" t="s">
        <v>1376</v>
      </c>
      <c r="C172" s="353" t="s">
        <v>1377</v>
      </c>
      <c r="D172" s="346" t="s">
        <v>1378</v>
      </c>
      <c r="E172" s="347">
        <v>0.22</v>
      </c>
      <c r="F172" s="347">
        <f>(((H172*E172)/G172)*100%)/E172</f>
        <v>0.4748646240101051</v>
      </c>
      <c r="G172" s="349">
        <v>6949.3490000000002</v>
      </c>
      <c r="H172" s="668">
        <v>3300</v>
      </c>
      <c r="I172" s="1247" t="s">
        <v>1379</v>
      </c>
      <c r="J172" s="1247" t="s">
        <v>1380</v>
      </c>
      <c r="K172" s="1247" t="s">
        <v>1381</v>
      </c>
      <c r="L172" s="1247" t="s">
        <v>1022</v>
      </c>
      <c r="M172" s="668">
        <v>3300</v>
      </c>
      <c r="N172" s="1315">
        <v>3300</v>
      </c>
      <c r="O172" s="1247" t="s">
        <v>1149</v>
      </c>
      <c r="P172" s="351">
        <v>41176</v>
      </c>
      <c r="Q172" s="351">
        <v>41176</v>
      </c>
      <c r="R172" s="244" t="s">
        <v>1382</v>
      </c>
    </row>
    <row r="173" spans="1:18" s="1353" customFormat="1" ht="15" customHeight="1">
      <c r="A173" s="1343"/>
      <c r="B173" s="1344"/>
      <c r="C173" s="1344"/>
      <c r="D173" s="1344"/>
      <c r="E173" s="1345"/>
      <c r="F173" s="1345"/>
      <c r="G173" s="1346"/>
      <c r="H173" s="1347"/>
      <c r="I173" s="1345"/>
      <c r="J173" s="1348"/>
      <c r="K173" s="1345"/>
      <c r="L173" s="1349"/>
      <c r="M173" s="1346"/>
      <c r="N173" s="1350"/>
      <c r="O173" s="1345"/>
      <c r="P173" s="1351"/>
      <c r="Q173" s="1351"/>
      <c r="R173" s="1352"/>
    </row>
    <row r="174" spans="1:18" s="1353" customFormat="1" ht="15" customHeight="1">
      <c r="A174" s="1354" t="s">
        <v>322</v>
      </c>
      <c r="B174" s="1355"/>
      <c r="C174" s="1355"/>
      <c r="D174" s="1355"/>
      <c r="E174" s="1355"/>
      <c r="F174" s="1355"/>
      <c r="G174" s="1356">
        <f>SUM(G8:G172)</f>
        <v>50498027.904000007</v>
      </c>
      <c r="H174" s="1356">
        <f>SUM(H8:H172)</f>
        <v>21151672.748000003</v>
      </c>
      <c r="I174" s="1356"/>
      <c r="J174" s="1357"/>
      <c r="K174" s="1356"/>
      <c r="L174" s="1356"/>
      <c r="M174" s="1356">
        <f>SUM(M8:M172)</f>
        <v>21151672.748000003</v>
      </c>
      <c r="N174" s="1356">
        <f>SUM(N8:N172)</f>
        <v>21151672.750999991</v>
      </c>
      <c r="O174" s="1356"/>
      <c r="P174" s="1358"/>
      <c r="Q174" s="1358"/>
      <c r="R174" s="1359"/>
    </row>
    <row r="175" spans="1:18" s="1353" customFormat="1" ht="38.25" customHeight="1" thickBot="1">
      <c r="A175" s="1360" t="s">
        <v>323</v>
      </c>
      <c r="B175" s="1361"/>
      <c r="C175" s="1362"/>
      <c r="D175" s="1363" t="s">
        <v>2905</v>
      </c>
      <c r="E175" s="1364"/>
      <c r="F175" s="1364"/>
      <c r="G175" s="1365"/>
      <c r="H175" s="1366"/>
      <c r="I175" s="1367"/>
      <c r="J175" s="1368"/>
      <c r="K175" s="1368"/>
      <c r="L175" s="1368"/>
      <c r="M175" s="1365"/>
      <c r="N175" s="1369"/>
      <c r="O175" s="1368"/>
      <c r="P175" s="1370"/>
      <c r="Q175" s="1370"/>
      <c r="R175" s="1371"/>
    </row>
    <row r="176" spans="1:18">
      <c r="B176" s="358"/>
      <c r="C176" s="358"/>
      <c r="D176" s="358"/>
      <c r="E176" s="359"/>
      <c r="F176" s="359"/>
      <c r="G176" s="360"/>
      <c r="H176" s="361"/>
      <c r="I176" s="355"/>
      <c r="J176" s="362"/>
      <c r="K176" s="362"/>
      <c r="L176" s="362"/>
      <c r="M176" s="360"/>
      <c r="N176" s="363"/>
      <c r="O176" s="362"/>
      <c r="P176" s="364"/>
      <c r="Q176" s="364"/>
      <c r="R176" s="356"/>
    </row>
    <row r="177" spans="1:14">
      <c r="A177" s="357" t="s">
        <v>325</v>
      </c>
    </row>
    <row r="178" spans="1:14">
      <c r="N178" s="372"/>
    </row>
    <row r="179" spans="1:14">
      <c r="A179" s="373"/>
    </row>
    <row r="180" spans="1:14">
      <c r="A180" s="373"/>
    </row>
    <row r="181" spans="1:14">
      <c r="A181" s="374"/>
    </row>
    <row r="182" spans="1:14">
      <c r="A182" s="375"/>
    </row>
  </sheetData>
  <sheetProtection password="DD5C" sheet="1" objects="1" scenarios="1"/>
  <mergeCells count="200">
    <mergeCell ref="A4:C4"/>
    <mergeCell ref="D4:I4"/>
    <mergeCell ref="J4:R4"/>
    <mergeCell ref="A5:A6"/>
    <mergeCell ref="B5:B6"/>
    <mergeCell ref="C5:C6"/>
    <mergeCell ref="D5:D6"/>
    <mergeCell ref="E5:E6"/>
    <mergeCell ref="F5:F6"/>
    <mergeCell ref="K5:K6"/>
    <mergeCell ref="L5:L6"/>
    <mergeCell ref="M5:M6"/>
    <mergeCell ref="G5:G6"/>
    <mergeCell ref="H5:H6"/>
    <mergeCell ref="I5:I6"/>
    <mergeCell ref="J5:J6"/>
    <mergeCell ref="Q9:Q10"/>
    <mergeCell ref="R9:R10"/>
    <mergeCell ref="N5:N6"/>
    <mergeCell ref="O5:O6"/>
    <mergeCell ref="P5:Q5"/>
    <mergeCell ref="P9:P10"/>
    <mergeCell ref="M9:M10"/>
    <mergeCell ref="O11:O15"/>
    <mergeCell ref="D9:D10"/>
    <mergeCell ref="G9:G10"/>
    <mergeCell ref="H9:H10"/>
    <mergeCell ref="I9:I10"/>
    <mergeCell ref="N9:N10"/>
    <mergeCell ref="O9:O10"/>
    <mergeCell ref="J9:J10"/>
    <mergeCell ref="K9:K10"/>
    <mergeCell ref="L9:L10"/>
    <mergeCell ref="K11:K15"/>
    <mergeCell ref="L11:L12"/>
    <mergeCell ref="M11:M15"/>
    <mergeCell ref="J13:J15"/>
    <mergeCell ref="L13:L15"/>
    <mergeCell ref="A11:A19"/>
    <mergeCell ref="D11:D15"/>
    <mergeCell ref="G11:G15"/>
    <mergeCell ref="H11:H15"/>
    <mergeCell ref="I11:I15"/>
    <mergeCell ref="J11:J12"/>
    <mergeCell ref="A24:A147"/>
    <mergeCell ref="D25:D27"/>
    <mergeCell ref="G25:G27"/>
    <mergeCell ref="B84:B133"/>
    <mergeCell ref="C84:C133"/>
    <mergeCell ref="B134:B143"/>
    <mergeCell ref="C134:C143"/>
    <mergeCell ref="B146:B147"/>
    <mergeCell ref="A20:A23"/>
    <mergeCell ref="C146:C147"/>
    <mergeCell ref="D144:D145"/>
    <mergeCell ref="G144:G145"/>
    <mergeCell ref="H144:H145"/>
    <mergeCell ref="I144:I145"/>
    <mergeCell ref="H25:H27"/>
    <mergeCell ref="I25:I27"/>
    <mergeCell ref="F28:F83"/>
    <mergeCell ref="G28:G143"/>
    <mergeCell ref="H28:H143"/>
    <mergeCell ref="B28:B83"/>
    <mergeCell ref="C28:C83"/>
    <mergeCell ref="D28:D143"/>
    <mergeCell ref="E28:E83"/>
    <mergeCell ref="E84:E133"/>
    <mergeCell ref="E134:E143"/>
    <mergeCell ref="O25:O27"/>
    <mergeCell ref="P25:P27"/>
    <mergeCell ref="I28:I143"/>
    <mergeCell ref="F134:F143"/>
    <mergeCell ref="F84:F133"/>
    <mergeCell ref="Q25:Q27"/>
    <mergeCell ref="K25:K27"/>
    <mergeCell ref="L25:L27"/>
    <mergeCell ref="M25:M27"/>
    <mergeCell ref="R25:R27"/>
    <mergeCell ref="M28:M143"/>
    <mergeCell ref="K28:K143"/>
    <mergeCell ref="R144:R145"/>
    <mergeCell ref="M144:M145"/>
    <mergeCell ref="N144:N145"/>
    <mergeCell ref="O144:O145"/>
    <mergeCell ref="P144:P145"/>
    <mergeCell ref="Q144:Q145"/>
    <mergeCell ref="D146:D147"/>
    <mergeCell ref="E146:E147"/>
    <mergeCell ref="F146:F147"/>
    <mergeCell ref="G146:G147"/>
    <mergeCell ref="J146:J147"/>
    <mergeCell ref="J144:J145"/>
    <mergeCell ref="K144:K145"/>
    <mergeCell ref="L144:L145"/>
    <mergeCell ref="I146:I147"/>
    <mergeCell ref="O146:O147"/>
    <mergeCell ref="R149:R150"/>
    <mergeCell ref="Q149:Q150"/>
    <mergeCell ref="H146:H147"/>
    <mergeCell ref="P146:P147"/>
    <mergeCell ref="Q146:Q147"/>
    <mergeCell ref="R146:R147"/>
    <mergeCell ref="H149:H150"/>
    <mergeCell ref="I149:I150"/>
    <mergeCell ref="M146:M147"/>
    <mergeCell ref="N146:N147"/>
    <mergeCell ref="N149:N150"/>
    <mergeCell ref="O149:O150"/>
    <mergeCell ref="P149:P150"/>
    <mergeCell ref="K146:K147"/>
    <mergeCell ref="L149:L150"/>
    <mergeCell ref="M149:M150"/>
    <mergeCell ref="A163:A166"/>
    <mergeCell ref="D164:D165"/>
    <mergeCell ref="G164:G165"/>
    <mergeCell ref="H164:H165"/>
    <mergeCell ref="A151:A152"/>
    <mergeCell ref="B151:B152"/>
    <mergeCell ref="C151:C152"/>
    <mergeCell ref="D151:D152"/>
    <mergeCell ref="F151:F152"/>
    <mergeCell ref="G151:G152"/>
    <mergeCell ref="J149:J150"/>
    <mergeCell ref="K151:K152"/>
    <mergeCell ref="F149:F150"/>
    <mergeCell ref="G149:G150"/>
    <mergeCell ref="A148:A150"/>
    <mergeCell ref="B149:B150"/>
    <mergeCell ref="C149:C150"/>
    <mergeCell ref="D149:D150"/>
    <mergeCell ref="K149:K150"/>
    <mergeCell ref="M158:M162"/>
    <mergeCell ref="E151:E152"/>
    <mergeCell ref="I151:I152"/>
    <mergeCell ref="E149:E150"/>
    <mergeCell ref="O158:O162"/>
    <mergeCell ref="P158:P162"/>
    <mergeCell ref="K153:K157"/>
    <mergeCell ref="I164:I165"/>
    <mergeCell ref="A158:A162"/>
    <mergeCell ref="D158:D162"/>
    <mergeCell ref="G158:G162"/>
    <mergeCell ref="H158:H162"/>
    <mergeCell ref="I158:I162"/>
    <mergeCell ref="J158:J162"/>
    <mergeCell ref="K158:K162"/>
    <mergeCell ref="L158:L162"/>
    <mergeCell ref="A153:A157"/>
    <mergeCell ref="L153:L157"/>
    <mergeCell ref="I153:I157"/>
    <mergeCell ref="J153:J157"/>
    <mergeCell ref="G169:G171"/>
    <mergeCell ref="H169:H171"/>
    <mergeCell ref="I169:I171"/>
    <mergeCell ref="D153:D157"/>
    <mergeCell ref="G153:G157"/>
    <mergeCell ref="H153:H157"/>
    <mergeCell ref="J169:J171"/>
    <mergeCell ref="R169:R171"/>
    <mergeCell ref="K167:K168"/>
    <mergeCell ref="L167:L168"/>
    <mergeCell ref="D169:D171"/>
    <mergeCell ref="R158:R162"/>
    <mergeCell ref="D167:D168"/>
    <mergeCell ref="R153:R157"/>
    <mergeCell ref="Q153:Q157"/>
    <mergeCell ref="M164:M165"/>
    <mergeCell ref="N164:N165"/>
    <mergeCell ref="O164:O165"/>
    <mergeCell ref="P164:P165"/>
    <mergeCell ref="Q158:Q162"/>
    <mergeCell ref="M153:M157"/>
    <mergeCell ref="N153:N157"/>
    <mergeCell ref="O153:O157"/>
    <mergeCell ref="P153:P157"/>
    <mergeCell ref="A1:R1"/>
    <mergeCell ref="A2:R2"/>
    <mergeCell ref="L169:L171"/>
    <mergeCell ref="M169:M171"/>
    <mergeCell ref="N169:N171"/>
    <mergeCell ref="A167:A172"/>
    <mergeCell ref="P167:P168"/>
    <mergeCell ref="Q167:Q168"/>
    <mergeCell ref="R167:R168"/>
    <mergeCell ref="Q164:Q165"/>
    <mergeCell ref="R164:R165"/>
    <mergeCell ref="K169:K171"/>
    <mergeCell ref="M167:M168"/>
    <mergeCell ref="N167:N168"/>
    <mergeCell ref="O167:O168"/>
    <mergeCell ref="O169:O171"/>
    <mergeCell ref="P169:P171"/>
    <mergeCell ref="Q169:Q171"/>
    <mergeCell ref="K164:K165"/>
    <mergeCell ref="L164:L165"/>
    <mergeCell ref="G167:G168"/>
    <mergeCell ref="H167:H168"/>
    <mergeCell ref="I167:I168"/>
    <mergeCell ref="J167:J168"/>
  </mergeCells>
  <phoneticPr fontId="147" type="noConversion"/>
  <pageMargins left="0.7" right="0.7" top="0.75" bottom="0.75" header="0.3" footer="0.3"/>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
  <sheetViews>
    <sheetView zoomScale="50" zoomScaleNormal="50" zoomScalePageLayoutView="50" workbookViewId="0">
      <selection activeCell="J11" sqref="J11"/>
    </sheetView>
  </sheetViews>
  <sheetFormatPr baseColWidth="10" defaultColWidth="11.5" defaultRowHeight="14" x14ac:dyDescent="0"/>
  <cols>
    <col min="1" max="1" width="23.83203125" style="1" customWidth="1"/>
    <col min="2" max="2" width="21" style="1" customWidth="1"/>
    <col min="3" max="3" width="18.6640625" style="1" customWidth="1"/>
    <col min="4" max="4" width="17.5" style="1" customWidth="1"/>
    <col min="5" max="5" width="13.5" style="1" customWidth="1"/>
    <col min="6" max="6" width="9.5" style="1" customWidth="1"/>
    <col min="7" max="7" width="12.6640625" style="1" customWidth="1"/>
    <col min="8" max="8" width="16" style="1" customWidth="1"/>
    <col min="9" max="9" width="24.6640625" style="1" customWidth="1"/>
    <col min="10" max="10" width="34" style="1" customWidth="1"/>
    <col min="11" max="11" width="15.1640625" style="1" customWidth="1"/>
    <col min="12" max="12" width="32.5" style="1" customWidth="1"/>
    <col min="13" max="13" width="9" style="1" customWidth="1"/>
    <col min="14" max="14" width="9.33203125" style="1" customWidth="1"/>
    <col min="15" max="15" width="11.5" style="1" customWidth="1"/>
    <col min="16" max="16" width="8.33203125" style="1" customWidth="1"/>
    <col min="17" max="17" width="7.5" style="1" customWidth="1"/>
    <col min="18" max="18" width="13.1640625" style="1" customWidth="1"/>
    <col min="19" max="16384" width="11.5" style="1"/>
  </cols>
  <sheetData>
    <row r="1" spans="1:18" ht="15.75" customHeight="1">
      <c r="A1" s="1429" t="s">
        <v>211</v>
      </c>
      <c r="B1" s="1430"/>
      <c r="C1" s="1430"/>
      <c r="D1" s="1430"/>
      <c r="E1" s="1430"/>
      <c r="F1" s="1430"/>
      <c r="G1" s="1430"/>
      <c r="H1" s="1430"/>
      <c r="I1" s="1430"/>
      <c r="J1" s="1430"/>
      <c r="K1" s="1430"/>
      <c r="L1" s="1430"/>
      <c r="M1" s="1430"/>
      <c r="N1" s="1430"/>
      <c r="O1" s="1430"/>
      <c r="P1" s="1430"/>
      <c r="Q1" s="1430"/>
      <c r="R1" s="1431"/>
    </row>
    <row r="2" spans="1:18" ht="26.25" customHeight="1">
      <c r="A2" s="1432" t="s">
        <v>1748</v>
      </c>
      <c r="B2" s="1433"/>
      <c r="C2" s="1433"/>
      <c r="D2" s="1433"/>
      <c r="E2" s="1433"/>
      <c r="F2" s="1433"/>
      <c r="G2" s="1433"/>
      <c r="H2" s="1433"/>
      <c r="I2" s="1433"/>
      <c r="J2" s="1433"/>
      <c r="K2" s="1433"/>
      <c r="L2" s="1433"/>
      <c r="M2" s="1433"/>
      <c r="N2" s="1433"/>
      <c r="O2" s="1433"/>
      <c r="P2" s="1433"/>
      <c r="Q2" s="1433"/>
      <c r="R2" s="1434"/>
    </row>
    <row r="3" spans="1:18" ht="15.75" customHeight="1" thickBot="1">
      <c r="A3" s="1435" t="s">
        <v>1749</v>
      </c>
      <c r="B3" s="1436"/>
      <c r="C3" s="1436"/>
      <c r="D3" s="1436"/>
      <c r="E3" s="1436"/>
      <c r="F3" s="1436"/>
      <c r="G3" s="1436"/>
      <c r="H3" s="1436"/>
      <c r="I3" s="2119"/>
      <c r="J3" s="631"/>
      <c r="K3" s="1436"/>
      <c r="L3" s="1436"/>
      <c r="M3" s="1436"/>
      <c r="N3" s="640"/>
      <c r="O3" s="1437"/>
      <c r="P3" s="1438"/>
      <c r="Q3" s="1438"/>
      <c r="R3" s="1439"/>
    </row>
    <row r="4" spans="1:18" s="13" customFormat="1" ht="13.5" customHeight="1" thickBot="1">
      <c r="A4" s="1449" t="s">
        <v>212</v>
      </c>
      <c r="B4" s="1450"/>
      <c r="C4" s="1451"/>
      <c r="D4" s="1452" t="s">
        <v>213</v>
      </c>
      <c r="E4" s="1453"/>
      <c r="F4" s="1454"/>
      <c r="G4" s="1454"/>
      <c r="H4" s="1454"/>
      <c r="I4" s="1455"/>
      <c r="J4" s="2330" t="s">
        <v>214</v>
      </c>
      <c r="K4" s="2331"/>
      <c r="L4" s="2331"/>
      <c r="M4" s="2331"/>
      <c r="N4" s="2331"/>
      <c r="O4" s="2331"/>
      <c r="P4" s="2331"/>
      <c r="Q4" s="2331"/>
      <c r="R4" s="2332"/>
    </row>
    <row r="5" spans="1:18" s="13" customFormat="1" ht="31.5" customHeight="1" thickBot="1">
      <c r="A5" s="1459" t="s">
        <v>215</v>
      </c>
      <c r="B5" s="1422" t="s">
        <v>216</v>
      </c>
      <c r="C5" s="1442" t="s">
        <v>217</v>
      </c>
      <c r="D5" s="1447" t="s">
        <v>218</v>
      </c>
      <c r="E5" s="1395" t="s">
        <v>219</v>
      </c>
      <c r="F5" s="672" t="s">
        <v>328</v>
      </c>
      <c r="G5" s="1395" t="s">
        <v>220</v>
      </c>
      <c r="H5" s="672" t="s">
        <v>327</v>
      </c>
      <c r="I5" s="1397" t="s">
        <v>221</v>
      </c>
      <c r="J5" s="674" t="s">
        <v>326</v>
      </c>
      <c r="K5" s="1395" t="s">
        <v>222</v>
      </c>
      <c r="L5" s="1422" t="s">
        <v>223</v>
      </c>
      <c r="M5" s="1395" t="s">
        <v>224</v>
      </c>
      <c r="N5" s="1401" t="s">
        <v>327</v>
      </c>
      <c r="O5" s="1395" t="s">
        <v>225</v>
      </c>
      <c r="P5" s="1461" t="s">
        <v>226</v>
      </c>
      <c r="Q5" s="1462"/>
      <c r="R5" s="2" t="s">
        <v>227</v>
      </c>
    </row>
    <row r="6" spans="1:18" s="13" customFormat="1" ht="26.25" customHeight="1">
      <c r="A6" s="1460"/>
      <c r="B6" s="1423"/>
      <c r="C6" s="1443"/>
      <c r="D6" s="1448"/>
      <c r="E6" s="1396"/>
      <c r="F6" s="676"/>
      <c r="G6" s="1396"/>
      <c r="H6" s="673"/>
      <c r="I6" s="1398"/>
      <c r="J6" s="675"/>
      <c r="K6" s="1396"/>
      <c r="L6" s="1423"/>
      <c r="M6" s="1396"/>
      <c r="N6" s="1630"/>
      <c r="O6" s="1596"/>
      <c r="P6" s="5" t="s">
        <v>228</v>
      </c>
      <c r="Q6" s="5" t="s">
        <v>229</v>
      </c>
      <c r="R6" s="6" t="s">
        <v>230</v>
      </c>
    </row>
    <row r="7" spans="1:18" ht="165" customHeight="1">
      <c r="A7" s="1426" t="s">
        <v>1750</v>
      </c>
      <c r="B7" s="14" t="s">
        <v>1751</v>
      </c>
      <c r="C7" s="14" t="s">
        <v>1752</v>
      </c>
      <c r="D7" s="1792" t="s">
        <v>1753</v>
      </c>
      <c r="E7" s="678">
        <v>0.1</v>
      </c>
      <c r="F7" s="678">
        <v>0</v>
      </c>
      <c r="G7" s="418">
        <v>5000</v>
      </c>
      <c r="H7" s="679"/>
      <c r="I7" s="14" t="s">
        <v>1754</v>
      </c>
      <c r="J7" s="14"/>
      <c r="K7" s="14"/>
      <c r="L7" s="680"/>
      <c r="M7" s="681"/>
      <c r="N7" s="681"/>
      <c r="O7" s="2326" t="s">
        <v>234</v>
      </c>
      <c r="P7" s="682"/>
      <c r="Q7" s="682"/>
      <c r="R7" s="185"/>
    </row>
    <row r="8" spans="1:18" ht="159" customHeight="1">
      <c r="A8" s="1426"/>
      <c r="B8" s="14" t="s">
        <v>1755</v>
      </c>
      <c r="C8" s="14" t="s">
        <v>1756</v>
      </c>
      <c r="D8" s="1621"/>
      <c r="E8" s="678">
        <v>0.1</v>
      </c>
      <c r="F8" s="683">
        <v>0</v>
      </c>
      <c r="G8" s="418">
        <v>3000</v>
      </c>
      <c r="H8" s="684"/>
      <c r="I8" s="14" t="s">
        <v>1757</v>
      </c>
      <c r="J8" s="14"/>
      <c r="K8" s="14"/>
      <c r="L8" s="680"/>
      <c r="M8" s="681"/>
      <c r="N8" s="681"/>
      <c r="O8" s="2326"/>
      <c r="P8" s="682"/>
      <c r="Q8" s="682"/>
      <c r="R8" s="189"/>
    </row>
    <row r="9" spans="1:18" ht="408.75" customHeight="1">
      <c r="A9" s="1426"/>
      <c r="B9" s="14" t="s">
        <v>1758</v>
      </c>
      <c r="C9" s="1792" t="s">
        <v>1759</v>
      </c>
      <c r="D9" s="1621"/>
      <c r="E9" s="2327">
        <v>0.75</v>
      </c>
      <c r="F9" s="2327">
        <v>0.78</v>
      </c>
      <c r="G9" s="1669">
        <v>42200</v>
      </c>
      <c r="H9" s="684">
        <v>16846</v>
      </c>
      <c r="I9" s="1792" t="s">
        <v>1760</v>
      </c>
      <c r="J9" s="14" t="s">
        <v>1761</v>
      </c>
      <c r="K9" s="14" t="s">
        <v>1762</v>
      </c>
      <c r="L9" s="685" t="s">
        <v>1763</v>
      </c>
      <c r="M9" s="681">
        <v>1680</v>
      </c>
      <c r="N9" s="681">
        <v>1680</v>
      </c>
      <c r="O9" s="2326"/>
      <c r="P9" s="682" t="s">
        <v>1764</v>
      </c>
      <c r="Q9" s="682" t="s">
        <v>1765</v>
      </c>
      <c r="R9" s="385" t="s">
        <v>1766</v>
      </c>
    </row>
    <row r="10" spans="1:18" ht="408.75" customHeight="1">
      <c r="A10" s="1426"/>
      <c r="B10" s="14"/>
      <c r="C10" s="1621"/>
      <c r="D10" s="1621"/>
      <c r="E10" s="2328"/>
      <c r="F10" s="2328"/>
      <c r="G10" s="1670"/>
      <c r="H10" s="684"/>
      <c r="I10" s="1621"/>
      <c r="J10" s="14" t="s">
        <v>1767</v>
      </c>
      <c r="K10" s="14" t="s">
        <v>1762</v>
      </c>
      <c r="L10" s="680" t="s">
        <v>1768</v>
      </c>
      <c r="M10" s="681">
        <v>5166</v>
      </c>
      <c r="N10" s="681">
        <v>5166</v>
      </c>
      <c r="O10" s="2326"/>
      <c r="P10" s="682" t="s">
        <v>1769</v>
      </c>
      <c r="Q10" s="682" t="s">
        <v>1770</v>
      </c>
      <c r="R10" s="189" t="s">
        <v>1771</v>
      </c>
    </row>
    <row r="11" spans="1:18" ht="409.5" customHeight="1">
      <c r="A11" s="1426"/>
      <c r="B11" s="14"/>
      <c r="C11" s="1621"/>
      <c r="D11" s="1621"/>
      <c r="E11" s="2328"/>
      <c r="F11" s="2328"/>
      <c r="G11" s="1670"/>
      <c r="H11" s="684"/>
      <c r="I11" s="1621"/>
      <c r="J11" s="14" t="s">
        <v>1772</v>
      </c>
      <c r="K11" s="14" t="s">
        <v>1762</v>
      </c>
      <c r="L11" s="680" t="s">
        <v>1773</v>
      </c>
      <c r="M11" s="681">
        <v>10000</v>
      </c>
      <c r="N11" s="681">
        <v>10000</v>
      </c>
      <c r="O11" s="2326"/>
      <c r="P11" s="682" t="s">
        <v>1774</v>
      </c>
      <c r="Q11" s="682" t="s">
        <v>1770</v>
      </c>
      <c r="R11" s="189" t="s">
        <v>1775</v>
      </c>
    </row>
    <row r="12" spans="1:18" ht="139.5" customHeight="1">
      <c r="A12" s="1426"/>
      <c r="B12" s="14"/>
      <c r="C12" s="1793"/>
      <c r="D12" s="1793"/>
      <c r="E12" s="2329"/>
      <c r="F12" s="2329"/>
      <c r="G12" s="1671"/>
      <c r="H12" s="686"/>
      <c r="I12" s="1793"/>
      <c r="J12" s="14"/>
      <c r="K12" s="14"/>
      <c r="L12" s="680"/>
      <c r="M12" s="681"/>
      <c r="N12" s="681"/>
      <c r="O12" s="2326"/>
      <c r="P12" s="682"/>
      <c r="Q12" s="682"/>
      <c r="R12" s="222"/>
    </row>
    <row r="13" spans="1:18" ht="15" thickBot="1">
      <c r="A13" s="44" t="s">
        <v>322</v>
      </c>
      <c r="B13" s="1626"/>
      <c r="C13" s="1626"/>
      <c r="D13" s="1626"/>
      <c r="E13" s="1626"/>
      <c r="F13" s="1626"/>
      <c r="G13" s="1626"/>
      <c r="H13" s="1626"/>
      <c r="I13" s="1626"/>
      <c r="J13" s="1626"/>
      <c r="K13" s="1626"/>
      <c r="L13" s="1626"/>
      <c r="M13" s="1626"/>
      <c r="N13" s="1626"/>
      <c r="O13" s="1626"/>
      <c r="P13" s="1626"/>
      <c r="Q13" s="1626"/>
      <c r="R13" s="1627"/>
    </row>
    <row r="14" spans="1:18" ht="38.25" customHeight="1" thickBot="1">
      <c r="A14" s="1465" t="s">
        <v>323</v>
      </c>
      <c r="B14" s="1466"/>
      <c r="C14" s="1467"/>
      <c r="D14" s="45" t="s">
        <v>1776</v>
      </c>
      <c r="E14" s="47"/>
      <c r="F14" s="1" t="s">
        <v>1777</v>
      </c>
      <c r="G14" s="47"/>
      <c r="H14" s="47"/>
      <c r="J14" s="46"/>
      <c r="K14" s="47"/>
      <c r="L14" s="47"/>
      <c r="M14" s="47"/>
      <c r="N14" s="47"/>
      <c r="O14" s="47"/>
      <c r="P14" s="47"/>
      <c r="Q14" s="47"/>
      <c r="R14" s="49"/>
    </row>
    <row r="15" spans="1:18">
      <c r="B15" s="3"/>
      <c r="C15" s="3"/>
      <c r="D15" s="3"/>
      <c r="E15" s="3"/>
      <c r="F15" s="3"/>
      <c r="G15" s="3" t="s">
        <v>1778</v>
      </c>
      <c r="H15" s="3"/>
      <c r="I15" s="3"/>
      <c r="J15" s="3"/>
      <c r="K15" s="3"/>
      <c r="L15" s="3"/>
      <c r="M15" s="3"/>
      <c r="N15" s="3"/>
      <c r="O15" s="3"/>
      <c r="P15" s="3"/>
      <c r="Q15" s="3"/>
      <c r="R15" s="3"/>
    </row>
    <row r="16" spans="1:18">
      <c r="A16" s="1" t="s">
        <v>325</v>
      </c>
    </row>
    <row r="18" spans="1:1">
      <c r="A18" s="4"/>
    </row>
    <row r="19" spans="1:1">
      <c r="A19" s="4"/>
    </row>
    <row r="20" spans="1:1">
      <c r="A20" s="7"/>
    </row>
    <row r="21" spans="1:1">
      <c r="A21" s="8"/>
    </row>
  </sheetData>
  <sheetProtection password="DD5C" sheet="1" objects="1" scenarios="1"/>
  <mergeCells count="31">
    <mergeCell ref="A4:C4"/>
    <mergeCell ref="D4:I4"/>
    <mergeCell ref="J4:R4"/>
    <mergeCell ref="A1:R1"/>
    <mergeCell ref="A2:R2"/>
    <mergeCell ref="A3:I3"/>
    <mergeCell ref="K3:M3"/>
    <mergeCell ref="O3:R3"/>
    <mergeCell ref="N5:N6"/>
    <mergeCell ref="A5:A6"/>
    <mergeCell ref="B5:B6"/>
    <mergeCell ref="I9:I12"/>
    <mergeCell ref="I5:I6"/>
    <mergeCell ref="K5:K6"/>
    <mergeCell ref="L5:L6"/>
    <mergeCell ref="B13:R13"/>
    <mergeCell ref="A14:C14"/>
    <mergeCell ref="P5:Q5"/>
    <mergeCell ref="A7:A12"/>
    <mergeCell ref="D7:D12"/>
    <mergeCell ref="O7:O12"/>
    <mergeCell ref="C9:C12"/>
    <mergeCell ref="E9:E12"/>
    <mergeCell ref="F9:F12"/>
    <mergeCell ref="G9:G12"/>
    <mergeCell ref="O5:O6"/>
    <mergeCell ref="C5:C6"/>
    <mergeCell ref="D5:D6"/>
    <mergeCell ref="E5:E6"/>
    <mergeCell ref="G5:G6"/>
    <mergeCell ref="M5:M6"/>
  </mergeCells>
  <phoneticPr fontId="147" type="noConversion"/>
  <pageMargins left="0.7" right="0.7" top="0.75" bottom="0.75" header="0.3" footer="0.3"/>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3"/>
  <sheetViews>
    <sheetView zoomScale="50" zoomScaleNormal="50" zoomScalePageLayoutView="50" workbookViewId="0">
      <selection activeCell="N71" sqref="N71"/>
    </sheetView>
  </sheetViews>
  <sheetFormatPr baseColWidth="10" defaultColWidth="11.5" defaultRowHeight="11" x14ac:dyDescent="0"/>
  <cols>
    <col min="1" max="1" width="19.33203125" style="781" customWidth="1"/>
    <col min="2" max="2" width="17.6640625" style="781" customWidth="1"/>
    <col min="3" max="3" width="16.6640625" style="781" customWidth="1"/>
    <col min="4" max="4" width="17.5" style="781" customWidth="1"/>
    <col min="5" max="5" width="10.1640625" style="890" customWidth="1"/>
    <col min="6" max="6" width="10.83203125" style="781" customWidth="1"/>
    <col min="7" max="7" width="22.5" style="891" customWidth="1"/>
    <col min="8" max="8" width="16.33203125" style="892" customWidth="1"/>
    <col min="9" max="9" width="35.5" style="781" customWidth="1"/>
    <col min="10" max="10" width="22.83203125" style="893" customWidth="1"/>
    <col min="11" max="11" width="22.5" style="893" customWidth="1"/>
    <col min="12" max="12" width="26.6640625" style="893" customWidth="1"/>
    <col min="13" max="13" width="18" style="781" customWidth="1"/>
    <col min="14" max="14" width="19.33203125" style="781" customWidth="1"/>
    <col min="15" max="15" width="11.6640625" style="894" customWidth="1"/>
    <col min="16" max="16" width="13" style="781" customWidth="1"/>
    <col min="17" max="17" width="15.33203125" style="781" customWidth="1"/>
    <col min="18" max="18" width="16.83203125" style="781" customWidth="1"/>
    <col min="19" max="16384" width="11.5" style="781"/>
  </cols>
  <sheetData>
    <row r="1" spans="1:18" s="766" customFormat="1" ht="17.5" customHeight="1">
      <c r="A1" s="2333" t="s">
        <v>211</v>
      </c>
      <c r="B1" s="2334"/>
      <c r="C1" s="2334"/>
      <c r="D1" s="2334"/>
      <c r="E1" s="2334"/>
      <c r="F1" s="2334"/>
      <c r="G1" s="2334"/>
      <c r="H1" s="2334"/>
      <c r="I1" s="2334"/>
      <c r="J1" s="2334"/>
      <c r="K1" s="2334"/>
      <c r="L1" s="2334"/>
      <c r="M1" s="2334"/>
      <c r="N1" s="2334"/>
      <c r="O1" s="2334"/>
      <c r="P1" s="2334"/>
      <c r="Q1" s="2334"/>
      <c r="R1" s="2335"/>
    </row>
    <row r="2" spans="1:18" s="766" customFormat="1" ht="17.5" customHeight="1">
      <c r="A2" s="2336" t="s">
        <v>1784</v>
      </c>
      <c r="B2" s="2337"/>
      <c r="C2" s="2337"/>
      <c r="D2" s="2337"/>
      <c r="E2" s="2337"/>
      <c r="F2" s="2337"/>
      <c r="G2" s="2337"/>
      <c r="H2" s="2337"/>
      <c r="I2" s="2337"/>
      <c r="J2" s="2337"/>
      <c r="K2" s="2337"/>
      <c r="L2" s="2337"/>
      <c r="M2" s="2337"/>
      <c r="N2" s="2337"/>
      <c r="O2" s="2337"/>
      <c r="P2" s="2337"/>
      <c r="Q2" s="2337"/>
      <c r="R2" s="2338"/>
    </row>
    <row r="3" spans="1:18" s="766" customFormat="1" ht="18.5" customHeight="1" thickBot="1">
      <c r="A3" s="2339" t="s">
        <v>1785</v>
      </c>
      <c r="B3" s="2340"/>
      <c r="C3" s="2340"/>
      <c r="D3" s="2340"/>
      <c r="E3" s="2340"/>
      <c r="F3" s="2340"/>
      <c r="G3" s="2340"/>
      <c r="H3" s="2340"/>
      <c r="I3" s="2341"/>
      <c r="J3" s="2342"/>
      <c r="K3" s="2343"/>
      <c r="L3" s="2343"/>
      <c r="M3" s="2343"/>
      <c r="N3" s="767"/>
      <c r="O3" s="2344"/>
      <c r="P3" s="2345"/>
      <c r="Q3" s="2345"/>
      <c r="R3" s="2346"/>
    </row>
    <row r="4" spans="1:18" s="768" customFormat="1" ht="18.5" customHeight="1" thickBot="1">
      <c r="A4" s="2347" t="s">
        <v>212</v>
      </c>
      <c r="B4" s="2348"/>
      <c r="C4" s="2349"/>
      <c r="D4" s="2350" t="s">
        <v>213</v>
      </c>
      <c r="E4" s="2351"/>
      <c r="F4" s="2351"/>
      <c r="G4" s="2351"/>
      <c r="H4" s="2351"/>
      <c r="I4" s="2352"/>
      <c r="J4" s="2353" t="s">
        <v>214</v>
      </c>
      <c r="K4" s="2354"/>
      <c r="L4" s="2354"/>
      <c r="M4" s="2354"/>
      <c r="N4" s="2354"/>
      <c r="O4" s="2354"/>
      <c r="P4" s="2354"/>
      <c r="Q4" s="2354"/>
      <c r="R4" s="2355"/>
    </row>
    <row r="5" spans="1:18" s="770" customFormat="1" ht="69" customHeight="1" thickBot="1">
      <c r="A5" s="2356" t="s">
        <v>215</v>
      </c>
      <c r="B5" s="2362" t="s">
        <v>216</v>
      </c>
      <c r="C5" s="2358" t="s">
        <v>217</v>
      </c>
      <c r="D5" s="2374" t="s">
        <v>218</v>
      </c>
      <c r="E5" s="2376" t="s">
        <v>219</v>
      </c>
      <c r="F5" s="2362" t="s">
        <v>328</v>
      </c>
      <c r="G5" s="2378" t="s">
        <v>220</v>
      </c>
      <c r="H5" s="2362" t="s">
        <v>1223</v>
      </c>
      <c r="I5" s="2358" t="s">
        <v>221</v>
      </c>
      <c r="J5" s="2358" t="s">
        <v>326</v>
      </c>
      <c r="K5" s="2358" t="s">
        <v>222</v>
      </c>
      <c r="L5" s="2358" t="s">
        <v>223</v>
      </c>
      <c r="M5" s="2358" t="s">
        <v>1786</v>
      </c>
      <c r="N5" s="2358" t="s">
        <v>1787</v>
      </c>
      <c r="O5" s="2358" t="s">
        <v>225</v>
      </c>
      <c r="P5" s="2360" t="s">
        <v>226</v>
      </c>
      <c r="Q5" s="2361"/>
      <c r="R5" s="769" t="s">
        <v>227</v>
      </c>
    </row>
    <row r="6" spans="1:18" s="770" customFormat="1" ht="34.25" customHeight="1">
      <c r="A6" s="2357"/>
      <c r="B6" s="2363"/>
      <c r="C6" s="2359"/>
      <c r="D6" s="2375"/>
      <c r="E6" s="2377"/>
      <c r="F6" s="2373"/>
      <c r="G6" s="2379"/>
      <c r="H6" s="2363"/>
      <c r="I6" s="2359"/>
      <c r="J6" s="2359"/>
      <c r="K6" s="2359"/>
      <c r="L6" s="2359"/>
      <c r="M6" s="2359"/>
      <c r="N6" s="2359"/>
      <c r="O6" s="2359"/>
      <c r="P6" s="771" t="s">
        <v>228</v>
      </c>
      <c r="Q6" s="771" t="s">
        <v>229</v>
      </c>
      <c r="R6" s="772" t="s">
        <v>230</v>
      </c>
    </row>
    <row r="7" spans="1:18" ht="113" customHeight="1">
      <c r="A7" s="2364" t="s">
        <v>1788</v>
      </c>
      <c r="B7" s="773" t="s">
        <v>1789</v>
      </c>
      <c r="C7" s="774" t="s">
        <v>1790</v>
      </c>
      <c r="D7" s="2366" t="s">
        <v>1791</v>
      </c>
      <c r="E7" s="775">
        <v>0.1023229906451248</v>
      </c>
      <c r="F7" s="2369">
        <f>+H7/G7</f>
        <v>3.245004220127988E-2</v>
      </c>
      <c r="G7" s="2371">
        <f>1287439.135-80000-21000</f>
        <v>1186439.135</v>
      </c>
      <c r="H7" s="2371">
        <f>+M10+M11+M12+M13+M14</f>
        <v>38500</v>
      </c>
      <c r="I7" s="2364" t="s">
        <v>1792</v>
      </c>
      <c r="J7" s="776"/>
      <c r="K7" s="776"/>
      <c r="L7" s="776"/>
      <c r="M7" s="777"/>
      <c r="N7" s="778"/>
      <c r="O7" s="779"/>
      <c r="P7" s="780"/>
      <c r="Q7" s="780"/>
      <c r="R7" s="777"/>
    </row>
    <row r="8" spans="1:18" ht="74.5" customHeight="1">
      <c r="A8" s="2365"/>
      <c r="B8" s="773" t="s">
        <v>1793</v>
      </c>
      <c r="C8" s="774" t="s">
        <v>1794</v>
      </c>
      <c r="D8" s="2367"/>
      <c r="E8" s="782">
        <v>0.15681377602574523</v>
      </c>
      <c r="F8" s="2370"/>
      <c r="G8" s="2372"/>
      <c r="H8" s="2372"/>
      <c r="I8" s="2365"/>
      <c r="J8" s="776"/>
      <c r="K8" s="776"/>
      <c r="L8" s="776"/>
      <c r="M8" s="777"/>
      <c r="N8" s="778"/>
      <c r="O8" s="779"/>
      <c r="P8" s="780"/>
      <c r="Q8" s="780"/>
      <c r="R8" s="777"/>
    </row>
    <row r="9" spans="1:18" ht="66" customHeight="1">
      <c r="A9" s="2365"/>
      <c r="B9" s="773" t="s">
        <v>1795</v>
      </c>
      <c r="C9" s="774" t="s">
        <v>1796</v>
      </c>
      <c r="D9" s="2367"/>
      <c r="E9" s="782">
        <v>8.4285824254633282E-2</v>
      </c>
      <c r="F9" s="2370"/>
      <c r="G9" s="2372"/>
      <c r="H9" s="2372"/>
      <c r="I9" s="2365"/>
      <c r="J9" s="776"/>
      <c r="K9" s="776"/>
      <c r="L9" s="783"/>
      <c r="M9" s="777"/>
      <c r="N9" s="778"/>
      <c r="O9" s="779"/>
      <c r="P9" s="780"/>
      <c r="Q9" s="780"/>
      <c r="R9" s="777"/>
    </row>
    <row r="10" spans="1:18" ht="409.25" customHeight="1">
      <c r="A10" s="2365"/>
      <c r="B10" s="773" t="s">
        <v>1797</v>
      </c>
      <c r="C10" s="774" t="s">
        <v>1798</v>
      </c>
      <c r="D10" s="2367"/>
      <c r="E10" s="782">
        <v>0.12048658577199828</v>
      </c>
      <c r="F10" s="2370"/>
      <c r="G10" s="2372"/>
      <c r="H10" s="2372"/>
      <c r="I10" s="2365"/>
      <c r="J10" s="784" t="s">
        <v>1799</v>
      </c>
      <c r="K10" s="784" t="s">
        <v>1800</v>
      </c>
      <c r="L10" s="784" t="s">
        <v>1832</v>
      </c>
      <c r="M10" s="785">
        <v>7500</v>
      </c>
      <c r="N10" s="785">
        <v>7500</v>
      </c>
      <c r="O10" s="779" t="s">
        <v>234</v>
      </c>
      <c r="P10" s="786">
        <v>41149</v>
      </c>
      <c r="Q10" s="786">
        <v>41240</v>
      </c>
      <c r="R10" s="779" t="s">
        <v>1833</v>
      </c>
    </row>
    <row r="11" spans="1:18" ht="390" customHeight="1">
      <c r="A11" s="2365"/>
      <c r="B11" s="773"/>
      <c r="C11" s="774"/>
      <c r="D11" s="2367"/>
      <c r="E11" s="782"/>
      <c r="F11" s="2370"/>
      <c r="G11" s="2372"/>
      <c r="H11" s="2372"/>
      <c r="I11" s="2365"/>
      <c r="J11" s="784" t="s">
        <v>1834</v>
      </c>
      <c r="K11" s="784" t="s">
        <v>1835</v>
      </c>
      <c r="L11" s="784" t="s">
        <v>1836</v>
      </c>
      <c r="M11" s="785">
        <v>7500</v>
      </c>
      <c r="N11" s="785">
        <v>7500</v>
      </c>
      <c r="O11" s="779" t="s">
        <v>234</v>
      </c>
      <c r="P11" s="786">
        <v>41149</v>
      </c>
      <c r="Q11" s="786">
        <v>41240</v>
      </c>
      <c r="R11" s="779" t="s">
        <v>1837</v>
      </c>
    </row>
    <row r="12" spans="1:18" ht="409.25" customHeight="1">
      <c r="A12" s="2365"/>
      <c r="B12" s="773"/>
      <c r="C12" s="774"/>
      <c r="D12" s="2367"/>
      <c r="E12" s="782"/>
      <c r="F12" s="2370"/>
      <c r="G12" s="2372"/>
      <c r="H12" s="2372"/>
      <c r="I12" s="2365"/>
      <c r="J12" s="784" t="s">
        <v>1838</v>
      </c>
      <c r="K12" s="784" t="s">
        <v>1839</v>
      </c>
      <c r="L12" s="784" t="s">
        <v>1840</v>
      </c>
      <c r="M12" s="785">
        <v>6000</v>
      </c>
      <c r="N12" s="785">
        <v>6000</v>
      </c>
      <c r="O12" s="779" t="s">
        <v>234</v>
      </c>
      <c r="P12" s="786">
        <v>41159</v>
      </c>
      <c r="Q12" s="786">
        <v>41248</v>
      </c>
      <c r="R12" s="779" t="s">
        <v>1841</v>
      </c>
    </row>
    <row r="13" spans="1:18" s="791" customFormat="1" ht="383" customHeight="1">
      <c r="A13" s="2365"/>
      <c r="B13" s="787"/>
      <c r="C13" s="774"/>
      <c r="D13" s="2367"/>
      <c r="E13" s="782"/>
      <c r="F13" s="2370"/>
      <c r="G13" s="2372"/>
      <c r="H13" s="2372"/>
      <c r="I13" s="2365"/>
      <c r="J13" s="788" t="s">
        <v>1842</v>
      </c>
      <c r="K13" s="788" t="s">
        <v>1843</v>
      </c>
      <c r="L13" s="788" t="s">
        <v>1844</v>
      </c>
      <c r="M13" s="789">
        <v>10000</v>
      </c>
      <c r="N13" s="789">
        <v>10000</v>
      </c>
      <c r="O13" s="774" t="s">
        <v>234</v>
      </c>
      <c r="P13" s="790">
        <v>41180</v>
      </c>
      <c r="Q13" s="790">
        <v>41269</v>
      </c>
      <c r="R13" s="774" t="s">
        <v>1845</v>
      </c>
    </row>
    <row r="14" spans="1:18" ht="371" customHeight="1">
      <c r="A14" s="2365"/>
      <c r="B14" s="773"/>
      <c r="C14" s="774"/>
      <c r="D14" s="2367"/>
      <c r="E14" s="782"/>
      <c r="F14" s="2370"/>
      <c r="G14" s="2372"/>
      <c r="H14" s="2372"/>
      <c r="I14" s="2365"/>
      <c r="J14" s="784" t="s">
        <v>1846</v>
      </c>
      <c r="K14" s="784" t="s">
        <v>1835</v>
      </c>
      <c r="L14" s="784" t="s">
        <v>1847</v>
      </c>
      <c r="M14" s="785">
        <v>7500</v>
      </c>
      <c r="N14" s="785">
        <v>7500</v>
      </c>
      <c r="O14" s="779" t="s">
        <v>234</v>
      </c>
      <c r="P14" s="786">
        <v>41180</v>
      </c>
      <c r="Q14" s="786">
        <v>41269</v>
      </c>
      <c r="R14" s="779" t="s">
        <v>1848</v>
      </c>
    </row>
    <row r="15" spans="1:18" ht="79.25" customHeight="1">
      <c r="A15" s="2365"/>
      <c r="B15" s="773" t="s">
        <v>1849</v>
      </c>
      <c r="C15" s="774" t="s">
        <v>1850</v>
      </c>
      <c r="D15" s="2367"/>
      <c r="E15" s="782">
        <v>0.18627167160273955</v>
      </c>
      <c r="F15" s="2370"/>
      <c r="G15" s="2372"/>
      <c r="H15" s="2372"/>
      <c r="I15" s="2365"/>
      <c r="J15" s="784"/>
      <c r="K15" s="784"/>
      <c r="L15" s="792"/>
      <c r="M15" s="793"/>
      <c r="N15" s="793"/>
      <c r="O15" s="794"/>
      <c r="P15" s="793"/>
      <c r="Q15" s="793"/>
      <c r="R15" s="779"/>
    </row>
    <row r="16" spans="1:18" ht="115.25" customHeight="1">
      <c r="A16" s="2365"/>
      <c r="B16" s="773" t="s">
        <v>1851</v>
      </c>
      <c r="C16" s="774" t="s">
        <v>1852</v>
      </c>
      <c r="D16" s="2367"/>
      <c r="E16" s="782">
        <v>0.1812475031904924</v>
      </c>
      <c r="F16" s="2370"/>
      <c r="G16" s="2372"/>
      <c r="H16" s="2372"/>
      <c r="I16" s="2365"/>
      <c r="J16" s="784"/>
      <c r="K16" s="784"/>
      <c r="L16" s="792"/>
      <c r="M16" s="793"/>
      <c r="N16" s="793"/>
      <c r="O16" s="794"/>
      <c r="P16" s="793"/>
      <c r="Q16" s="793"/>
      <c r="R16" s="779"/>
    </row>
    <row r="17" spans="1:19" ht="83" customHeight="1">
      <c r="A17" s="2365"/>
      <c r="B17" s="773" t="s">
        <v>1853</v>
      </c>
      <c r="C17" s="774" t="s">
        <v>1854</v>
      </c>
      <c r="D17" s="2368"/>
      <c r="E17" s="782">
        <v>0.16857164850926656</v>
      </c>
      <c r="F17" s="2370"/>
      <c r="G17" s="2372"/>
      <c r="H17" s="2372"/>
      <c r="I17" s="2365"/>
      <c r="J17" s="784"/>
      <c r="K17" s="784"/>
      <c r="L17" s="792"/>
      <c r="M17" s="793"/>
      <c r="N17" s="793"/>
      <c r="O17" s="794"/>
      <c r="P17" s="793"/>
      <c r="Q17" s="793"/>
      <c r="R17" s="779"/>
    </row>
    <row r="18" spans="1:19" s="803" customFormat="1" ht="50.5" customHeight="1">
      <c r="A18" s="795"/>
      <c r="B18" s="796"/>
      <c r="C18" s="795"/>
      <c r="D18" s="795"/>
      <c r="E18" s="782">
        <f>SUM(E7:E17)</f>
        <v>1.0000000000000002</v>
      </c>
      <c r="F18" s="797">
        <f>+H18/G18</f>
        <v>3.245004220127988E-2</v>
      </c>
      <c r="G18" s="798">
        <f>SUM(G7:G17)</f>
        <v>1186439.135</v>
      </c>
      <c r="H18" s="798">
        <f>SUM(H7:H17)</f>
        <v>38500</v>
      </c>
      <c r="I18" s="799"/>
      <c r="J18" s="788"/>
      <c r="K18" s="788"/>
      <c r="L18" s="800"/>
      <c r="M18" s="801"/>
      <c r="N18" s="801"/>
      <c r="O18" s="802"/>
      <c r="P18" s="801"/>
      <c r="Q18" s="801"/>
      <c r="R18" s="774"/>
    </row>
    <row r="19" spans="1:19" s="791" customFormat="1" ht="408.5" customHeight="1">
      <c r="A19" s="2380" t="s">
        <v>1855</v>
      </c>
      <c r="B19" s="2380" t="s">
        <v>1856</v>
      </c>
      <c r="C19" s="2380" t="s">
        <v>1857</v>
      </c>
      <c r="D19" s="2380" t="s">
        <v>1858</v>
      </c>
      <c r="E19" s="2392">
        <f>+G19/G19</f>
        <v>1</v>
      </c>
      <c r="F19" s="2395">
        <f>+H19/G19</f>
        <v>0.14408310749774164</v>
      </c>
      <c r="G19" s="2398">
        <v>553500</v>
      </c>
      <c r="H19" s="2398">
        <f>+M19+M20+M21+M22+M23+M24+M25+M26+M27+M28</f>
        <v>79750</v>
      </c>
      <c r="I19" s="2380" t="s">
        <v>1859</v>
      </c>
      <c r="J19" s="788" t="s">
        <v>1860</v>
      </c>
      <c r="K19" s="788" t="s">
        <v>1861</v>
      </c>
      <c r="L19" s="788" t="s">
        <v>1862</v>
      </c>
      <c r="M19" s="789">
        <v>9000</v>
      </c>
      <c r="N19" s="789">
        <v>9000</v>
      </c>
      <c r="O19" s="774" t="s">
        <v>1863</v>
      </c>
      <c r="P19" s="790">
        <v>41155</v>
      </c>
      <c r="Q19" s="790">
        <v>41244</v>
      </c>
      <c r="R19" s="774" t="s">
        <v>1864</v>
      </c>
    </row>
    <row r="20" spans="1:19" s="791" customFormat="1" ht="408.5" customHeight="1">
      <c r="A20" s="2381"/>
      <c r="B20" s="2381"/>
      <c r="C20" s="2381"/>
      <c r="D20" s="2381"/>
      <c r="E20" s="2393"/>
      <c r="F20" s="2396"/>
      <c r="G20" s="2399"/>
      <c r="H20" s="2399"/>
      <c r="I20" s="2381"/>
      <c r="J20" s="788" t="s">
        <v>1865</v>
      </c>
      <c r="K20" s="788" t="s">
        <v>1866</v>
      </c>
      <c r="L20" s="788" t="s">
        <v>1867</v>
      </c>
      <c r="M20" s="789">
        <v>9000</v>
      </c>
      <c r="N20" s="789">
        <v>9000</v>
      </c>
      <c r="O20" s="774" t="s">
        <v>1863</v>
      </c>
      <c r="P20" s="790">
        <v>41156</v>
      </c>
      <c r="Q20" s="790">
        <v>41245</v>
      </c>
      <c r="R20" s="774" t="s">
        <v>1868</v>
      </c>
    </row>
    <row r="21" spans="1:19" s="791" customFormat="1" ht="296" customHeight="1">
      <c r="A21" s="2381"/>
      <c r="B21" s="2381"/>
      <c r="C21" s="2381"/>
      <c r="D21" s="2381"/>
      <c r="E21" s="2393"/>
      <c r="F21" s="2396"/>
      <c r="G21" s="2399"/>
      <c r="H21" s="2399"/>
      <c r="I21" s="2381"/>
      <c r="J21" s="788" t="s">
        <v>1869</v>
      </c>
      <c r="K21" s="788" t="s">
        <v>1870</v>
      </c>
      <c r="L21" s="788" t="s">
        <v>1871</v>
      </c>
      <c r="M21" s="789">
        <v>7500</v>
      </c>
      <c r="N21" s="789">
        <v>7500</v>
      </c>
      <c r="O21" s="774" t="s">
        <v>1863</v>
      </c>
      <c r="P21" s="790">
        <v>41159</v>
      </c>
      <c r="Q21" s="790">
        <v>41248</v>
      </c>
      <c r="R21" s="774" t="s">
        <v>1872</v>
      </c>
    </row>
    <row r="22" spans="1:19" s="791" customFormat="1" ht="348.5" customHeight="1">
      <c r="A22" s="2381"/>
      <c r="B22" s="2381"/>
      <c r="C22" s="2381"/>
      <c r="D22" s="2381"/>
      <c r="E22" s="2393"/>
      <c r="F22" s="2396"/>
      <c r="G22" s="2399"/>
      <c r="H22" s="2399"/>
      <c r="I22" s="2381"/>
      <c r="J22" s="788" t="s">
        <v>1873</v>
      </c>
      <c r="K22" s="788" t="s">
        <v>1870</v>
      </c>
      <c r="L22" s="788" t="s">
        <v>1874</v>
      </c>
      <c r="M22" s="789">
        <v>7500</v>
      </c>
      <c r="N22" s="789">
        <v>7500</v>
      </c>
      <c r="O22" s="774" t="s">
        <v>1863</v>
      </c>
      <c r="P22" s="790">
        <v>41164</v>
      </c>
      <c r="Q22" s="790">
        <v>41253</v>
      </c>
      <c r="R22" s="774" t="s">
        <v>1875</v>
      </c>
    </row>
    <row r="23" spans="1:19" s="791" customFormat="1" ht="240.5" customHeight="1">
      <c r="A23" s="2381"/>
      <c r="B23" s="2381"/>
      <c r="C23" s="2381"/>
      <c r="D23" s="2381"/>
      <c r="E23" s="2393"/>
      <c r="F23" s="2396"/>
      <c r="G23" s="2399"/>
      <c r="H23" s="2399"/>
      <c r="I23" s="2381"/>
      <c r="J23" s="788" t="s">
        <v>1876</v>
      </c>
      <c r="K23" s="788" t="s">
        <v>1877</v>
      </c>
      <c r="L23" s="788" t="s">
        <v>1878</v>
      </c>
      <c r="M23" s="789">
        <v>9000</v>
      </c>
      <c r="N23" s="789">
        <v>9000</v>
      </c>
      <c r="O23" s="774" t="s">
        <v>1863</v>
      </c>
      <c r="P23" s="790">
        <v>41166</v>
      </c>
      <c r="Q23" s="790">
        <v>41255</v>
      </c>
      <c r="R23" s="774" t="s">
        <v>1879</v>
      </c>
    </row>
    <row r="24" spans="1:19" s="791" customFormat="1" ht="328.25" customHeight="1">
      <c r="A24" s="2381"/>
      <c r="B24" s="2381"/>
      <c r="C24" s="2381"/>
      <c r="D24" s="2381"/>
      <c r="E24" s="2393"/>
      <c r="F24" s="2396"/>
      <c r="G24" s="2399"/>
      <c r="H24" s="2399"/>
      <c r="I24" s="2381"/>
      <c r="J24" s="788" t="s">
        <v>1880</v>
      </c>
      <c r="K24" s="788" t="s">
        <v>1881</v>
      </c>
      <c r="L24" s="788" t="s">
        <v>1882</v>
      </c>
      <c r="M24" s="789">
        <v>7500</v>
      </c>
      <c r="N24" s="789">
        <v>7500</v>
      </c>
      <c r="O24" s="774" t="s">
        <v>1863</v>
      </c>
      <c r="P24" s="790">
        <v>41180</v>
      </c>
      <c r="Q24" s="790">
        <v>41269</v>
      </c>
      <c r="R24" s="774" t="s">
        <v>1883</v>
      </c>
    </row>
    <row r="25" spans="1:19" s="791" customFormat="1" ht="240.5" customHeight="1">
      <c r="A25" s="2381"/>
      <c r="B25" s="2381"/>
      <c r="C25" s="2381"/>
      <c r="D25" s="2381"/>
      <c r="E25" s="2393"/>
      <c r="F25" s="2396"/>
      <c r="G25" s="2399"/>
      <c r="H25" s="2399"/>
      <c r="I25" s="2381"/>
      <c r="J25" s="788" t="s">
        <v>1884</v>
      </c>
      <c r="K25" s="788" t="s">
        <v>1885</v>
      </c>
      <c r="L25" s="788" t="s">
        <v>1886</v>
      </c>
      <c r="M25" s="789">
        <v>9000</v>
      </c>
      <c r="N25" s="789">
        <v>9000</v>
      </c>
      <c r="O25" s="774" t="s">
        <v>1863</v>
      </c>
      <c r="P25" s="790">
        <v>41180</v>
      </c>
      <c r="Q25" s="790">
        <v>41269</v>
      </c>
      <c r="R25" s="774" t="s">
        <v>1887</v>
      </c>
    </row>
    <row r="26" spans="1:19" s="791" customFormat="1" ht="408.5" customHeight="1">
      <c r="A26" s="2381"/>
      <c r="B26" s="2381"/>
      <c r="C26" s="2381"/>
      <c r="D26" s="2381"/>
      <c r="E26" s="2393"/>
      <c r="F26" s="2396"/>
      <c r="G26" s="2399"/>
      <c r="H26" s="2399"/>
      <c r="I26" s="2381"/>
      <c r="J26" s="788" t="s">
        <v>1888</v>
      </c>
      <c r="K26" s="788" t="s">
        <v>1889</v>
      </c>
      <c r="L26" s="788" t="s">
        <v>1890</v>
      </c>
      <c r="M26" s="789">
        <v>7500</v>
      </c>
      <c r="N26" s="789">
        <v>7500</v>
      </c>
      <c r="O26" s="774" t="s">
        <v>1863</v>
      </c>
      <c r="P26" s="790">
        <v>41180</v>
      </c>
      <c r="Q26" s="790">
        <v>41268</v>
      </c>
      <c r="R26" s="774" t="s">
        <v>1891</v>
      </c>
    </row>
    <row r="27" spans="1:19" s="791" customFormat="1" ht="240.5" customHeight="1">
      <c r="A27" s="2381"/>
      <c r="B27" s="2381"/>
      <c r="C27" s="2381"/>
      <c r="D27" s="2381"/>
      <c r="E27" s="2393"/>
      <c r="F27" s="2396"/>
      <c r="G27" s="2399"/>
      <c r="H27" s="2399"/>
      <c r="I27" s="2381"/>
      <c r="J27" s="788" t="s">
        <v>1892</v>
      </c>
      <c r="K27" s="788" t="s">
        <v>1893</v>
      </c>
      <c r="L27" s="788" t="s">
        <v>1894</v>
      </c>
      <c r="M27" s="789">
        <v>7500</v>
      </c>
      <c r="N27" s="789">
        <v>7500</v>
      </c>
      <c r="O27" s="774" t="s">
        <v>1863</v>
      </c>
      <c r="P27" s="790">
        <v>41180</v>
      </c>
      <c r="Q27" s="790">
        <v>41268</v>
      </c>
      <c r="R27" s="774" t="s">
        <v>1895</v>
      </c>
    </row>
    <row r="28" spans="1:19" s="791" customFormat="1" ht="336.5" customHeight="1">
      <c r="A28" s="2382"/>
      <c r="B28" s="2382"/>
      <c r="C28" s="2382"/>
      <c r="D28" s="2382"/>
      <c r="E28" s="2394"/>
      <c r="F28" s="2397"/>
      <c r="G28" s="2400"/>
      <c r="H28" s="2400"/>
      <c r="I28" s="2382"/>
      <c r="J28" s="788" t="s">
        <v>1896</v>
      </c>
      <c r="K28" s="788" t="s">
        <v>1897</v>
      </c>
      <c r="L28" s="788" t="s">
        <v>1898</v>
      </c>
      <c r="M28" s="789">
        <v>6250</v>
      </c>
      <c r="N28" s="789">
        <v>6250</v>
      </c>
      <c r="O28" s="774" t="s">
        <v>1863</v>
      </c>
      <c r="P28" s="790">
        <v>41180</v>
      </c>
      <c r="Q28" s="790">
        <v>41254</v>
      </c>
      <c r="R28" s="774" t="s">
        <v>1899</v>
      </c>
    </row>
    <row r="29" spans="1:19" s="803" customFormat="1" ht="24" customHeight="1">
      <c r="A29" s="804"/>
      <c r="B29" s="796"/>
      <c r="C29" s="805"/>
      <c r="D29" s="805"/>
      <c r="E29" s="782">
        <v>1</v>
      </c>
      <c r="F29" s="806">
        <f>+H29/G29</f>
        <v>0.14408310749774164</v>
      </c>
      <c r="G29" s="807">
        <f>SUM(G19:G28)</f>
        <v>553500</v>
      </c>
      <c r="H29" s="807">
        <f>SUM(H19:H28)</f>
        <v>79750</v>
      </c>
      <c r="I29" s="799"/>
      <c r="J29" s="788"/>
      <c r="K29" s="788"/>
      <c r="L29" s="808"/>
      <c r="M29" s="805"/>
      <c r="N29" s="809"/>
      <c r="O29" s="795"/>
      <c r="P29" s="809"/>
      <c r="Q29" s="809"/>
      <c r="R29" s="774"/>
    </row>
    <row r="30" spans="1:19" s="791" customFormat="1" ht="409.25" customHeight="1">
      <c r="A30" s="2380" t="s">
        <v>1900</v>
      </c>
      <c r="B30" s="787" t="s">
        <v>1901</v>
      </c>
      <c r="C30" s="774" t="s">
        <v>1902</v>
      </c>
      <c r="D30" s="2383" t="s">
        <v>1903</v>
      </c>
      <c r="E30" s="782">
        <v>0.62024625994223925</v>
      </c>
      <c r="F30" s="810">
        <f>+H30/G30</f>
        <v>0.35382109893433555</v>
      </c>
      <c r="G30" s="2386">
        <v>9958947.5969999991</v>
      </c>
      <c r="H30" s="2386">
        <f>+M30+M31+M32</f>
        <v>3523685.7829999998</v>
      </c>
      <c r="I30" s="2389" t="s">
        <v>1904</v>
      </c>
      <c r="J30" s="788" t="s">
        <v>1905</v>
      </c>
      <c r="K30" s="788" t="s">
        <v>1906</v>
      </c>
      <c r="L30" s="811" t="s">
        <v>1907</v>
      </c>
      <c r="M30" s="789">
        <v>145000</v>
      </c>
      <c r="N30" s="789">
        <v>145000</v>
      </c>
      <c r="O30" s="774" t="s">
        <v>1863</v>
      </c>
      <c r="P30" s="790">
        <v>41038</v>
      </c>
      <c r="Q30" s="790">
        <v>41221</v>
      </c>
      <c r="R30" s="774" t="s">
        <v>1908</v>
      </c>
      <c r="S30" s="812">
        <v>358</v>
      </c>
    </row>
    <row r="31" spans="1:19" s="791" customFormat="1" ht="409.25" customHeight="1">
      <c r="A31" s="2381"/>
      <c r="B31" s="787" t="s">
        <v>1909</v>
      </c>
      <c r="C31" s="774" t="s">
        <v>1910</v>
      </c>
      <c r="D31" s="2384"/>
      <c r="E31" s="782">
        <v>0.12169960612756904</v>
      </c>
      <c r="F31" s="813"/>
      <c r="G31" s="2387"/>
      <c r="H31" s="2387"/>
      <c r="I31" s="2390"/>
      <c r="J31" s="788" t="s">
        <v>1905</v>
      </c>
      <c r="K31" s="788" t="s">
        <v>1906</v>
      </c>
      <c r="L31" s="811" t="s">
        <v>1907</v>
      </c>
      <c r="M31" s="789">
        <v>533126.40000000002</v>
      </c>
      <c r="N31" s="789">
        <v>533126.40000000002</v>
      </c>
      <c r="O31" s="774" t="s">
        <v>1911</v>
      </c>
      <c r="P31" s="790">
        <v>41038</v>
      </c>
      <c r="Q31" s="790">
        <v>41221</v>
      </c>
      <c r="R31" s="774" t="s">
        <v>1908</v>
      </c>
      <c r="S31" s="812">
        <v>358</v>
      </c>
    </row>
    <row r="32" spans="1:19" s="791" customFormat="1" ht="354" customHeight="1">
      <c r="A32" s="2382"/>
      <c r="B32" s="787" t="s">
        <v>1912</v>
      </c>
      <c r="C32" s="774" t="s">
        <v>1913</v>
      </c>
      <c r="D32" s="2385"/>
      <c r="E32" s="782">
        <v>0.25805413423142848</v>
      </c>
      <c r="F32" s="814"/>
      <c r="G32" s="2388"/>
      <c r="H32" s="2388"/>
      <c r="I32" s="2391"/>
      <c r="J32" s="788" t="s">
        <v>1914</v>
      </c>
      <c r="K32" s="815" t="s">
        <v>1915</v>
      </c>
      <c r="L32" s="811" t="s">
        <v>1916</v>
      </c>
      <c r="M32" s="789">
        <v>2845559.3829999999</v>
      </c>
      <c r="N32" s="789">
        <v>2845559.3829999999</v>
      </c>
      <c r="O32" s="774" t="s">
        <v>1911</v>
      </c>
      <c r="P32" s="790">
        <v>41149</v>
      </c>
      <c r="Q32" s="790">
        <v>41271</v>
      </c>
      <c r="R32" s="774" t="s">
        <v>1908</v>
      </c>
      <c r="S32" s="812">
        <v>551</v>
      </c>
    </row>
    <row r="33" spans="1:19" s="803" customFormat="1" ht="19.25" customHeight="1">
      <c r="A33" s="816"/>
      <c r="B33" s="796"/>
      <c r="C33" s="795"/>
      <c r="D33" s="795"/>
      <c r="E33" s="782">
        <f>SUM(E30:E32)</f>
        <v>1.0000000003012368</v>
      </c>
      <c r="F33" s="806">
        <f>+H33/G33</f>
        <v>0.35382109893433555</v>
      </c>
      <c r="G33" s="798">
        <f>+G30</f>
        <v>9958947.5969999991</v>
      </c>
      <c r="H33" s="798">
        <f>+H30</f>
        <v>3523685.7829999998</v>
      </c>
      <c r="I33" s="799"/>
      <c r="J33" s="788"/>
      <c r="K33" s="788"/>
      <c r="L33" s="808"/>
      <c r="M33" s="817">
        <f>SUM(M30:M32)</f>
        <v>3523685.7829999998</v>
      </c>
      <c r="N33" s="809"/>
      <c r="O33" s="795"/>
      <c r="P33" s="809"/>
      <c r="Q33" s="809"/>
      <c r="R33" s="774"/>
    </row>
    <row r="34" spans="1:19" s="791" customFormat="1" ht="284.5" customHeight="1">
      <c r="A34" s="2380" t="s">
        <v>1917</v>
      </c>
      <c r="B34" s="787" t="s">
        <v>1918</v>
      </c>
      <c r="C34" s="774" t="s">
        <v>1919</v>
      </c>
      <c r="D34" s="2380" t="s">
        <v>1920</v>
      </c>
      <c r="E34" s="782">
        <v>0.1167188629455463</v>
      </c>
      <c r="F34" s="2405">
        <f>+H34/G34</f>
        <v>0.56939890960619288</v>
      </c>
      <c r="G34" s="2386">
        <v>6669530.3590000002</v>
      </c>
      <c r="H34" s="2386">
        <f>+M34+M35+M36+M37+M38</f>
        <v>3797623.3140000002</v>
      </c>
      <c r="I34" s="2401" t="s">
        <v>1921</v>
      </c>
      <c r="J34" s="788" t="s">
        <v>1922</v>
      </c>
      <c r="K34" s="788" t="s">
        <v>1923</v>
      </c>
      <c r="L34" s="811" t="s">
        <v>1924</v>
      </c>
      <c r="M34" s="789">
        <v>2500000</v>
      </c>
      <c r="N34" s="789">
        <v>2500000</v>
      </c>
      <c r="O34" s="774" t="s">
        <v>1925</v>
      </c>
      <c r="P34" s="790">
        <v>41149</v>
      </c>
      <c r="Q34" s="790">
        <v>41268</v>
      </c>
      <c r="R34" s="774" t="s">
        <v>1908</v>
      </c>
      <c r="S34" s="812">
        <v>574</v>
      </c>
    </row>
    <row r="35" spans="1:19" s="791" customFormat="1" ht="409.25" customHeight="1">
      <c r="A35" s="2381"/>
      <c r="B35" s="787" t="s">
        <v>1926</v>
      </c>
      <c r="C35" s="774" t="s">
        <v>1927</v>
      </c>
      <c r="D35" s="2381"/>
      <c r="E35" s="782">
        <v>0.27168329735288888</v>
      </c>
      <c r="F35" s="2406"/>
      <c r="G35" s="2387"/>
      <c r="H35" s="2387"/>
      <c r="I35" s="2402"/>
      <c r="J35" s="788" t="s">
        <v>1905</v>
      </c>
      <c r="K35" s="788" t="s">
        <v>1906</v>
      </c>
      <c r="L35" s="811" t="s">
        <v>1907</v>
      </c>
      <c r="M35" s="789">
        <v>430000</v>
      </c>
      <c r="N35" s="789">
        <v>430000</v>
      </c>
      <c r="O35" s="774" t="s">
        <v>1863</v>
      </c>
      <c r="P35" s="790">
        <v>41038</v>
      </c>
      <c r="Q35" s="790">
        <v>41221</v>
      </c>
      <c r="R35" s="774" t="s">
        <v>1908</v>
      </c>
      <c r="S35" s="812">
        <v>358</v>
      </c>
    </row>
    <row r="36" spans="1:19" s="791" customFormat="1" ht="355.25" customHeight="1">
      <c r="A36" s="2381"/>
      <c r="B36" s="787" t="s">
        <v>1928</v>
      </c>
      <c r="C36" s="774" t="s">
        <v>1929</v>
      </c>
      <c r="D36" s="2381"/>
      <c r="E36" s="782">
        <v>0.61159783970156489</v>
      </c>
      <c r="F36" s="2406"/>
      <c r="G36" s="2387"/>
      <c r="H36" s="2387"/>
      <c r="I36" s="2402"/>
      <c r="J36" s="788" t="s">
        <v>1914</v>
      </c>
      <c r="K36" s="815" t="s">
        <v>1915</v>
      </c>
      <c r="L36" s="811" t="s">
        <v>1916</v>
      </c>
      <c r="M36" s="789">
        <v>597410.35400000005</v>
      </c>
      <c r="N36" s="789">
        <v>597410.35400000005</v>
      </c>
      <c r="O36" s="774" t="s">
        <v>1930</v>
      </c>
      <c r="P36" s="790">
        <v>41149</v>
      </c>
      <c r="Q36" s="790">
        <v>41271</v>
      </c>
      <c r="R36" s="774" t="s">
        <v>1908</v>
      </c>
      <c r="S36" s="812">
        <v>551</v>
      </c>
    </row>
    <row r="37" spans="1:19" s="791" customFormat="1" ht="375.5" customHeight="1">
      <c r="A37" s="2381"/>
      <c r="B37" s="787" t="s">
        <v>1931</v>
      </c>
      <c r="C37" s="774" t="s">
        <v>1932</v>
      </c>
      <c r="D37" s="2381"/>
      <c r="E37" s="782">
        <v>0</v>
      </c>
      <c r="F37" s="2406"/>
      <c r="G37" s="2387"/>
      <c r="H37" s="2387"/>
      <c r="I37" s="2402"/>
      <c r="J37" s="788" t="s">
        <v>1905</v>
      </c>
      <c r="K37" s="788" t="s">
        <v>1906</v>
      </c>
      <c r="L37" s="811" t="s">
        <v>1933</v>
      </c>
      <c r="M37" s="789">
        <v>29928</v>
      </c>
      <c r="N37" s="789">
        <v>29928</v>
      </c>
      <c r="O37" s="774" t="s">
        <v>1911</v>
      </c>
      <c r="P37" s="790">
        <v>41038</v>
      </c>
      <c r="Q37" s="790">
        <v>41221</v>
      </c>
      <c r="R37" s="774" t="s">
        <v>1908</v>
      </c>
      <c r="S37" s="812">
        <v>358</v>
      </c>
    </row>
    <row r="38" spans="1:19" s="791" customFormat="1" ht="348" customHeight="1">
      <c r="A38" s="2381"/>
      <c r="B38" s="787" t="s">
        <v>1934</v>
      </c>
      <c r="C38" s="774" t="s">
        <v>1932</v>
      </c>
      <c r="D38" s="2381"/>
      <c r="E38" s="782">
        <v>0</v>
      </c>
      <c r="F38" s="2406"/>
      <c r="G38" s="2387"/>
      <c r="H38" s="2387"/>
      <c r="I38" s="818"/>
      <c r="J38" s="788" t="s">
        <v>1914</v>
      </c>
      <c r="K38" s="815" t="s">
        <v>1915</v>
      </c>
      <c r="L38" s="811" t="s">
        <v>1916</v>
      </c>
      <c r="M38" s="789">
        <v>240284.96</v>
      </c>
      <c r="N38" s="789">
        <v>240284.96</v>
      </c>
      <c r="O38" s="774" t="s">
        <v>1911</v>
      </c>
      <c r="P38" s="790">
        <v>41149</v>
      </c>
      <c r="Q38" s="790">
        <v>41271</v>
      </c>
      <c r="R38" s="774" t="s">
        <v>1908</v>
      </c>
      <c r="S38" s="812">
        <v>551</v>
      </c>
    </row>
    <row r="39" spans="1:19" s="791" customFormat="1" ht="105.5" customHeight="1">
      <c r="A39" s="2382"/>
      <c r="B39" s="787" t="s">
        <v>1935</v>
      </c>
      <c r="C39" s="774" t="s">
        <v>1936</v>
      </c>
      <c r="D39" s="2382"/>
      <c r="E39" s="782">
        <v>0</v>
      </c>
      <c r="F39" s="2407"/>
      <c r="G39" s="2388"/>
      <c r="H39" s="2388"/>
      <c r="I39" s="819"/>
      <c r="J39" s="788"/>
      <c r="K39" s="788"/>
      <c r="L39" s="820"/>
      <c r="M39" s="821"/>
      <c r="N39" s="809"/>
      <c r="O39" s="774"/>
      <c r="P39" s="809"/>
      <c r="Q39" s="809"/>
      <c r="R39" s="774"/>
    </row>
    <row r="40" spans="1:19" s="803" customFormat="1">
      <c r="A40" s="816"/>
      <c r="B40" s="796"/>
      <c r="C40" s="795"/>
      <c r="D40" s="795"/>
      <c r="E40" s="782">
        <f>SUM(E34:E39)</f>
        <v>1</v>
      </c>
      <c r="F40" s="822">
        <f>+H40/G40</f>
        <v>0.56939890960619288</v>
      </c>
      <c r="G40" s="798">
        <f>+G34</f>
        <v>6669530.3590000002</v>
      </c>
      <c r="H40" s="798">
        <f>+M34+M35+M36+M37+M38</f>
        <v>3797623.3140000002</v>
      </c>
      <c r="I40" s="799"/>
      <c r="J40" s="788"/>
      <c r="K40" s="788"/>
      <c r="L40" s="808"/>
      <c r="M40" s="805"/>
      <c r="N40" s="809"/>
      <c r="O40" s="795"/>
      <c r="P40" s="809"/>
      <c r="Q40" s="809"/>
      <c r="R40" s="774"/>
    </row>
    <row r="41" spans="1:19" s="791" customFormat="1" ht="409.25" customHeight="1">
      <c r="A41" s="823" t="s">
        <v>1937</v>
      </c>
      <c r="B41" s="824" t="s">
        <v>1938</v>
      </c>
      <c r="C41" s="824" t="s">
        <v>1939</v>
      </c>
      <c r="D41" s="824" t="s">
        <v>1940</v>
      </c>
      <c r="E41" s="825">
        <v>1</v>
      </c>
      <c r="G41" s="826">
        <v>800000</v>
      </c>
      <c r="H41" s="803"/>
      <c r="I41" s="827" t="s">
        <v>1941</v>
      </c>
      <c r="J41" s="788"/>
      <c r="K41" s="788"/>
      <c r="L41" s="828"/>
      <c r="M41" s="774"/>
      <c r="N41" s="809"/>
      <c r="O41" s="774"/>
      <c r="P41" s="829"/>
      <c r="Q41" s="829"/>
      <c r="R41" s="774"/>
    </row>
    <row r="42" spans="1:19" s="803" customFormat="1" ht="38.5" customHeight="1">
      <c r="A42" s="816"/>
      <c r="B42" s="795"/>
      <c r="C42" s="795"/>
      <c r="D42" s="795"/>
      <c r="E42" s="782">
        <f>+E41</f>
        <v>1</v>
      </c>
      <c r="F42" s="830">
        <f>+H42/G42</f>
        <v>0</v>
      </c>
      <c r="G42" s="798">
        <f>+G41</f>
        <v>800000</v>
      </c>
      <c r="H42" s="798">
        <f>+H41</f>
        <v>0</v>
      </c>
      <c r="I42" s="799"/>
      <c r="J42" s="788"/>
      <c r="K42" s="788"/>
      <c r="L42" s="799"/>
      <c r="M42" s="795"/>
      <c r="N42" s="809"/>
      <c r="O42" s="795"/>
      <c r="P42" s="809"/>
      <c r="Q42" s="809"/>
      <c r="R42" s="774"/>
    </row>
    <row r="43" spans="1:19" s="791" customFormat="1" ht="409.25" customHeight="1">
      <c r="A43" s="2412" t="s">
        <v>1942</v>
      </c>
      <c r="B43" s="774" t="s">
        <v>1943</v>
      </c>
      <c r="C43" s="774" t="s">
        <v>1944</v>
      </c>
      <c r="D43" s="2414" t="s">
        <v>1945</v>
      </c>
      <c r="E43" s="782">
        <v>1</v>
      </c>
      <c r="F43" s="831">
        <v>1</v>
      </c>
      <c r="G43" s="2416">
        <v>3983302.003</v>
      </c>
      <c r="H43" s="803"/>
      <c r="I43" s="2389" t="s">
        <v>1946</v>
      </c>
      <c r="J43" s="788"/>
      <c r="K43" s="788"/>
      <c r="L43" s="820"/>
      <c r="M43" s="832"/>
      <c r="N43" s="809"/>
      <c r="O43" s="774"/>
      <c r="P43" s="809"/>
      <c r="Q43" s="809"/>
      <c r="R43" s="774"/>
    </row>
    <row r="44" spans="1:19" s="791" customFormat="1" ht="140.5" customHeight="1">
      <c r="A44" s="2413"/>
      <c r="B44" s="774" t="s">
        <v>1947</v>
      </c>
      <c r="C44" s="774" t="s">
        <v>1948</v>
      </c>
      <c r="D44" s="2415"/>
      <c r="E44" s="782">
        <v>1</v>
      </c>
      <c r="G44" s="2417"/>
      <c r="H44" s="803"/>
      <c r="I44" s="2391"/>
      <c r="J44" s="788"/>
      <c r="K44" s="788"/>
      <c r="L44" s="820"/>
      <c r="M44" s="832"/>
      <c r="N44" s="809"/>
      <c r="O44" s="774"/>
      <c r="P44" s="809"/>
      <c r="Q44" s="809"/>
      <c r="R44" s="774"/>
    </row>
    <row r="45" spans="1:19" s="803" customFormat="1">
      <c r="A45" s="804"/>
      <c r="B45" s="795"/>
      <c r="C45" s="795"/>
      <c r="D45" s="795"/>
      <c r="E45" s="782">
        <f>SUM(E43:E44)</f>
        <v>2</v>
      </c>
      <c r="F45" s="830">
        <f>+F43+F44</f>
        <v>1</v>
      </c>
      <c r="G45" s="798">
        <f>SUM(G43)</f>
        <v>3983302.003</v>
      </c>
      <c r="H45" s="798">
        <f>SUM(H43)</f>
        <v>0</v>
      </c>
      <c r="I45" s="799"/>
      <c r="J45" s="788"/>
      <c r="K45" s="788"/>
      <c r="L45" s="808"/>
      <c r="M45" s="833"/>
      <c r="N45" s="809"/>
      <c r="O45" s="795"/>
      <c r="P45" s="809"/>
      <c r="Q45" s="809"/>
      <c r="R45" s="774"/>
    </row>
    <row r="46" spans="1:19" s="791" customFormat="1">
      <c r="A46" s="834"/>
      <c r="B46" s="774"/>
      <c r="C46" s="774"/>
      <c r="D46" s="774"/>
      <c r="E46" s="782"/>
      <c r="F46" s="806">
        <f>+H46/G46</f>
        <v>0.33694353592645693</v>
      </c>
      <c r="G46" s="798">
        <f>+G45+G42+G40+G33+G29</f>
        <v>21965279.958999999</v>
      </c>
      <c r="H46" s="798">
        <f>+H45+H42+H40+H33+H29</f>
        <v>7401059.0970000001</v>
      </c>
      <c r="I46" s="835"/>
      <c r="J46" s="788"/>
      <c r="K46" s="788"/>
      <c r="L46" s="820"/>
      <c r="M46" s="832"/>
      <c r="N46" s="809"/>
      <c r="O46" s="774"/>
      <c r="P46" s="809"/>
      <c r="Q46" s="809"/>
      <c r="R46" s="774"/>
    </row>
    <row r="47" spans="1:19" s="791" customFormat="1" ht="408" customHeight="1">
      <c r="A47" s="2403" t="s">
        <v>1949</v>
      </c>
      <c r="B47" s="2404" t="s">
        <v>1950</v>
      </c>
      <c r="C47" s="2404" t="s">
        <v>1951</v>
      </c>
      <c r="D47" s="2404" t="s">
        <v>1952</v>
      </c>
      <c r="E47" s="2408">
        <v>0.14829999999999999</v>
      </c>
      <c r="F47" s="2408">
        <f>16200/610000</f>
        <v>2.6557377049180327E-2</v>
      </c>
      <c r="G47" s="2409">
        <v>610000</v>
      </c>
      <c r="H47" s="2410">
        <f>+M47+M48</f>
        <v>16200</v>
      </c>
      <c r="I47" s="2421" t="s">
        <v>1953</v>
      </c>
      <c r="J47" s="788" t="s">
        <v>1954</v>
      </c>
      <c r="K47" s="788" t="s">
        <v>1955</v>
      </c>
      <c r="L47" s="788" t="s">
        <v>1956</v>
      </c>
      <c r="M47" s="789">
        <v>8700</v>
      </c>
      <c r="N47" s="789">
        <v>8700</v>
      </c>
      <c r="O47" s="774" t="s">
        <v>1957</v>
      </c>
      <c r="P47" s="836">
        <v>41149</v>
      </c>
      <c r="Q47" s="836">
        <v>41238</v>
      </c>
      <c r="R47" s="774" t="s">
        <v>1958</v>
      </c>
    </row>
    <row r="48" spans="1:19" s="791" customFormat="1" ht="211.25" customHeight="1">
      <c r="A48" s="2403"/>
      <c r="B48" s="2404"/>
      <c r="C48" s="2404"/>
      <c r="D48" s="2404"/>
      <c r="E48" s="2408"/>
      <c r="F48" s="2408"/>
      <c r="G48" s="2409"/>
      <c r="H48" s="2410"/>
      <c r="I48" s="2421"/>
      <c r="J48" s="788" t="s">
        <v>1959</v>
      </c>
      <c r="K48" s="788" t="s">
        <v>1960</v>
      </c>
      <c r="L48" s="788" t="s">
        <v>1961</v>
      </c>
      <c r="M48" s="789">
        <v>7500</v>
      </c>
      <c r="N48" s="789">
        <v>7500</v>
      </c>
      <c r="O48" s="774" t="s">
        <v>1957</v>
      </c>
      <c r="P48" s="836">
        <v>41158</v>
      </c>
      <c r="Q48" s="836">
        <v>41247</v>
      </c>
      <c r="R48" s="774" t="s">
        <v>1962</v>
      </c>
    </row>
    <row r="49" spans="1:18" s="791" customFormat="1" ht="240" customHeight="1">
      <c r="A49" s="837" t="s">
        <v>1963</v>
      </c>
      <c r="B49" s="838" t="s">
        <v>1964</v>
      </c>
      <c r="C49" s="838" t="s">
        <v>1965</v>
      </c>
      <c r="D49" s="839" t="s">
        <v>1966</v>
      </c>
      <c r="E49" s="840">
        <v>0.5252</v>
      </c>
      <c r="G49" s="841">
        <v>2160853.0699999998</v>
      </c>
      <c r="H49" s="803"/>
      <c r="I49" s="842" t="s">
        <v>1967</v>
      </c>
      <c r="J49" s="788"/>
      <c r="K49" s="788"/>
      <c r="L49" s="820"/>
      <c r="M49" s="832"/>
      <c r="N49" s="809"/>
      <c r="O49" s="774"/>
      <c r="P49" s="809"/>
      <c r="Q49" s="809"/>
      <c r="R49" s="774"/>
    </row>
    <row r="50" spans="1:18" s="803" customFormat="1">
      <c r="A50" s="804"/>
      <c r="B50" s="805"/>
      <c r="C50" s="805"/>
      <c r="D50" s="795"/>
      <c r="E50" s="782"/>
      <c r="F50" s="806">
        <f>+H50/G50</f>
        <v>5.8465748961564392E-3</v>
      </c>
      <c r="G50" s="798">
        <f>SUM(G47:G49)</f>
        <v>2770853.07</v>
      </c>
      <c r="H50" s="798">
        <f>SUM(H47:H49)</f>
        <v>16200</v>
      </c>
      <c r="I50" s="799"/>
      <c r="J50" s="788"/>
      <c r="K50" s="788"/>
      <c r="L50" s="808"/>
      <c r="M50" s="833"/>
      <c r="N50" s="809"/>
      <c r="O50" s="795"/>
      <c r="P50" s="809"/>
      <c r="Q50" s="809"/>
      <c r="R50" s="774"/>
    </row>
    <row r="51" spans="1:18" s="791" customFormat="1" ht="357.5" customHeight="1">
      <c r="A51" s="843" t="s">
        <v>1968</v>
      </c>
      <c r="B51" s="821" t="s">
        <v>1969</v>
      </c>
      <c r="C51" s="821" t="s">
        <v>1970</v>
      </c>
      <c r="D51" s="774" t="s">
        <v>1971</v>
      </c>
      <c r="E51" s="797">
        <v>0.1701</v>
      </c>
      <c r="F51" s="844">
        <f>+H51/G51</f>
        <v>2.8571428571428571E-2</v>
      </c>
      <c r="G51" s="798">
        <v>700000</v>
      </c>
      <c r="H51" s="798">
        <f>+M51+M52+M53</f>
        <v>20000</v>
      </c>
      <c r="I51" s="828" t="s">
        <v>1972</v>
      </c>
      <c r="J51" s="788" t="s">
        <v>1973</v>
      </c>
      <c r="K51" s="788" t="s">
        <v>1974</v>
      </c>
      <c r="L51" s="788" t="s">
        <v>1975</v>
      </c>
      <c r="M51" s="789">
        <v>7500</v>
      </c>
      <c r="N51" s="789">
        <v>7500</v>
      </c>
      <c r="O51" s="774" t="s">
        <v>1957</v>
      </c>
      <c r="P51" s="836">
        <v>41149</v>
      </c>
      <c r="Q51" s="836">
        <v>41238</v>
      </c>
      <c r="R51" s="774" t="s">
        <v>1976</v>
      </c>
    </row>
    <row r="52" spans="1:18" s="791" customFormat="1" ht="278.5" customHeight="1">
      <c r="A52" s="843"/>
      <c r="B52" s="821"/>
      <c r="C52" s="821"/>
      <c r="D52" s="774"/>
      <c r="E52" s="782"/>
      <c r="G52" s="798"/>
      <c r="H52" s="803"/>
      <c r="I52" s="828"/>
      <c r="J52" s="788" t="s">
        <v>1977</v>
      </c>
      <c r="K52" s="788" t="s">
        <v>1974</v>
      </c>
      <c r="L52" s="788" t="s">
        <v>1978</v>
      </c>
      <c r="M52" s="789">
        <v>7500</v>
      </c>
      <c r="N52" s="789">
        <v>7500</v>
      </c>
      <c r="O52" s="774" t="s">
        <v>1957</v>
      </c>
      <c r="P52" s="836">
        <v>41156</v>
      </c>
      <c r="Q52" s="836">
        <v>41245</v>
      </c>
      <c r="R52" s="774" t="s">
        <v>1979</v>
      </c>
    </row>
    <row r="53" spans="1:18" s="791" customFormat="1" ht="380.5" customHeight="1">
      <c r="A53" s="843"/>
      <c r="B53" s="821"/>
      <c r="C53" s="821"/>
      <c r="D53" s="774"/>
      <c r="E53" s="782"/>
      <c r="G53" s="798"/>
      <c r="H53" s="803"/>
      <c r="I53" s="828"/>
      <c r="J53" s="788" t="s">
        <v>1980</v>
      </c>
      <c r="K53" s="788" t="s">
        <v>1981</v>
      </c>
      <c r="L53" s="788" t="s">
        <v>1982</v>
      </c>
      <c r="M53" s="789">
        <f>2500+2500</f>
        <v>5000</v>
      </c>
      <c r="N53" s="789">
        <f>2500+2500</f>
        <v>5000</v>
      </c>
      <c r="O53" s="774" t="s">
        <v>1957</v>
      </c>
      <c r="P53" s="836">
        <v>41166</v>
      </c>
      <c r="Q53" s="836">
        <v>41225</v>
      </c>
      <c r="R53" s="774" t="s">
        <v>1983</v>
      </c>
    </row>
    <row r="54" spans="1:18" s="803" customFormat="1">
      <c r="A54" s="804"/>
      <c r="B54" s="805"/>
      <c r="C54" s="805"/>
      <c r="D54" s="805"/>
      <c r="E54" s="845"/>
      <c r="F54" s="806">
        <f>+H54/G54</f>
        <v>2.8571428571428571E-2</v>
      </c>
      <c r="G54" s="846">
        <f>+G51</f>
        <v>700000</v>
      </c>
      <c r="H54" s="846">
        <f>+H51</f>
        <v>20000</v>
      </c>
      <c r="I54" s="808"/>
      <c r="J54" s="788"/>
      <c r="K54" s="788"/>
      <c r="L54" s="808"/>
      <c r="M54" s="833"/>
      <c r="N54" s="809"/>
      <c r="O54" s="795"/>
      <c r="P54" s="809"/>
      <c r="Q54" s="809"/>
      <c r="R54" s="774"/>
    </row>
    <row r="55" spans="1:18" s="803" customFormat="1" ht="279" customHeight="1">
      <c r="A55" s="843" t="s">
        <v>1984</v>
      </c>
      <c r="B55" s="787" t="s">
        <v>1985</v>
      </c>
      <c r="C55" s="774" t="s">
        <v>1986</v>
      </c>
      <c r="D55" s="774" t="s">
        <v>1987</v>
      </c>
      <c r="E55" s="797">
        <v>2.4299999999999999E-2</v>
      </c>
      <c r="F55" s="847">
        <f>+H55/G55</f>
        <v>0</v>
      </c>
      <c r="G55" s="798">
        <v>100000</v>
      </c>
      <c r="H55" s="798">
        <v>0</v>
      </c>
      <c r="I55" s="820" t="s">
        <v>1988</v>
      </c>
      <c r="J55" s="788"/>
      <c r="K55" s="788"/>
      <c r="L55" s="808"/>
      <c r="M55" s="833"/>
      <c r="N55" s="809"/>
      <c r="O55" s="795"/>
      <c r="P55" s="809"/>
      <c r="Q55" s="809"/>
      <c r="R55" s="774"/>
    </row>
    <row r="56" spans="1:18" s="803" customFormat="1" ht="261.5" customHeight="1">
      <c r="A56" s="843" t="s">
        <v>1989</v>
      </c>
      <c r="B56" s="787" t="s">
        <v>1990</v>
      </c>
      <c r="C56" s="774" t="s">
        <v>1991</v>
      </c>
      <c r="D56" s="774" t="s">
        <v>1992</v>
      </c>
      <c r="E56" s="797">
        <v>2.6599999999999999E-2</v>
      </c>
      <c r="F56" s="847">
        <f>+H56/G56</f>
        <v>0</v>
      </c>
      <c r="G56" s="798">
        <f>109298.181+29500-20000-9500</f>
        <v>109298.18099999998</v>
      </c>
      <c r="H56" s="798">
        <v>0</v>
      </c>
      <c r="I56" s="820" t="s">
        <v>1993</v>
      </c>
      <c r="J56" s="788"/>
      <c r="K56" s="788"/>
      <c r="L56" s="808"/>
      <c r="M56" s="833"/>
      <c r="N56" s="809"/>
      <c r="O56" s="795"/>
      <c r="P56" s="809"/>
      <c r="Q56" s="809"/>
      <c r="R56" s="774"/>
    </row>
    <row r="57" spans="1:18" s="803" customFormat="1">
      <c r="A57" s="804"/>
      <c r="B57" s="805"/>
      <c r="C57" s="805"/>
      <c r="D57" s="805"/>
      <c r="E57" s="845"/>
      <c r="F57" s="830">
        <f>+H57/G57</f>
        <v>0</v>
      </c>
      <c r="G57" s="798">
        <f>SUM(G55:G56)</f>
        <v>209298.18099999998</v>
      </c>
      <c r="H57" s="798">
        <f>SUM(H55:H56)</f>
        <v>0</v>
      </c>
      <c r="I57" s="808"/>
      <c r="J57" s="788"/>
      <c r="K57" s="788"/>
      <c r="L57" s="808"/>
      <c r="M57" s="833"/>
      <c r="N57" s="809"/>
      <c r="O57" s="795"/>
      <c r="P57" s="809"/>
      <c r="Q57" s="809"/>
      <c r="R57" s="774"/>
    </row>
    <row r="58" spans="1:18" s="803" customFormat="1">
      <c r="A58" s="848"/>
      <c r="B58" s="849"/>
      <c r="C58" s="849"/>
      <c r="D58" s="849"/>
      <c r="E58" s="850"/>
      <c r="F58" s="791"/>
      <c r="G58" s="851"/>
      <c r="I58" s="852"/>
      <c r="J58" s="788"/>
      <c r="K58" s="788"/>
      <c r="L58" s="808"/>
      <c r="M58" s="833"/>
      <c r="N58" s="809"/>
      <c r="O58" s="795"/>
      <c r="P58" s="809"/>
      <c r="Q58" s="809"/>
      <c r="R58" s="774"/>
    </row>
    <row r="59" spans="1:18" s="803" customFormat="1" ht="305" customHeight="1">
      <c r="A59" s="843" t="s">
        <v>1994</v>
      </c>
      <c r="B59" s="821" t="s">
        <v>1995</v>
      </c>
      <c r="C59" s="821" t="s">
        <v>1996</v>
      </c>
      <c r="D59" s="774" t="s">
        <v>1997</v>
      </c>
      <c r="E59" s="853">
        <v>3.1399999999999997E-2</v>
      </c>
      <c r="F59" s="847">
        <f>+H59/G59</f>
        <v>0</v>
      </c>
      <c r="G59" s="798">
        <v>129281.201</v>
      </c>
      <c r="H59" s="798">
        <v>0</v>
      </c>
      <c r="I59" s="820" t="s">
        <v>1998</v>
      </c>
      <c r="J59" s="788"/>
      <c r="K59" s="788"/>
      <c r="L59" s="808"/>
      <c r="M59" s="833"/>
      <c r="N59" s="809"/>
      <c r="O59" s="795"/>
      <c r="P59" s="809"/>
      <c r="Q59" s="809"/>
      <c r="R59" s="774"/>
    </row>
    <row r="60" spans="1:18" s="803" customFormat="1" ht="311" customHeight="1">
      <c r="A60" s="843" t="s">
        <v>1999</v>
      </c>
      <c r="B60" s="821" t="s">
        <v>2000</v>
      </c>
      <c r="C60" s="821" t="s">
        <v>2001</v>
      </c>
      <c r="D60" s="774" t="s">
        <v>2002</v>
      </c>
      <c r="E60" s="853">
        <v>1.7000000000000001E-2</v>
      </c>
      <c r="F60" s="854">
        <f>+H60/G60</f>
        <v>0</v>
      </c>
      <c r="G60" s="855">
        <v>70000</v>
      </c>
      <c r="H60" s="798">
        <v>0</v>
      </c>
      <c r="I60" s="820" t="s">
        <v>2003</v>
      </c>
      <c r="J60" s="788"/>
      <c r="K60" s="788"/>
      <c r="L60" s="808"/>
      <c r="M60" s="833"/>
      <c r="N60" s="809"/>
      <c r="O60" s="795"/>
      <c r="P60" s="809"/>
      <c r="Q60" s="809"/>
      <c r="R60" s="774"/>
    </row>
    <row r="61" spans="1:18" s="803" customFormat="1" ht="99" customHeight="1">
      <c r="A61" s="804"/>
      <c r="B61" s="821" t="s">
        <v>2004</v>
      </c>
      <c r="C61" s="821" t="s">
        <v>2005</v>
      </c>
      <c r="D61" s="795"/>
      <c r="E61" s="845">
        <v>0</v>
      </c>
      <c r="F61" s="854">
        <v>0</v>
      </c>
      <c r="G61" s="798"/>
      <c r="H61" s="798">
        <v>0</v>
      </c>
      <c r="I61" s="808"/>
      <c r="J61" s="788"/>
      <c r="K61" s="788"/>
      <c r="L61" s="808"/>
      <c r="M61" s="833"/>
      <c r="N61" s="809"/>
      <c r="O61" s="795"/>
      <c r="P61" s="809"/>
      <c r="Q61" s="809"/>
      <c r="R61" s="774"/>
    </row>
    <row r="62" spans="1:18" s="803" customFormat="1" ht="291.5" customHeight="1">
      <c r="A62" s="843" t="s">
        <v>2006</v>
      </c>
      <c r="B62" s="821" t="s">
        <v>2007</v>
      </c>
      <c r="C62" s="821" t="s">
        <v>2008</v>
      </c>
      <c r="D62" s="774" t="s">
        <v>2009</v>
      </c>
      <c r="E62" s="845">
        <v>0</v>
      </c>
      <c r="F62" s="854">
        <v>0</v>
      </c>
      <c r="G62" s="798">
        <f>35500-35500</f>
        <v>0</v>
      </c>
      <c r="H62" s="798">
        <v>0</v>
      </c>
      <c r="I62" s="820" t="s">
        <v>2010</v>
      </c>
      <c r="J62" s="788"/>
      <c r="K62" s="788"/>
      <c r="L62" s="808"/>
      <c r="M62" s="833"/>
      <c r="N62" s="809"/>
      <c r="O62" s="795"/>
      <c r="P62" s="809"/>
      <c r="Q62" s="809"/>
      <c r="R62" s="774"/>
    </row>
    <row r="63" spans="1:18" s="803" customFormat="1">
      <c r="A63" s="804"/>
      <c r="B63" s="821"/>
      <c r="C63" s="805"/>
      <c r="D63" s="805"/>
      <c r="E63" s="845"/>
      <c r="F63" s="830">
        <f>+H63/G63</f>
        <v>0</v>
      </c>
      <c r="G63" s="846">
        <f>SUM(G59:G62)</f>
        <v>199281.201</v>
      </c>
      <c r="H63" s="846">
        <f>SUM(H59:H62)</f>
        <v>0</v>
      </c>
      <c r="I63" s="808"/>
      <c r="J63" s="788"/>
      <c r="K63" s="788"/>
      <c r="L63" s="808"/>
      <c r="M63" s="833"/>
      <c r="N63" s="809"/>
      <c r="O63" s="795"/>
      <c r="P63" s="809"/>
      <c r="Q63" s="809"/>
      <c r="R63" s="774"/>
    </row>
    <row r="64" spans="1:18" s="803" customFormat="1" ht="381.5" customHeight="1">
      <c r="A64" s="843" t="s">
        <v>2011</v>
      </c>
      <c r="B64" s="821" t="s">
        <v>2012</v>
      </c>
      <c r="C64" s="821" t="s">
        <v>2013</v>
      </c>
      <c r="D64" s="774" t="s">
        <v>2014</v>
      </c>
      <c r="E64" s="853">
        <v>8.5000000000000006E-3</v>
      </c>
      <c r="F64" s="853">
        <f>+H64/G64</f>
        <v>0.98285714285714287</v>
      </c>
      <c r="G64" s="798">
        <v>35000</v>
      </c>
      <c r="H64" s="798">
        <f>+M64+M65+M66</f>
        <v>34400</v>
      </c>
      <c r="I64" s="820" t="s">
        <v>2015</v>
      </c>
      <c r="J64" s="788" t="s">
        <v>2016</v>
      </c>
      <c r="K64" s="788" t="s">
        <v>2017</v>
      </c>
      <c r="L64" s="788" t="s">
        <v>2018</v>
      </c>
      <c r="M64" s="789">
        <v>12000</v>
      </c>
      <c r="N64" s="789">
        <v>12000</v>
      </c>
      <c r="O64" s="774" t="s">
        <v>234</v>
      </c>
      <c r="P64" s="836">
        <v>41158</v>
      </c>
      <c r="Q64" s="836">
        <v>41270</v>
      </c>
      <c r="R64" s="774" t="s">
        <v>2019</v>
      </c>
    </row>
    <row r="65" spans="1:18" s="803" customFormat="1" ht="405.5" customHeight="1">
      <c r="A65" s="843"/>
      <c r="B65" s="821"/>
      <c r="C65" s="821"/>
      <c r="D65" s="774"/>
      <c r="E65" s="845"/>
      <c r="F65" s="791"/>
      <c r="G65" s="798"/>
      <c r="I65" s="820"/>
      <c r="J65" s="788" t="s">
        <v>2020</v>
      </c>
      <c r="K65" s="788" t="s">
        <v>2017</v>
      </c>
      <c r="L65" s="788" t="s">
        <v>2021</v>
      </c>
      <c r="M65" s="789">
        <v>10400</v>
      </c>
      <c r="N65" s="789">
        <v>10400</v>
      </c>
      <c r="O65" s="774" t="s">
        <v>234</v>
      </c>
      <c r="P65" s="836">
        <v>41158</v>
      </c>
      <c r="Q65" s="836">
        <v>41270</v>
      </c>
      <c r="R65" s="774" t="s">
        <v>2022</v>
      </c>
    </row>
    <row r="66" spans="1:18" s="803" customFormat="1" ht="350.5" customHeight="1">
      <c r="A66" s="843"/>
      <c r="B66" s="821"/>
      <c r="C66" s="821"/>
      <c r="D66" s="774"/>
      <c r="E66" s="845"/>
      <c r="F66" s="791"/>
      <c r="G66" s="798"/>
      <c r="I66" s="820"/>
      <c r="J66" s="788" t="s">
        <v>2023</v>
      </c>
      <c r="K66" s="788" t="s">
        <v>2017</v>
      </c>
      <c r="L66" s="788" t="s">
        <v>2024</v>
      </c>
      <c r="M66" s="789">
        <v>12000</v>
      </c>
      <c r="N66" s="789">
        <v>12000</v>
      </c>
      <c r="O66" s="774" t="s">
        <v>234</v>
      </c>
      <c r="P66" s="836">
        <v>41158</v>
      </c>
      <c r="Q66" s="836">
        <v>41270</v>
      </c>
      <c r="R66" s="774" t="s">
        <v>2102</v>
      </c>
    </row>
    <row r="67" spans="1:18" s="803" customFormat="1">
      <c r="A67" s="816"/>
      <c r="B67" s="805"/>
      <c r="C67" s="805"/>
      <c r="D67" s="795"/>
      <c r="E67" s="845"/>
      <c r="F67" s="806">
        <f>+H67/G67</f>
        <v>0.98285714285714287</v>
      </c>
      <c r="G67" s="798">
        <f>+G64</f>
        <v>35000</v>
      </c>
      <c r="H67" s="798">
        <f>+H64</f>
        <v>34400</v>
      </c>
      <c r="I67" s="808"/>
      <c r="J67" s="788"/>
      <c r="K67" s="788"/>
      <c r="L67" s="808"/>
      <c r="M67" s="833"/>
      <c r="N67" s="809"/>
      <c r="O67" s="795"/>
      <c r="P67" s="809"/>
      <c r="Q67" s="809"/>
      <c r="R67" s="774"/>
    </row>
    <row r="68" spans="1:18" s="803" customFormat="1" ht="368" customHeight="1">
      <c r="A68" s="834" t="s">
        <v>2103</v>
      </c>
      <c r="B68" s="821" t="s">
        <v>2104</v>
      </c>
      <c r="C68" s="821" t="s">
        <v>2105</v>
      </c>
      <c r="D68" s="774" t="s">
        <v>2106</v>
      </c>
      <c r="E68" s="853">
        <v>4.8599999999999997E-2</v>
      </c>
      <c r="F68" s="854">
        <v>0</v>
      </c>
      <c r="G68" s="798">
        <v>200000</v>
      </c>
      <c r="H68" s="798">
        <v>0</v>
      </c>
      <c r="I68" s="820" t="s">
        <v>2107</v>
      </c>
      <c r="J68" s="788"/>
      <c r="K68" s="788"/>
      <c r="L68" s="808"/>
      <c r="M68" s="833"/>
      <c r="N68" s="809"/>
      <c r="O68" s="795"/>
      <c r="P68" s="809"/>
      <c r="Q68" s="809"/>
      <c r="R68" s="774"/>
    </row>
    <row r="69" spans="1:18" s="803" customFormat="1">
      <c r="A69" s="804"/>
      <c r="B69" s="805"/>
      <c r="C69" s="805"/>
      <c r="D69" s="805"/>
      <c r="E69" s="853">
        <f>SUM(E47:E68)</f>
        <v>0.99999999999999989</v>
      </c>
      <c r="F69" s="830">
        <f>+H69/G69</f>
        <v>0</v>
      </c>
      <c r="G69" s="798">
        <f>+G68</f>
        <v>200000</v>
      </c>
      <c r="H69" s="798">
        <f>+H68</f>
        <v>0</v>
      </c>
      <c r="I69" s="805"/>
      <c r="J69" s="856"/>
      <c r="K69" s="788"/>
      <c r="L69" s="808"/>
      <c r="M69" s="833"/>
      <c r="N69" s="809"/>
      <c r="O69" s="795"/>
      <c r="P69" s="809"/>
      <c r="Q69" s="809"/>
      <c r="R69" s="809"/>
    </row>
    <row r="70" spans="1:18" s="803" customFormat="1">
      <c r="A70" s="857"/>
      <c r="B70" s="849"/>
      <c r="C70" s="858"/>
      <c r="D70" s="859"/>
      <c r="E70" s="860"/>
      <c r="F70" s="791"/>
      <c r="G70" s="841"/>
      <c r="I70" s="859"/>
      <c r="J70" s="861"/>
      <c r="K70" s="861"/>
      <c r="L70" s="862"/>
      <c r="M70" s="863"/>
      <c r="N70" s="791"/>
      <c r="O70" s="860"/>
      <c r="P70" s="791"/>
      <c r="Q70" s="791"/>
      <c r="R70" s="791"/>
    </row>
    <row r="71" spans="1:18" s="791" customFormat="1">
      <c r="A71" s="857" t="s">
        <v>2108</v>
      </c>
      <c r="B71" s="849"/>
      <c r="C71" s="858"/>
      <c r="D71" s="838"/>
      <c r="E71" s="860"/>
      <c r="F71" s="864">
        <f>+H71/G71</f>
        <v>0.27543891129372661</v>
      </c>
      <c r="G71" s="841">
        <f>+G69+G67+G63+G57+G54+G50+G46+G18</f>
        <v>27266151.546</v>
      </c>
      <c r="H71" s="841">
        <f>+H18+H29+H33+H40+H42+H45+H50+H54+H67+H69</f>
        <v>7510159.0970000001</v>
      </c>
      <c r="I71" s="838"/>
      <c r="J71" s="861"/>
      <c r="K71" s="861"/>
      <c r="L71" s="865"/>
      <c r="M71" s="841">
        <f>M10+M11+M12+M13+M14+M19+M20+M21+M22+M23+M24+M25+M26+M27+M28+M30+M31+M32+M34+M35+M36+M37+M38+M47+M48+M51+M52+M53+M64+M65+M66</f>
        <v>7510159.0970000001</v>
      </c>
      <c r="N71" s="841">
        <f>N10+N11+N12+N13+N14+N19+N20+N21+N22+N23+N24+N25+N26+N27+N28+N30+N31+N32+N34+N35+N36+N37+N38+N47+N48+N51+N52+N53+N64+N65+N66</f>
        <v>7510159.0970000001</v>
      </c>
      <c r="O71" s="839"/>
    </row>
    <row r="72" spans="1:18" s="791" customFormat="1">
      <c r="A72" s="866" t="s">
        <v>322</v>
      </c>
      <c r="B72" s="2418"/>
      <c r="C72" s="2418"/>
      <c r="D72" s="2418"/>
      <c r="E72" s="2418"/>
      <c r="F72" s="2418"/>
      <c r="G72" s="2418"/>
      <c r="H72" s="2418"/>
      <c r="I72" s="2418"/>
      <c r="J72" s="2418"/>
      <c r="K72" s="2418"/>
      <c r="L72" s="2418"/>
      <c r="M72" s="2418"/>
      <c r="N72" s="2418"/>
      <c r="O72" s="2418"/>
      <c r="P72" s="2418"/>
      <c r="Q72" s="2418"/>
      <c r="R72" s="2419"/>
    </row>
    <row r="73" spans="1:18" s="791" customFormat="1" ht="34.25" customHeight="1">
      <c r="A73" s="2420" t="s">
        <v>2109</v>
      </c>
      <c r="B73" s="2420"/>
      <c r="C73" s="2420"/>
      <c r="D73" s="2420"/>
      <c r="E73" s="2420"/>
      <c r="F73" s="2420"/>
      <c r="G73" s="849"/>
      <c r="H73" s="867"/>
      <c r="I73" s="868"/>
      <c r="J73" s="861"/>
      <c r="K73" s="861"/>
      <c r="L73" s="869"/>
      <c r="M73" s="868"/>
      <c r="O73" s="868"/>
    </row>
    <row r="74" spans="1:18" s="791" customFormat="1" ht="34.25" customHeight="1">
      <c r="A74" s="870"/>
      <c r="B74" s="870"/>
      <c r="C74" s="870"/>
      <c r="D74" s="870"/>
      <c r="E74" s="870"/>
      <c r="F74" s="870"/>
      <c r="G74" s="849"/>
      <c r="H74" s="867"/>
      <c r="I74" s="868"/>
      <c r="J74" s="861"/>
      <c r="K74" s="861"/>
      <c r="L74" s="869"/>
      <c r="M74" s="868"/>
      <c r="O74" s="868"/>
    </row>
    <row r="75" spans="1:18" s="791" customFormat="1" ht="34.25" customHeight="1">
      <c r="A75" s="870"/>
      <c r="B75" s="870"/>
      <c r="C75" s="870"/>
      <c r="D75" s="870"/>
      <c r="E75" s="870"/>
      <c r="F75" s="870"/>
      <c r="G75" s="849"/>
      <c r="H75" s="867"/>
      <c r="I75" s="868"/>
      <c r="J75" s="861"/>
      <c r="K75" s="861"/>
      <c r="L75" s="869"/>
      <c r="M75" s="868"/>
      <c r="O75" s="868"/>
    </row>
    <row r="76" spans="1:18" s="791" customFormat="1" ht="34.25" customHeight="1">
      <c r="A76" s="870"/>
      <c r="B76" s="870"/>
      <c r="C76" s="870"/>
      <c r="D76" s="870"/>
      <c r="E76" s="870"/>
      <c r="F76" s="870"/>
      <c r="G76" s="849"/>
      <c r="H76" s="867"/>
      <c r="I76" s="868"/>
      <c r="J76" s="861"/>
      <c r="K76" s="861"/>
      <c r="L76" s="869"/>
      <c r="M76" s="868"/>
      <c r="O76" s="868"/>
    </row>
    <row r="77" spans="1:18" s="791" customFormat="1" ht="34.25" customHeight="1">
      <c r="A77" s="870"/>
      <c r="B77" s="870"/>
      <c r="C77" s="870"/>
      <c r="D77" s="870"/>
      <c r="E77" s="870"/>
      <c r="F77" s="870"/>
      <c r="G77" s="871"/>
      <c r="H77" s="872"/>
      <c r="I77" s="873"/>
      <c r="J77" s="874"/>
      <c r="K77" s="861"/>
      <c r="L77" s="869"/>
      <c r="M77" s="868"/>
      <c r="O77" s="868"/>
    </row>
    <row r="78" spans="1:18" s="877" customFormat="1" ht="18">
      <c r="A78" s="2411" t="s">
        <v>2110</v>
      </c>
      <c r="B78" s="2411"/>
      <c r="C78" s="2411"/>
      <c r="D78" s="875" t="s">
        <v>2111</v>
      </c>
      <c r="E78" s="876"/>
      <c r="G78" s="878"/>
      <c r="H78" s="875"/>
      <c r="I78" s="879"/>
      <c r="J78" s="880"/>
      <c r="K78" s="880"/>
      <c r="L78" s="880"/>
      <c r="O78" s="879"/>
    </row>
    <row r="79" spans="1:18" s="791" customFormat="1" ht="12">
      <c r="A79" s="881" t="s">
        <v>2112</v>
      </c>
      <c r="B79" s="882" t="s">
        <v>2113</v>
      </c>
      <c r="C79" s="883"/>
      <c r="D79" s="883"/>
      <c r="E79" s="884"/>
      <c r="G79" s="885"/>
      <c r="H79" s="803"/>
      <c r="I79" s="883"/>
      <c r="J79" s="861"/>
      <c r="K79" s="861"/>
      <c r="L79" s="880"/>
      <c r="M79" s="883"/>
      <c r="O79" s="886"/>
    </row>
    <row r="80" spans="1:18" s="791" customFormat="1">
      <c r="A80" s="791" t="s">
        <v>325</v>
      </c>
      <c r="E80" s="887"/>
      <c r="G80" s="888"/>
      <c r="H80" s="803"/>
      <c r="J80" s="861"/>
      <c r="K80" s="861"/>
      <c r="L80" s="861"/>
      <c r="O80" s="889"/>
    </row>
    <row r="81" spans="5:15" s="791" customFormat="1">
      <c r="E81" s="887"/>
      <c r="G81" s="888"/>
      <c r="H81" s="803"/>
      <c r="J81" s="861"/>
      <c r="K81" s="861"/>
      <c r="L81" s="861"/>
      <c r="O81" s="889"/>
    </row>
    <row r="82" spans="5:15" s="791" customFormat="1">
      <c r="E82" s="887"/>
      <c r="G82" s="888"/>
      <c r="H82" s="803"/>
      <c r="J82" s="861"/>
      <c r="K82" s="861"/>
      <c r="L82" s="861"/>
      <c r="O82" s="889"/>
    </row>
    <row r="83" spans="5:15" s="791" customFormat="1">
      <c r="E83" s="887"/>
      <c r="G83" s="888"/>
      <c r="H83" s="803"/>
      <c r="J83" s="861"/>
      <c r="K83" s="861"/>
      <c r="L83" s="861"/>
      <c r="O83" s="889"/>
    </row>
    <row r="84" spans="5:15" s="791" customFormat="1">
      <c r="E84" s="887"/>
      <c r="G84" s="888"/>
      <c r="H84" s="803"/>
      <c r="J84" s="861"/>
      <c r="K84" s="861"/>
      <c r="L84" s="861"/>
      <c r="O84" s="889"/>
    </row>
    <row r="85" spans="5:15" s="791" customFormat="1">
      <c r="E85" s="887"/>
      <c r="G85" s="888"/>
      <c r="H85" s="803"/>
      <c r="J85" s="861"/>
      <c r="K85" s="861"/>
      <c r="L85" s="861"/>
      <c r="O85" s="889"/>
    </row>
    <row r="86" spans="5:15" s="791" customFormat="1">
      <c r="E86" s="887"/>
      <c r="G86" s="888"/>
      <c r="H86" s="803"/>
      <c r="J86" s="861"/>
      <c r="K86" s="861"/>
      <c r="L86" s="861"/>
      <c r="O86" s="889"/>
    </row>
    <row r="87" spans="5:15" s="791" customFormat="1">
      <c r="E87" s="887"/>
      <c r="G87" s="888"/>
      <c r="H87" s="803"/>
      <c r="J87" s="861"/>
      <c r="K87" s="861"/>
      <c r="L87" s="861"/>
      <c r="O87" s="889"/>
    </row>
    <row r="88" spans="5:15" s="791" customFormat="1">
      <c r="E88" s="887"/>
      <c r="G88" s="888"/>
      <c r="H88" s="803"/>
      <c r="J88" s="861"/>
      <c r="K88" s="861"/>
      <c r="L88" s="861"/>
      <c r="O88" s="889"/>
    </row>
    <row r="89" spans="5:15" s="791" customFormat="1">
      <c r="E89" s="887"/>
      <c r="G89" s="888"/>
      <c r="H89" s="803"/>
      <c r="J89" s="861"/>
      <c r="K89" s="861"/>
      <c r="L89" s="861"/>
      <c r="O89" s="889"/>
    </row>
    <row r="90" spans="5:15" s="791" customFormat="1">
      <c r="E90" s="887"/>
      <c r="G90" s="888"/>
      <c r="H90" s="803"/>
      <c r="J90" s="861"/>
      <c r="K90" s="861"/>
      <c r="L90" s="861"/>
      <c r="O90" s="889"/>
    </row>
    <row r="91" spans="5:15" s="791" customFormat="1">
      <c r="E91" s="887"/>
      <c r="G91" s="888"/>
      <c r="H91" s="803"/>
      <c r="J91" s="861"/>
      <c r="K91" s="861"/>
      <c r="L91" s="861"/>
      <c r="O91" s="889"/>
    </row>
    <row r="92" spans="5:15" s="791" customFormat="1">
      <c r="E92" s="887"/>
      <c r="G92" s="888"/>
      <c r="H92" s="803"/>
      <c r="J92" s="861"/>
      <c r="K92" s="861"/>
      <c r="L92" s="861"/>
      <c r="O92" s="889"/>
    </row>
    <row r="93" spans="5:15" s="791" customFormat="1">
      <c r="E93" s="887"/>
      <c r="G93" s="888"/>
      <c r="H93" s="803"/>
      <c r="J93" s="861"/>
      <c r="K93" s="861"/>
      <c r="L93" s="861"/>
      <c r="O93" s="889"/>
    </row>
  </sheetData>
  <sheetProtection password="DD5C" sheet="1" objects="1" scenarios="1"/>
  <mergeCells count="66">
    <mergeCell ref="A78:C78"/>
    <mergeCell ref="A43:A44"/>
    <mergeCell ref="D43:D44"/>
    <mergeCell ref="G43:G44"/>
    <mergeCell ref="B72:R72"/>
    <mergeCell ref="A73:F73"/>
    <mergeCell ref="I47:I48"/>
    <mergeCell ref="D47:D48"/>
    <mergeCell ref="I43:I44"/>
    <mergeCell ref="A47:A48"/>
    <mergeCell ref="B47:B48"/>
    <mergeCell ref="C47:C48"/>
    <mergeCell ref="D34:D39"/>
    <mergeCell ref="F34:F39"/>
    <mergeCell ref="E47:E48"/>
    <mergeCell ref="F47:F48"/>
    <mergeCell ref="G47:G48"/>
    <mergeCell ref="H47:H48"/>
    <mergeCell ref="G34:G39"/>
    <mergeCell ref="H34:H39"/>
    <mergeCell ref="F19:F28"/>
    <mergeCell ref="G19:G28"/>
    <mergeCell ref="H19:H28"/>
    <mergeCell ref="I34:I37"/>
    <mergeCell ref="A34:A39"/>
    <mergeCell ref="A19:A28"/>
    <mergeCell ref="B19:B28"/>
    <mergeCell ref="C19:C28"/>
    <mergeCell ref="D19:D28"/>
    <mergeCell ref="E19:E28"/>
    <mergeCell ref="A30:A32"/>
    <mergeCell ref="D30:D32"/>
    <mergeCell ref="G30:G32"/>
    <mergeCell ref="H30:H32"/>
    <mergeCell ref="I30:I32"/>
    <mergeCell ref="I7:I17"/>
    <mergeCell ref="G5:G6"/>
    <mergeCell ref="H5:H6"/>
    <mergeCell ref="I5:I6"/>
    <mergeCell ref="I19:I28"/>
    <mergeCell ref="A7:A17"/>
    <mergeCell ref="D7:D17"/>
    <mergeCell ref="F7:F17"/>
    <mergeCell ref="G7:G17"/>
    <mergeCell ref="H7:H17"/>
    <mergeCell ref="A4:C4"/>
    <mergeCell ref="D4:I4"/>
    <mergeCell ref="J4:R4"/>
    <mergeCell ref="A5:A6"/>
    <mergeCell ref="O5:O6"/>
    <mergeCell ref="P5:Q5"/>
    <mergeCell ref="K5:K6"/>
    <mergeCell ref="L5:L6"/>
    <mergeCell ref="B5:B6"/>
    <mergeCell ref="C5:C6"/>
    <mergeCell ref="M5:M6"/>
    <mergeCell ref="N5:N6"/>
    <mergeCell ref="J5:J6"/>
    <mergeCell ref="F5:F6"/>
    <mergeCell ref="D5:D6"/>
    <mergeCell ref="E5:E6"/>
    <mergeCell ref="A1:R1"/>
    <mergeCell ref="A2:R2"/>
    <mergeCell ref="A3:I3"/>
    <mergeCell ref="J3:M3"/>
    <mergeCell ref="O3:R3"/>
  </mergeCells>
  <phoneticPr fontId="147" type="noConversion"/>
  <pageMargins left="0.7" right="0.7" top="0.75" bottom="0.75" header="0.3" footer="0.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14"/>
  <sheetViews>
    <sheetView topLeftCell="A13" zoomScale="50" zoomScaleNormal="50" zoomScalePageLayoutView="50" workbookViewId="0">
      <selection activeCell="N7" sqref="N7"/>
    </sheetView>
  </sheetViews>
  <sheetFormatPr baseColWidth="10" defaultColWidth="11.5" defaultRowHeight="15" x14ac:dyDescent="0"/>
  <cols>
    <col min="1" max="1" width="18.6640625" style="55" customWidth="1"/>
    <col min="2" max="4" width="18.6640625" style="61" customWidth="1"/>
    <col min="5" max="6" width="18.6640625" style="62" customWidth="1"/>
    <col min="7" max="8" width="10.6640625" style="62" customWidth="1"/>
    <col min="9" max="10" width="10.6640625" style="63" customWidth="1"/>
    <col min="11" max="11" width="30.6640625" style="55" customWidth="1"/>
    <col min="12" max="12" width="18.5" style="56" customWidth="1"/>
    <col min="13" max="15" width="45.6640625" style="1196" customWidth="1"/>
    <col min="16" max="20" width="20.6640625" style="1196" customWidth="1"/>
    <col min="21" max="21" width="20.6640625" style="55" customWidth="1"/>
    <col min="22" max="22" width="22.1640625" style="55" hidden="1" customWidth="1"/>
    <col min="23" max="23" width="15.33203125" style="56" hidden="1" customWidth="1"/>
    <col min="24" max="16384" width="11.5" style="55"/>
  </cols>
  <sheetData>
    <row r="1" spans="1:59" ht="20.25" customHeight="1">
      <c r="A1" s="2422" t="s">
        <v>65</v>
      </c>
      <c r="B1" s="2423"/>
      <c r="C1" s="2423"/>
      <c r="D1" s="2423"/>
      <c r="E1" s="2423"/>
      <c r="F1" s="2423"/>
      <c r="G1" s="2423"/>
      <c r="H1" s="2423"/>
      <c r="I1" s="2423"/>
      <c r="J1" s="2423"/>
      <c r="K1" s="2423"/>
      <c r="L1" s="2423"/>
      <c r="M1" s="2423"/>
      <c r="N1" s="2423"/>
      <c r="O1" s="2423"/>
      <c r="P1" s="2423"/>
      <c r="Q1" s="2423"/>
      <c r="R1" s="2423"/>
      <c r="S1" s="2423"/>
      <c r="T1" s="2423"/>
      <c r="U1" s="2423"/>
    </row>
    <row r="2" spans="1:59" ht="20.25" customHeight="1">
      <c r="A2" s="2424" t="s">
        <v>2527</v>
      </c>
      <c r="B2" s="2425"/>
      <c r="C2" s="2425"/>
      <c r="D2" s="2425"/>
      <c r="E2" s="2425"/>
      <c r="F2" s="2425"/>
      <c r="G2" s="2425"/>
      <c r="H2" s="2425"/>
      <c r="I2" s="2425"/>
      <c r="J2" s="2425"/>
      <c r="K2" s="2425"/>
      <c r="L2" s="2425"/>
      <c r="M2" s="2425"/>
      <c r="N2" s="2425"/>
      <c r="O2" s="2425"/>
      <c r="P2" s="2425"/>
      <c r="Q2" s="2425"/>
      <c r="R2" s="2425"/>
      <c r="S2" s="2425"/>
      <c r="T2" s="2425"/>
      <c r="U2" s="2425"/>
    </row>
    <row r="3" spans="1:59" ht="19" thickBot="1">
      <c r="A3" s="2426" t="s">
        <v>66</v>
      </c>
      <c r="B3" s="2427"/>
      <c r="C3" s="895"/>
      <c r="D3" s="2427" t="s">
        <v>67</v>
      </c>
      <c r="E3" s="2427"/>
      <c r="F3" s="2427"/>
      <c r="G3" s="2427"/>
      <c r="H3" s="2427"/>
      <c r="I3" s="2427"/>
      <c r="J3" s="57"/>
      <c r="K3" s="2428"/>
      <c r="L3" s="2429"/>
      <c r="M3" s="2429"/>
      <c r="N3" s="2429"/>
      <c r="O3" s="2429"/>
      <c r="P3" s="2429"/>
      <c r="Q3" s="2429"/>
      <c r="R3" s="2429"/>
      <c r="S3" s="2429"/>
      <c r="T3" s="2429"/>
      <c r="U3" s="2429"/>
    </row>
    <row r="4" spans="1:59" s="58" customFormat="1" ht="19" thickBot="1">
      <c r="A4" s="2430" t="s">
        <v>68</v>
      </c>
      <c r="B4" s="2430"/>
      <c r="C4" s="2430"/>
      <c r="D4" s="2431"/>
      <c r="E4" s="2432" t="s">
        <v>69</v>
      </c>
      <c r="F4" s="2433"/>
      <c r="G4" s="2433"/>
      <c r="H4" s="2433"/>
      <c r="I4" s="2433"/>
      <c r="J4" s="2433"/>
      <c r="K4" s="2434"/>
      <c r="L4" s="2435" t="s">
        <v>2114</v>
      </c>
      <c r="M4" s="2436"/>
      <c r="N4" s="2436"/>
      <c r="O4" s="2436"/>
      <c r="P4" s="2436"/>
      <c r="Q4" s="2436"/>
      <c r="R4" s="2436"/>
      <c r="S4" s="2436"/>
      <c r="T4" s="2436"/>
      <c r="U4" s="2437"/>
      <c r="W4" s="896"/>
    </row>
    <row r="5" spans="1:59" ht="16" thickBot="1">
      <c r="A5" s="897">
        <v>1</v>
      </c>
      <c r="B5" s="898">
        <v>2</v>
      </c>
      <c r="C5" s="899"/>
      <c r="D5" s="900">
        <v>3</v>
      </c>
      <c r="E5" s="901">
        <v>4</v>
      </c>
      <c r="F5" s="901"/>
      <c r="G5" s="902">
        <v>5</v>
      </c>
      <c r="H5" s="903">
        <v>15</v>
      </c>
      <c r="I5" s="904">
        <v>6</v>
      </c>
      <c r="J5" s="903">
        <v>16</v>
      </c>
      <c r="K5" s="900">
        <v>7</v>
      </c>
      <c r="L5" s="903">
        <v>17</v>
      </c>
      <c r="M5" s="903">
        <v>18</v>
      </c>
      <c r="N5" s="905">
        <v>19</v>
      </c>
      <c r="O5" s="905">
        <v>20</v>
      </c>
      <c r="P5" s="905">
        <v>21</v>
      </c>
      <c r="Q5" s="905">
        <v>22</v>
      </c>
      <c r="R5" s="905">
        <v>23</v>
      </c>
      <c r="S5" s="905">
        <v>24</v>
      </c>
      <c r="T5" s="905">
        <v>25</v>
      </c>
      <c r="U5" s="906">
        <v>14</v>
      </c>
      <c r="V5" s="907"/>
      <c r="W5" s="908">
        <v>8</v>
      </c>
    </row>
    <row r="6" spans="1:59" s="59" customFormat="1" ht="143.25" customHeight="1" thickBot="1">
      <c r="A6" s="909" t="s">
        <v>70</v>
      </c>
      <c r="B6" s="910" t="s">
        <v>71</v>
      </c>
      <c r="C6" s="911" t="s">
        <v>2115</v>
      </c>
      <c r="D6" s="912" t="s">
        <v>72</v>
      </c>
      <c r="E6" s="913" t="s">
        <v>73</v>
      </c>
      <c r="F6" s="911" t="s">
        <v>2116</v>
      </c>
      <c r="G6" s="914" t="s">
        <v>74</v>
      </c>
      <c r="H6" s="914" t="s">
        <v>2117</v>
      </c>
      <c r="I6" s="915" t="s">
        <v>75</v>
      </c>
      <c r="J6" s="916" t="s">
        <v>2118</v>
      </c>
      <c r="K6" s="917" t="s">
        <v>76</v>
      </c>
      <c r="L6" s="915" t="s">
        <v>2119</v>
      </c>
      <c r="M6" s="915" t="s">
        <v>2120</v>
      </c>
      <c r="N6" s="915" t="s">
        <v>222</v>
      </c>
      <c r="O6" s="915" t="s">
        <v>2121</v>
      </c>
      <c r="P6" s="918" t="s">
        <v>77</v>
      </c>
      <c r="Q6" s="918" t="s">
        <v>2118</v>
      </c>
      <c r="R6" s="918" t="s">
        <v>78</v>
      </c>
      <c r="S6" s="918" t="s">
        <v>79</v>
      </c>
      <c r="T6" s="919" t="s">
        <v>80</v>
      </c>
      <c r="U6" s="920" t="s">
        <v>2122</v>
      </c>
      <c r="V6" s="921" t="s">
        <v>2123</v>
      </c>
      <c r="W6" s="922" t="s">
        <v>2124</v>
      </c>
    </row>
    <row r="7" spans="1:59" s="60" customFormat="1" ht="314.25" customHeight="1">
      <c r="A7" s="923" t="s">
        <v>81</v>
      </c>
      <c r="B7" s="924" t="s">
        <v>82</v>
      </c>
      <c r="C7" s="925" t="s">
        <v>2125</v>
      </c>
      <c r="D7" s="926" t="s">
        <v>83</v>
      </c>
      <c r="E7" s="927" t="s">
        <v>84</v>
      </c>
      <c r="F7" s="928" t="s">
        <v>2126</v>
      </c>
      <c r="G7" s="929">
        <v>0.3423752503952292</v>
      </c>
      <c r="H7" s="930">
        <f>J7/I7</f>
        <v>0.70620404589346053</v>
      </c>
      <c r="I7" s="931">
        <v>4178749.7779999999</v>
      </c>
      <c r="J7" s="931">
        <v>2951050</v>
      </c>
      <c r="K7" s="932" t="s">
        <v>87</v>
      </c>
      <c r="L7" s="932" t="s">
        <v>2127</v>
      </c>
      <c r="M7" s="933" t="s">
        <v>2128</v>
      </c>
      <c r="N7" s="933" t="s">
        <v>2129</v>
      </c>
      <c r="O7" s="934" t="s">
        <v>2130</v>
      </c>
      <c r="P7" s="935" t="s">
        <v>2131</v>
      </c>
      <c r="Q7" s="936" t="s">
        <v>2131</v>
      </c>
      <c r="R7" s="937" t="s">
        <v>2132</v>
      </c>
      <c r="S7" s="938">
        <v>41091</v>
      </c>
      <c r="T7" s="939">
        <v>41182</v>
      </c>
      <c r="U7" s="940" t="s">
        <v>86</v>
      </c>
      <c r="V7" s="941"/>
      <c r="W7" s="942">
        <v>150</v>
      </c>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row>
    <row r="8" spans="1:59" ht="16.5" customHeight="1">
      <c r="A8" s="943"/>
      <c r="B8" s="944"/>
      <c r="C8" s="945"/>
      <c r="D8" s="946"/>
      <c r="E8" s="947"/>
      <c r="F8" s="948"/>
      <c r="G8" s="949"/>
      <c r="H8" s="950"/>
      <c r="I8" s="951"/>
      <c r="J8" s="951"/>
      <c r="K8" s="952"/>
      <c r="L8" s="952"/>
      <c r="M8" s="953"/>
      <c r="N8" s="953"/>
      <c r="O8" s="954"/>
      <c r="P8" s="954"/>
      <c r="Q8" s="953"/>
      <c r="R8" s="955"/>
      <c r="S8" s="954"/>
      <c r="T8" s="954"/>
      <c r="U8" s="956"/>
    </row>
    <row r="9" spans="1:59">
      <c r="A9" s="943"/>
      <c r="B9" s="944"/>
      <c r="C9" s="945"/>
      <c r="D9" s="946"/>
      <c r="E9" s="947"/>
      <c r="F9" s="948"/>
      <c r="G9" s="949"/>
      <c r="H9" s="957"/>
      <c r="I9" s="951"/>
      <c r="J9" s="951"/>
      <c r="K9" s="952"/>
      <c r="L9" s="952"/>
      <c r="M9" s="953"/>
      <c r="N9" s="953"/>
      <c r="O9" s="954"/>
      <c r="P9" s="954"/>
      <c r="Q9" s="953"/>
      <c r="R9" s="955"/>
      <c r="S9" s="954"/>
      <c r="T9" s="954"/>
      <c r="U9" s="956"/>
    </row>
    <row r="10" spans="1:59" ht="90">
      <c r="A10" s="943"/>
      <c r="B10" s="958" t="s">
        <v>88</v>
      </c>
      <c r="C10" s="959" t="s">
        <v>2133</v>
      </c>
      <c r="D10" s="960" t="s">
        <v>89</v>
      </c>
      <c r="E10" s="947"/>
      <c r="F10" s="948"/>
      <c r="G10" s="949"/>
      <c r="H10" s="957"/>
      <c r="I10" s="951"/>
      <c r="J10" s="951"/>
      <c r="K10" s="952"/>
      <c r="L10" s="952"/>
      <c r="M10" s="953"/>
      <c r="N10" s="953"/>
      <c r="O10" s="954"/>
      <c r="P10" s="954"/>
      <c r="Q10" s="953"/>
      <c r="R10" s="955"/>
      <c r="S10" s="954"/>
      <c r="T10" s="954"/>
      <c r="U10" s="956"/>
    </row>
    <row r="11" spans="1:59" ht="16" thickBot="1">
      <c r="A11" s="961"/>
      <c r="B11" s="962"/>
      <c r="C11" s="963"/>
      <c r="D11" s="964"/>
      <c r="E11" s="965"/>
      <c r="F11" s="966"/>
      <c r="G11" s="967"/>
      <c r="H11" s="968"/>
      <c r="I11" s="969"/>
      <c r="J11" s="969"/>
      <c r="K11" s="970"/>
      <c r="L11" s="970"/>
      <c r="M11" s="971"/>
      <c r="N11" s="971"/>
      <c r="O11" s="972"/>
      <c r="P11" s="972"/>
      <c r="Q11" s="971"/>
      <c r="R11" s="973"/>
      <c r="S11" s="972"/>
      <c r="T11" s="972"/>
      <c r="U11" s="974"/>
    </row>
    <row r="12" spans="1:59" ht="135">
      <c r="A12" s="923" t="s">
        <v>81</v>
      </c>
      <c r="B12" s="975" t="s">
        <v>90</v>
      </c>
      <c r="C12" s="976" t="s">
        <v>2134</v>
      </c>
      <c r="D12" s="976" t="s">
        <v>91</v>
      </c>
      <c r="E12" s="2438" t="s">
        <v>2135</v>
      </c>
      <c r="F12" s="977" t="s">
        <v>2136</v>
      </c>
      <c r="G12" s="2440">
        <v>0.46637687526229171</v>
      </c>
      <c r="H12" s="2442">
        <f>J12/I12</f>
        <v>2.5990587776726439E-2</v>
      </c>
      <c r="I12" s="2444">
        <f>2951512.405+8917405.377+1608570.06-10000000</f>
        <v>3477487.8420000002</v>
      </c>
      <c r="J12" s="2444">
        <f>47232.153+43149.8</f>
        <v>90381.953000000009</v>
      </c>
      <c r="K12" s="2446" t="s">
        <v>92</v>
      </c>
      <c r="L12" s="978" t="s">
        <v>2137</v>
      </c>
      <c r="M12" s="979" t="s">
        <v>2138</v>
      </c>
      <c r="N12" s="980" t="s">
        <v>2139</v>
      </c>
      <c r="O12" s="979" t="s">
        <v>2140</v>
      </c>
      <c r="P12" s="981">
        <v>60000</v>
      </c>
      <c r="Q12" s="981" t="s">
        <v>2141</v>
      </c>
      <c r="R12" s="982" t="s">
        <v>2142</v>
      </c>
      <c r="S12" s="983">
        <v>41075</v>
      </c>
      <c r="T12" s="984">
        <v>41274</v>
      </c>
      <c r="U12" s="985" t="s">
        <v>93</v>
      </c>
      <c r="V12" s="986"/>
      <c r="W12" s="987">
        <v>6000</v>
      </c>
    </row>
    <row r="13" spans="1:59" ht="135">
      <c r="A13" s="943"/>
      <c r="B13" s="988"/>
      <c r="C13" s="989"/>
      <c r="D13" s="989"/>
      <c r="E13" s="2439"/>
      <c r="F13" s="990"/>
      <c r="G13" s="2441"/>
      <c r="H13" s="2443"/>
      <c r="I13" s="2445"/>
      <c r="J13" s="2445"/>
      <c r="K13" s="2447"/>
      <c r="L13" s="991" t="s">
        <v>2143</v>
      </c>
      <c r="M13" s="992" t="s">
        <v>2144</v>
      </c>
      <c r="N13" s="993" t="s">
        <v>2139</v>
      </c>
      <c r="O13" s="992" t="s">
        <v>2140</v>
      </c>
      <c r="P13" s="994">
        <v>90000</v>
      </c>
      <c r="Q13" s="994" t="s">
        <v>2141</v>
      </c>
      <c r="R13" s="995"/>
      <c r="S13" s="996">
        <v>41075</v>
      </c>
      <c r="T13" s="997">
        <v>41274</v>
      </c>
      <c r="U13" s="998" t="s">
        <v>93</v>
      </c>
      <c r="V13" s="999"/>
      <c r="W13" s="1000">
        <v>7.0000000000000007E-2</v>
      </c>
    </row>
    <row r="14" spans="1:59" ht="135">
      <c r="A14" s="943"/>
      <c r="B14" s="988"/>
      <c r="C14" s="989"/>
      <c r="D14" s="989"/>
      <c r="E14" s="2439"/>
      <c r="F14" s="990"/>
      <c r="G14" s="2441"/>
      <c r="H14" s="2443"/>
      <c r="I14" s="2445"/>
      <c r="J14" s="2445"/>
      <c r="K14" s="1001"/>
      <c r="L14" s="991" t="s">
        <v>2145</v>
      </c>
      <c r="M14" s="992" t="s">
        <v>2146</v>
      </c>
      <c r="N14" s="993" t="s">
        <v>2139</v>
      </c>
      <c r="O14" s="992" t="s">
        <v>2140</v>
      </c>
      <c r="P14" s="994">
        <v>150000</v>
      </c>
      <c r="Q14" s="994" t="s">
        <v>2141</v>
      </c>
      <c r="R14" s="995"/>
      <c r="S14" s="996">
        <v>41075</v>
      </c>
      <c r="T14" s="997">
        <v>41274</v>
      </c>
      <c r="U14" s="998" t="s">
        <v>93</v>
      </c>
      <c r="V14" s="999"/>
      <c r="W14" s="1002">
        <v>0</v>
      </c>
    </row>
    <row r="15" spans="1:59" ht="135">
      <c r="A15" s="943"/>
      <c r="B15" s="1003"/>
      <c r="C15" s="1004"/>
      <c r="D15" s="1005"/>
      <c r="E15" s="2439"/>
      <c r="F15" s="990"/>
      <c r="G15" s="2441"/>
      <c r="H15" s="2443"/>
      <c r="I15" s="2445"/>
      <c r="J15" s="2445"/>
      <c r="K15" s="1001"/>
      <c r="L15" s="991" t="s">
        <v>2147</v>
      </c>
      <c r="M15" s="992" t="s">
        <v>2148</v>
      </c>
      <c r="N15" s="993" t="s">
        <v>2139</v>
      </c>
      <c r="O15" s="992" t="s">
        <v>2140</v>
      </c>
      <c r="P15" s="994">
        <v>36000</v>
      </c>
      <c r="Q15" s="994" t="s">
        <v>2141</v>
      </c>
      <c r="R15" s="995"/>
      <c r="S15" s="996">
        <v>41029</v>
      </c>
      <c r="T15" s="997">
        <v>41274</v>
      </c>
      <c r="U15" s="998" t="s">
        <v>93</v>
      </c>
      <c r="V15" s="999"/>
      <c r="W15" s="1006">
        <v>0</v>
      </c>
    </row>
    <row r="16" spans="1:59" ht="105">
      <c r="A16" s="943"/>
      <c r="B16" s="1003"/>
      <c r="C16" s="1004"/>
      <c r="D16" s="1005"/>
      <c r="E16" s="2439"/>
      <c r="F16" s="990"/>
      <c r="G16" s="2441"/>
      <c r="H16" s="2443"/>
      <c r="I16" s="2445"/>
      <c r="J16" s="2445"/>
      <c r="K16" s="1001"/>
      <c r="L16" s="991" t="s">
        <v>2149</v>
      </c>
      <c r="M16" s="992" t="s">
        <v>2150</v>
      </c>
      <c r="N16" s="993" t="s">
        <v>2139</v>
      </c>
      <c r="O16" s="992" t="s">
        <v>2140</v>
      </c>
      <c r="P16" s="994">
        <v>2000</v>
      </c>
      <c r="Q16" s="994"/>
      <c r="R16" s="995"/>
      <c r="S16" s="996"/>
      <c r="T16" s="997"/>
      <c r="U16" s="1007"/>
      <c r="V16" s="999"/>
      <c r="W16" s="1008"/>
    </row>
    <row r="17" spans="1:23" ht="90">
      <c r="A17" s="943"/>
      <c r="B17" s="1009" t="s">
        <v>94</v>
      </c>
      <c r="C17" s="1010" t="s">
        <v>2151</v>
      </c>
      <c r="D17" s="1011" t="s">
        <v>95</v>
      </c>
      <c r="E17" s="2439"/>
      <c r="F17" s="990"/>
      <c r="G17" s="2441"/>
      <c r="H17" s="2443"/>
      <c r="I17" s="2445"/>
      <c r="J17" s="2445"/>
      <c r="K17" s="1001"/>
      <c r="L17" s="991" t="s">
        <v>2152</v>
      </c>
      <c r="M17" s="992" t="s">
        <v>2153</v>
      </c>
      <c r="N17" s="1012" t="s">
        <v>2139</v>
      </c>
      <c r="O17" s="992" t="s">
        <v>2140</v>
      </c>
      <c r="P17" s="994">
        <v>7500</v>
      </c>
      <c r="Q17" s="994" t="s">
        <v>2141</v>
      </c>
      <c r="R17" s="995"/>
      <c r="S17" s="996">
        <v>40947</v>
      </c>
      <c r="T17" s="997">
        <v>41274</v>
      </c>
      <c r="U17" s="1007" t="s">
        <v>93</v>
      </c>
      <c r="V17" s="999"/>
      <c r="W17" s="1008"/>
    </row>
    <row r="18" spans="1:23" ht="105">
      <c r="A18" s="943"/>
      <c r="B18" s="1013" t="s">
        <v>96</v>
      </c>
      <c r="C18" s="1014" t="s">
        <v>2154</v>
      </c>
      <c r="D18" s="1014" t="s">
        <v>97</v>
      </c>
      <c r="E18" s="2439"/>
      <c r="F18" s="990"/>
      <c r="G18" s="2441"/>
      <c r="H18" s="2443"/>
      <c r="I18" s="2445"/>
      <c r="J18" s="2445"/>
      <c r="K18" s="1001"/>
      <c r="L18" s="991" t="s">
        <v>2155</v>
      </c>
      <c r="M18" s="992" t="s">
        <v>2156</v>
      </c>
      <c r="N18" s="1012" t="s">
        <v>2139</v>
      </c>
      <c r="O18" s="992" t="s">
        <v>2140</v>
      </c>
      <c r="P18" s="994">
        <v>19250</v>
      </c>
      <c r="Q18" s="994" t="s">
        <v>2141</v>
      </c>
      <c r="R18" s="995"/>
      <c r="S18" s="996">
        <v>40947</v>
      </c>
      <c r="T18" s="997">
        <v>41274</v>
      </c>
      <c r="U18" s="998" t="s">
        <v>93</v>
      </c>
      <c r="V18" s="999"/>
      <c r="W18" s="1008"/>
    </row>
    <row r="19" spans="1:23" ht="90">
      <c r="A19" s="943"/>
      <c r="B19" s="1005"/>
      <c r="C19" s="1004"/>
      <c r="D19" s="1005"/>
      <c r="E19" s="2439"/>
      <c r="F19" s="990"/>
      <c r="G19" s="2441"/>
      <c r="H19" s="2443"/>
      <c r="I19" s="2445"/>
      <c r="J19" s="2445"/>
      <c r="K19" s="1001"/>
      <c r="L19" s="991" t="s">
        <v>2157</v>
      </c>
      <c r="M19" s="992" t="s">
        <v>2158</v>
      </c>
      <c r="N19" s="1012" t="s">
        <v>2139</v>
      </c>
      <c r="O19" s="992" t="s">
        <v>2140</v>
      </c>
      <c r="P19" s="994">
        <v>15500</v>
      </c>
      <c r="Q19" s="994" t="s">
        <v>2141</v>
      </c>
      <c r="R19" s="995"/>
      <c r="S19" s="996">
        <v>40949</v>
      </c>
      <c r="T19" s="997">
        <v>41274</v>
      </c>
      <c r="U19" s="998" t="s">
        <v>93</v>
      </c>
      <c r="V19" s="999"/>
      <c r="W19" s="1008"/>
    </row>
    <row r="20" spans="1:23" ht="90">
      <c r="A20" s="1015"/>
      <c r="B20" s="1005"/>
      <c r="C20" s="1004"/>
      <c r="D20" s="1005"/>
      <c r="E20" s="2439"/>
      <c r="F20" s="990"/>
      <c r="G20" s="2441"/>
      <c r="H20" s="2443"/>
      <c r="I20" s="2445"/>
      <c r="J20" s="2445"/>
      <c r="K20" s="1001"/>
      <c r="L20" s="991" t="s">
        <v>2159</v>
      </c>
      <c r="M20" s="1012" t="s">
        <v>2160</v>
      </c>
      <c r="N20" s="1012" t="s">
        <v>2139</v>
      </c>
      <c r="O20" s="992" t="s">
        <v>2140</v>
      </c>
      <c r="P20" s="994">
        <v>15500</v>
      </c>
      <c r="Q20" s="994" t="s">
        <v>2141</v>
      </c>
      <c r="R20" s="995"/>
      <c r="S20" s="996">
        <v>40926</v>
      </c>
      <c r="T20" s="1016">
        <v>40949</v>
      </c>
      <c r="U20" s="998" t="s">
        <v>93</v>
      </c>
      <c r="V20" s="999"/>
      <c r="W20" s="1008"/>
    </row>
    <row r="21" spans="1:23" ht="90">
      <c r="A21" s="1015"/>
      <c r="B21" s="1005"/>
      <c r="C21" s="1004"/>
      <c r="D21" s="1005"/>
      <c r="E21" s="2439"/>
      <c r="F21" s="990"/>
      <c r="G21" s="2441"/>
      <c r="H21" s="2443"/>
      <c r="I21" s="2445"/>
      <c r="J21" s="2445"/>
      <c r="K21" s="1001"/>
      <c r="L21" s="991" t="s">
        <v>2161</v>
      </c>
      <c r="M21" s="1012" t="s">
        <v>2162</v>
      </c>
      <c r="N21" s="1012" t="s">
        <v>2139</v>
      </c>
      <c r="O21" s="992" t="s">
        <v>2140</v>
      </c>
      <c r="P21" s="994">
        <v>15500</v>
      </c>
      <c r="Q21" s="994" t="s">
        <v>2141</v>
      </c>
      <c r="R21" s="995"/>
      <c r="S21" s="996">
        <v>40949</v>
      </c>
      <c r="T21" s="997">
        <v>41274</v>
      </c>
      <c r="U21" s="998" t="s">
        <v>93</v>
      </c>
      <c r="V21" s="999"/>
      <c r="W21" s="1008"/>
    </row>
    <row r="22" spans="1:23" ht="90">
      <c r="A22" s="1015"/>
      <c r="B22" s="1017"/>
      <c r="C22" s="1017"/>
      <c r="D22" s="1017"/>
      <c r="E22" s="2439"/>
      <c r="F22" s="990"/>
      <c r="G22" s="2441"/>
      <c r="H22" s="2443"/>
      <c r="I22" s="2445"/>
      <c r="J22" s="2445"/>
      <c r="K22" s="1001"/>
      <c r="L22" s="991" t="s">
        <v>2163</v>
      </c>
      <c r="M22" s="1018" t="s">
        <v>2164</v>
      </c>
      <c r="N22" s="1012" t="s">
        <v>2139</v>
      </c>
      <c r="O22" s="992" t="s">
        <v>2140</v>
      </c>
      <c r="P22" s="994">
        <v>15500</v>
      </c>
      <c r="Q22" s="994" t="s">
        <v>2141</v>
      </c>
      <c r="R22" s="995"/>
      <c r="S22" s="1016">
        <v>41038</v>
      </c>
      <c r="T22" s="1016">
        <v>41274</v>
      </c>
      <c r="U22" s="998" t="s">
        <v>93</v>
      </c>
      <c r="V22" s="999"/>
      <c r="W22" s="1008"/>
    </row>
    <row r="23" spans="1:23" ht="91" thickBot="1">
      <c r="A23" s="1015"/>
      <c r="B23" s="1005"/>
      <c r="C23" s="1004"/>
      <c r="D23" s="1005"/>
      <c r="E23" s="2439"/>
      <c r="F23" s="990"/>
      <c r="G23" s="2441"/>
      <c r="H23" s="2443"/>
      <c r="I23" s="2445"/>
      <c r="J23" s="2445"/>
      <c r="K23" s="1001"/>
      <c r="L23" s="991" t="s">
        <v>2165</v>
      </c>
      <c r="M23" s="1012" t="s">
        <v>2166</v>
      </c>
      <c r="N23" s="1012" t="s">
        <v>2139</v>
      </c>
      <c r="O23" s="992" t="s">
        <v>2140</v>
      </c>
      <c r="P23" s="994">
        <v>15500</v>
      </c>
      <c r="Q23" s="994" t="s">
        <v>2141</v>
      </c>
      <c r="R23" s="995"/>
      <c r="S23" s="1016">
        <v>40966</v>
      </c>
      <c r="T23" s="1016">
        <v>41274</v>
      </c>
      <c r="U23" s="998" t="s">
        <v>93</v>
      </c>
      <c r="V23" s="999"/>
      <c r="W23" s="1008"/>
    </row>
    <row r="24" spans="1:23" ht="90">
      <c r="A24" s="1015"/>
      <c r="B24" s="1005"/>
      <c r="C24" s="1004"/>
      <c r="D24" s="1005"/>
      <c r="E24" s="2439"/>
      <c r="F24" s="990"/>
      <c r="G24" s="2441"/>
      <c r="H24" s="2443"/>
      <c r="I24" s="2445"/>
      <c r="J24" s="2445"/>
      <c r="K24" s="1001"/>
      <c r="L24" s="991" t="s">
        <v>2167</v>
      </c>
      <c r="M24" s="1012" t="s">
        <v>2168</v>
      </c>
      <c r="N24" s="1012" t="s">
        <v>2139</v>
      </c>
      <c r="O24" s="992" t="s">
        <v>2140</v>
      </c>
      <c r="P24" s="994">
        <v>15500</v>
      </c>
      <c r="Q24" s="994" t="s">
        <v>2141</v>
      </c>
      <c r="R24" s="995"/>
      <c r="S24" s="996">
        <v>40947</v>
      </c>
      <c r="T24" s="997">
        <v>41274</v>
      </c>
      <c r="U24" s="998" t="s">
        <v>93</v>
      </c>
      <c r="V24" s="986"/>
      <c r="W24" s="1019"/>
    </row>
    <row r="25" spans="1:23" ht="105">
      <c r="A25" s="1015"/>
      <c r="B25" s="1005"/>
      <c r="C25" s="1001"/>
      <c r="D25" s="1005"/>
      <c r="E25" s="2439"/>
      <c r="F25" s="990"/>
      <c r="G25" s="2441"/>
      <c r="H25" s="2443"/>
      <c r="I25" s="2445"/>
      <c r="J25" s="2445"/>
      <c r="K25" s="1001"/>
      <c r="L25" s="991" t="s">
        <v>2169</v>
      </c>
      <c r="M25" s="1012" t="s">
        <v>2170</v>
      </c>
      <c r="N25" s="1012" t="s">
        <v>2139</v>
      </c>
      <c r="O25" s="992" t="s">
        <v>2140</v>
      </c>
      <c r="P25" s="994">
        <v>15500</v>
      </c>
      <c r="Q25" s="994" t="s">
        <v>2141</v>
      </c>
      <c r="R25" s="995"/>
      <c r="S25" s="996">
        <v>40949</v>
      </c>
      <c r="T25" s="997">
        <v>41274</v>
      </c>
      <c r="U25" s="998" t="s">
        <v>93</v>
      </c>
      <c r="V25" s="999"/>
      <c r="W25" s="1020"/>
    </row>
    <row r="26" spans="1:23" ht="91" thickBot="1">
      <c r="A26" s="1021"/>
      <c r="B26" s="1022"/>
      <c r="C26" s="1023"/>
      <c r="D26" s="1022"/>
      <c r="E26" s="2439"/>
      <c r="F26" s="990"/>
      <c r="G26" s="2441"/>
      <c r="H26" s="2443"/>
      <c r="I26" s="2445"/>
      <c r="J26" s="2445"/>
      <c r="K26" s="1001"/>
      <c r="L26" s="991" t="s">
        <v>2171</v>
      </c>
      <c r="M26" s="1012" t="s">
        <v>2172</v>
      </c>
      <c r="N26" s="1012" t="s">
        <v>2139</v>
      </c>
      <c r="O26" s="992" t="s">
        <v>2140</v>
      </c>
      <c r="P26" s="994">
        <v>15500</v>
      </c>
      <c r="Q26" s="994" t="s">
        <v>2141</v>
      </c>
      <c r="R26" s="995"/>
      <c r="S26" s="996">
        <v>40949</v>
      </c>
      <c r="T26" s="997">
        <v>41274</v>
      </c>
      <c r="U26" s="998" t="s">
        <v>93</v>
      </c>
      <c r="V26" s="999"/>
      <c r="W26" s="1020"/>
    </row>
    <row r="27" spans="1:23" ht="105">
      <c r="A27" s="1015"/>
      <c r="B27" s="1013" t="s">
        <v>98</v>
      </c>
      <c r="C27" s="1014" t="s">
        <v>2173</v>
      </c>
      <c r="D27" s="1014" t="s">
        <v>99</v>
      </c>
      <c r="E27" s="2439"/>
      <c r="F27" s="990"/>
      <c r="G27" s="2441"/>
      <c r="H27" s="2443"/>
      <c r="I27" s="2445"/>
      <c r="J27" s="2445"/>
      <c r="K27" s="1001"/>
      <c r="L27" s="991" t="s">
        <v>2174</v>
      </c>
      <c r="M27" s="1012" t="s">
        <v>2175</v>
      </c>
      <c r="N27" s="1012" t="s">
        <v>2139</v>
      </c>
      <c r="O27" s="992" t="s">
        <v>2140</v>
      </c>
      <c r="P27" s="994">
        <v>15500</v>
      </c>
      <c r="Q27" s="994" t="s">
        <v>2141</v>
      </c>
      <c r="R27" s="995"/>
      <c r="S27" s="996">
        <v>40966</v>
      </c>
      <c r="T27" s="1016">
        <v>41274</v>
      </c>
      <c r="U27" s="998" t="s">
        <v>93</v>
      </c>
      <c r="V27" s="999"/>
      <c r="W27" s="1020"/>
    </row>
    <row r="28" spans="1:23" ht="90">
      <c r="A28" s="1015"/>
      <c r="B28" s="1013" t="s">
        <v>100</v>
      </c>
      <c r="C28" s="1014" t="s">
        <v>2176</v>
      </c>
      <c r="D28" s="1014" t="s">
        <v>2177</v>
      </c>
      <c r="E28" s="2439"/>
      <c r="F28" s="990"/>
      <c r="G28" s="2441"/>
      <c r="H28" s="2443"/>
      <c r="I28" s="2445"/>
      <c r="J28" s="2445"/>
      <c r="K28" s="1001"/>
      <c r="L28" s="991" t="s">
        <v>2178</v>
      </c>
      <c r="M28" s="1012" t="s">
        <v>2179</v>
      </c>
      <c r="N28" s="1012" t="s">
        <v>2139</v>
      </c>
      <c r="O28" s="992" t="s">
        <v>2140</v>
      </c>
      <c r="P28" s="994">
        <v>15500</v>
      </c>
      <c r="Q28" s="994" t="s">
        <v>2141</v>
      </c>
      <c r="R28" s="995"/>
      <c r="S28" s="1016">
        <v>41038</v>
      </c>
      <c r="T28" s="1016">
        <v>41274</v>
      </c>
      <c r="U28" s="998" t="s">
        <v>93</v>
      </c>
      <c r="V28" s="999"/>
      <c r="W28" s="1020"/>
    </row>
    <row r="29" spans="1:23" ht="90">
      <c r="A29" s="1015"/>
      <c r="B29" s="1013" t="s">
        <v>101</v>
      </c>
      <c r="C29" s="1014" t="s">
        <v>2180</v>
      </c>
      <c r="D29" s="1014" t="s">
        <v>102</v>
      </c>
      <c r="E29" s="2439"/>
      <c r="F29" s="990"/>
      <c r="G29" s="2441"/>
      <c r="H29" s="2443"/>
      <c r="I29" s="2445"/>
      <c r="J29" s="2445"/>
      <c r="K29" s="1001"/>
      <c r="L29" s="991" t="s">
        <v>2181</v>
      </c>
      <c r="M29" s="1012" t="s">
        <v>2182</v>
      </c>
      <c r="N29" s="1012" t="s">
        <v>2139</v>
      </c>
      <c r="O29" s="992" t="s">
        <v>2140</v>
      </c>
      <c r="P29" s="994">
        <v>15500</v>
      </c>
      <c r="Q29" s="994" t="s">
        <v>2141</v>
      </c>
      <c r="R29" s="995"/>
      <c r="S29" s="996">
        <v>40949</v>
      </c>
      <c r="T29" s="1016">
        <v>41274</v>
      </c>
      <c r="U29" s="998" t="s">
        <v>93</v>
      </c>
      <c r="V29" s="999"/>
      <c r="W29" s="1020"/>
    </row>
    <row r="30" spans="1:23" ht="90">
      <c r="A30" s="1015"/>
      <c r="B30" s="1003"/>
      <c r="C30" s="1004"/>
      <c r="D30" s="1005"/>
      <c r="E30" s="2439"/>
      <c r="F30" s="990"/>
      <c r="G30" s="2441"/>
      <c r="H30" s="2443"/>
      <c r="I30" s="2445"/>
      <c r="J30" s="2445"/>
      <c r="K30" s="1001"/>
      <c r="L30" s="991" t="s">
        <v>2169</v>
      </c>
      <c r="M30" s="1012" t="s">
        <v>2183</v>
      </c>
      <c r="N30" s="1012" t="s">
        <v>2139</v>
      </c>
      <c r="O30" s="992" t="s">
        <v>2140</v>
      </c>
      <c r="P30" s="994">
        <v>15500</v>
      </c>
      <c r="Q30" s="994" t="s">
        <v>2141</v>
      </c>
      <c r="R30" s="995"/>
      <c r="S30" s="1016">
        <v>40953</v>
      </c>
      <c r="T30" s="1016">
        <v>41274</v>
      </c>
      <c r="U30" s="998" t="s">
        <v>93</v>
      </c>
      <c r="V30" s="999"/>
      <c r="W30" s="1020"/>
    </row>
    <row r="31" spans="1:23" ht="60">
      <c r="A31" s="1015"/>
      <c r="B31" s="1003"/>
      <c r="C31" s="1004"/>
      <c r="D31" s="1005"/>
      <c r="E31" s="2439"/>
      <c r="F31" s="990"/>
      <c r="G31" s="2441"/>
      <c r="H31" s="2443"/>
      <c r="I31" s="2445"/>
      <c r="J31" s="2445"/>
      <c r="K31" s="1001"/>
      <c r="L31" s="991" t="s">
        <v>2184</v>
      </c>
      <c r="M31" s="1012" t="s">
        <v>2185</v>
      </c>
      <c r="N31" s="1012" t="s">
        <v>2139</v>
      </c>
      <c r="O31" s="992" t="s">
        <v>2140</v>
      </c>
      <c r="P31" s="994">
        <v>15500</v>
      </c>
      <c r="Q31" s="994" t="s">
        <v>2141</v>
      </c>
      <c r="R31" s="995"/>
      <c r="S31" s="1016">
        <v>41039</v>
      </c>
      <c r="T31" s="1016">
        <v>41274</v>
      </c>
      <c r="U31" s="998" t="s">
        <v>93</v>
      </c>
      <c r="V31" s="999"/>
      <c r="W31" s="1020"/>
    </row>
    <row r="32" spans="1:23" ht="60">
      <c r="A32" s="1015"/>
      <c r="B32" s="1003"/>
      <c r="C32" s="1004"/>
      <c r="D32" s="1005"/>
      <c r="E32" s="957"/>
      <c r="F32" s="957"/>
      <c r="G32" s="1024"/>
      <c r="H32" s="1024"/>
      <c r="I32" s="1025"/>
      <c r="J32" s="1025"/>
      <c r="K32" s="1001"/>
      <c r="L32" s="991" t="s">
        <v>2186</v>
      </c>
      <c r="M32" s="1012" t="s">
        <v>2187</v>
      </c>
      <c r="N32" s="1012" t="s">
        <v>2139</v>
      </c>
      <c r="O32" s="992" t="s">
        <v>2140</v>
      </c>
      <c r="P32" s="994">
        <v>15500</v>
      </c>
      <c r="Q32" s="994" t="s">
        <v>2141</v>
      </c>
      <c r="R32" s="995"/>
      <c r="S32" s="996">
        <v>40949</v>
      </c>
      <c r="T32" s="997">
        <v>41274</v>
      </c>
      <c r="U32" s="998" t="s">
        <v>93</v>
      </c>
    </row>
    <row r="33" spans="1:21" ht="60">
      <c r="A33" s="1015"/>
      <c r="B33" s="1003"/>
      <c r="C33" s="1004"/>
      <c r="D33" s="1005"/>
      <c r="E33" s="957"/>
      <c r="F33" s="957"/>
      <c r="G33" s="957"/>
      <c r="H33" s="957"/>
      <c r="I33" s="951"/>
      <c r="J33" s="951"/>
      <c r="K33" s="1001"/>
      <c r="L33" s="991" t="s">
        <v>2188</v>
      </c>
      <c r="M33" s="1012" t="s">
        <v>2189</v>
      </c>
      <c r="N33" s="1012" t="s">
        <v>2139</v>
      </c>
      <c r="O33" s="992" t="s">
        <v>2140</v>
      </c>
      <c r="P33" s="994">
        <v>15500</v>
      </c>
      <c r="Q33" s="994" t="s">
        <v>2141</v>
      </c>
      <c r="R33" s="995"/>
      <c r="S33" s="1016">
        <v>40938</v>
      </c>
      <c r="T33" s="1016">
        <v>41274</v>
      </c>
      <c r="U33" s="998" t="s">
        <v>93</v>
      </c>
    </row>
    <row r="34" spans="1:21" ht="105">
      <c r="A34" s="1015"/>
      <c r="B34" s="1003"/>
      <c r="C34" s="1004"/>
      <c r="D34" s="1005"/>
      <c r="E34" s="957"/>
      <c r="F34" s="957"/>
      <c r="G34" s="957"/>
      <c r="H34" s="957"/>
      <c r="I34" s="951"/>
      <c r="J34" s="951"/>
      <c r="K34" s="1001"/>
      <c r="L34" s="991" t="s">
        <v>2190</v>
      </c>
      <c r="M34" s="1012" t="s">
        <v>2191</v>
      </c>
      <c r="N34" s="1012" t="s">
        <v>2139</v>
      </c>
      <c r="O34" s="992" t="s">
        <v>2140</v>
      </c>
      <c r="P34" s="994">
        <v>15500</v>
      </c>
      <c r="Q34" s="994" t="s">
        <v>2141</v>
      </c>
      <c r="R34" s="995"/>
      <c r="S34" s="996">
        <v>40948</v>
      </c>
      <c r="T34" s="997">
        <v>41274</v>
      </c>
      <c r="U34" s="998" t="s">
        <v>93</v>
      </c>
    </row>
    <row r="35" spans="1:21" ht="75">
      <c r="A35" s="1015"/>
      <c r="B35" s="1003"/>
      <c r="C35" s="1004"/>
      <c r="D35" s="1005"/>
      <c r="E35" s="957"/>
      <c r="F35" s="957"/>
      <c r="G35" s="957"/>
      <c r="H35" s="957"/>
      <c r="I35" s="951"/>
      <c r="J35" s="951"/>
      <c r="K35" s="1001"/>
      <c r="L35" s="991" t="s">
        <v>2192</v>
      </c>
      <c r="M35" s="1012" t="s">
        <v>2193</v>
      </c>
      <c r="N35" s="1012" t="s">
        <v>2139</v>
      </c>
      <c r="O35" s="992" t="s">
        <v>2140</v>
      </c>
      <c r="P35" s="994">
        <v>15500</v>
      </c>
      <c r="Q35" s="994" t="s">
        <v>2141</v>
      </c>
      <c r="R35" s="995"/>
      <c r="S35" s="996">
        <v>40967</v>
      </c>
      <c r="T35" s="997">
        <v>41274</v>
      </c>
      <c r="U35" s="998" t="s">
        <v>93</v>
      </c>
    </row>
    <row r="36" spans="1:21" ht="90">
      <c r="A36" s="1015"/>
      <c r="B36" s="1003"/>
      <c r="C36" s="1004"/>
      <c r="D36" s="1005"/>
      <c r="E36" s="957"/>
      <c r="F36" s="957"/>
      <c r="G36" s="957"/>
      <c r="H36" s="957"/>
      <c r="I36" s="951"/>
      <c r="J36" s="951"/>
      <c r="K36" s="1001"/>
      <c r="L36" s="991" t="s">
        <v>2194</v>
      </c>
      <c r="M36" s="1012" t="s">
        <v>2195</v>
      </c>
      <c r="N36" s="1012" t="s">
        <v>2139</v>
      </c>
      <c r="O36" s="992" t="s">
        <v>2140</v>
      </c>
      <c r="P36" s="994">
        <v>15500</v>
      </c>
      <c r="Q36" s="994" t="s">
        <v>2141</v>
      </c>
      <c r="R36" s="995"/>
      <c r="S36" s="996">
        <v>40976</v>
      </c>
      <c r="T36" s="997">
        <v>41274</v>
      </c>
      <c r="U36" s="998" t="s">
        <v>93</v>
      </c>
    </row>
    <row r="37" spans="1:21" ht="120">
      <c r="A37" s="1015"/>
      <c r="B37" s="1003"/>
      <c r="C37" s="1004"/>
      <c r="D37" s="1005"/>
      <c r="E37" s="957"/>
      <c r="F37" s="957"/>
      <c r="G37" s="957"/>
      <c r="H37" s="957"/>
      <c r="I37" s="951"/>
      <c r="J37" s="951"/>
      <c r="K37" s="1001"/>
      <c r="L37" s="991" t="s">
        <v>2196</v>
      </c>
      <c r="M37" s="1012" t="s">
        <v>2197</v>
      </c>
      <c r="N37" s="1012" t="s">
        <v>2139</v>
      </c>
      <c r="O37" s="992" t="s">
        <v>2140</v>
      </c>
      <c r="P37" s="994">
        <v>15500</v>
      </c>
      <c r="Q37" s="994" t="s">
        <v>2141</v>
      </c>
      <c r="R37" s="995"/>
      <c r="S37" s="996">
        <v>40982</v>
      </c>
      <c r="T37" s="997">
        <v>41274</v>
      </c>
      <c r="U37" s="998" t="s">
        <v>93</v>
      </c>
    </row>
    <row r="38" spans="1:21" ht="90">
      <c r="A38" s="1015"/>
      <c r="B38" s="1003"/>
      <c r="C38" s="1004"/>
      <c r="D38" s="1005"/>
      <c r="E38" s="957"/>
      <c r="F38" s="957"/>
      <c r="G38" s="957"/>
      <c r="H38" s="957"/>
      <c r="I38" s="951"/>
      <c r="J38" s="951"/>
      <c r="K38" s="1001"/>
      <c r="L38" s="991" t="s">
        <v>2198</v>
      </c>
      <c r="M38" s="1012" t="s">
        <v>2199</v>
      </c>
      <c r="N38" s="1012" t="s">
        <v>2139</v>
      </c>
      <c r="O38" s="992" t="s">
        <v>2140</v>
      </c>
      <c r="P38" s="994">
        <v>15500</v>
      </c>
      <c r="Q38" s="994" t="s">
        <v>2141</v>
      </c>
      <c r="R38" s="995"/>
      <c r="S38" s="1016">
        <v>41016</v>
      </c>
      <c r="T38" s="1016">
        <v>41274</v>
      </c>
      <c r="U38" s="998" t="s">
        <v>93</v>
      </c>
    </row>
    <row r="39" spans="1:21" ht="75">
      <c r="A39" s="1015"/>
      <c r="B39" s="1003"/>
      <c r="C39" s="1004"/>
      <c r="D39" s="1005"/>
      <c r="E39" s="957"/>
      <c r="F39" s="957"/>
      <c r="G39" s="957"/>
      <c r="H39" s="957"/>
      <c r="I39" s="951"/>
      <c r="J39" s="951"/>
      <c r="K39" s="1001"/>
      <c r="L39" s="991" t="s">
        <v>2200</v>
      </c>
      <c r="M39" s="1012" t="s">
        <v>2201</v>
      </c>
      <c r="N39" s="1012" t="s">
        <v>2139</v>
      </c>
      <c r="O39" s="992" t="s">
        <v>2140</v>
      </c>
      <c r="P39" s="994">
        <v>14000</v>
      </c>
      <c r="Q39" s="994" t="s">
        <v>2141</v>
      </c>
      <c r="R39" s="995"/>
      <c r="S39" s="996">
        <v>41015</v>
      </c>
      <c r="T39" s="1016">
        <v>41274</v>
      </c>
      <c r="U39" s="998" t="s">
        <v>93</v>
      </c>
    </row>
    <row r="40" spans="1:21" ht="195">
      <c r="A40" s="1015"/>
      <c r="B40" s="1003"/>
      <c r="C40" s="1004"/>
      <c r="D40" s="1005"/>
      <c r="E40" s="957"/>
      <c r="F40" s="957"/>
      <c r="G40" s="957"/>
      <c r="H40" s="957"/>
      <c r="I40" s="951"/>
      <c r="J40" s="951"/>
      <c r="K40" s="1001"/>
      <c r="L40" s="991" t="s">
        <v>2202</v>
      </c>
      <c r="M40" s="1012" t="s">
        <v>2203</v>
      </c>
      <c r="N40" s="1012" t="s">
        <v>2139</v>
      </c>
      <c r="O40" s="992" t="s">
        <v>2140</v>
      </c>
      <c r="P40" s="994">
        <v>10000</v>
      </c>
      <c r="Q40" s="994" t="s">
        <v>2141</v>
      </c>
      <c r="R40" s="995"/>
      <c r="S40" s="996">
        <v>41051</v>
      </c>
      <c r="T40" s="1026" t="s">
        <v>2204</v>
      </c>
      <c r="U40" s="998" t="s">
        <v>93</v>
      </c>
    </row>
    <row r="41" spans="1:21" ht="150">
      <c r="A41" s="1015"/>
      <c r="B41" s="1003"/>
      <c r="C41" s="1004"/>
      <c r="D41" s="1005"/>
      <c r="E41" s="957"/>
      <c r="F41" s="957"/>
      <c r="G41" s="957"/>
      <c r="H41" s="957"/>
      <c r="I41" s="951"/>
      <c r="J41" s="951"/>
      <c r="K41" s="1001"/>
      <c r="L41" s="991" t="s">
        <v>2205</v>
      </c>
      <c r="M41" s="1012" t="s">
        <v>2206</v>
      </c>
      <c r="N41" s="1012" t="s">
        <v>2139</v>
      </c>
      <c r="O41" s="992" t="s">
        <v>2140</v>
      </c>
      <c r="P41" s="994">
        <v>15500</v>
      </c>
      <c r="Q41" s="994" t="s">
        <v>2141</v>
      </c>
      <c r="R41" s="995"/>
      <c r="S41" s="1016">
        <v>41054</v>
      </c>
      <c r="T41" s="996" t="s">
        <v>2207</v>
      </c>
      <c r="U41" s="998" t="s">
        <v>93</v>
      </c>
    </row>
    <row r="42" spans="1:21" ht="105">
      <c r="A42" s="1015"/>
      <c r="B42" s="1003"/>
      <c r="C42" s="1004"/>
      <c r="D42" s="1005"/>
      <c r="E42" s="957"/>
      <c r="F42" s="957"/>
      <c r="G42" s="957"/>
      <c r="H42" s="957"/>
      <c r="I42" s="951"/>
      <c r="J42" s="951"/>
      <c r="K42" s="1001"/>
      <c r="L42" s="991" t="s">
        <v>2208</v>
      </c>
      <c r="M42" s="1012" t="s">
        <v>2209</v>
      </c>
      <c r="N42" s="1012" t="s">
        <v>2139</v>
      </c>
      <c r="O42" s="992" t="s">
        <v>2140</v>
      </c>
      <c r="P42" s="994">
        <v>15500</v>
      </c>
      <c r="Q42" s="994" t="s">
        <v>2141</v>
      </c>
      <c r="R42" s="995"/>
      <c r="S42" s="996">
        <v>41054</v>
      </c>
      <c r="T42" s="996" t="s">
        <v>2207</v>
      </c>
      <c r="U42" s="998" t="s">
        <v>93</v>
      </c>
    </row>
    <row r="43" spans="1:21" ht="165">
      <c r="A43" s="1015"/>
      <c r="B43" s="1003"/>
      <c r="C43" s="1004"/>
      <c r="D43" s="1005"/>
      <c r="E43" s="957"/>
      <c r="F43" s="957"/>
      <c r="G43" s="957"/>
      <c r="H43" s="957"/>
      <c r="I43" s="951"/>
      <c r="J43" s="951"/>
      <c r="K43" s="1001"/>
      <c r="L43" s="991" t="s">
        <v>2210</v>
      </c>
      <c r="M43" s="1012" t="s">
        <v>2211</v>
      </c>
      <c r="N43" s="1012" t="s">
        <v>2139</v>
      </c>
      <c r="O43" s="992" t="s">
        <v>2140</v>
      </c>
      <c r="P43" s="994">
        <v>15500</v>
      </c>
      <c r="Q43" s="994" t="s">
        <v>2141</v>
      </c>
      <c r="R43" s="995"/>
      <c r="S43" s="996">
        <v>41039</v>
      </c>
      <c r="T43" s="997">
        <v>41274</v>
      </c>
      <c r="U43" s="998" t="s">
        <v>93</v>
      </c>
    </row>
    <row r="44" spans="1:21" ht="105">
      <c r="A44" s="1015"/>
      <c r="B44" s="1003"/>
      <c r="C44" s="1004"/>
      <c r="D44" s="1005"/>
      <c r="E44" s="957"/>
      <c r="F44" s="957"/>
      <c r="G44" s="957"/>
      <c r="H44" s="957"/>
      <c r="I44" s="951"/>
      <c r="J44" s="951"/>
      <c r="K44" s="1001"/>
      <c r="L44" s="991" t="s">
        <v>2212</v>
      </c>
      <c r="M44" s="1012" t="s">
        <v>2213</v>
      </c>
      <c r="N44" s="1012" t="s">
        <v>2139</v>
      </c>
      <c r="O44" s="992" t="s">
        <v>2140</v>
      </c>
      <c r="P44" s="994">
        <v>15500</v>
      </c>
      <c r="Q44" s="994" t="s">
        <v>2141</v>
      </c>
      <c r="R44" s="995"/>
      <c r="S44" s="1026">
        <v>41065</v>
      </c>
      <c r="T44" s="997">
        <v>41274</v>
      </c>
      <c r="U44" s="998" t="s">
        <v>93</v>
      </c>
    </row>
    <row r="45" spans="1:21" ht="120">
      <c r="A45" s="1015"/>
      <c r="B45" s="1003"/>
      <c r="C45" s="1004"/>
      <c r="D45" s="1005"/>
      <c r="E45" s="957"/>
      <c r="F45" s="957"/>
      <c r="G45" s="957"/>
      <c r="H45" s="957"/>
      <c r="I45" s="951"/>
      <c r="J45" s="951"/>
      <c r="K45" s="1001"/>
      <c r="L45" s="991" t="s">
        <v>2214</v>
      </c>
      <c r="M45" s="1012" t="s">
        <v>2215</v>
      </c>
      <c r="N45" s="1012" t="s">
        <v>2139</v>
      </c>
      <c r="O45" s="992" t="s">
        <v>2140</v>
      </c>
      <c r="P45" s="994">
        <v>15500</v>
      </c>
      <c r="Q45" s="994" t="s">
        <v>2141</v>
      </c>
      <c r="R45" s="995"/>
      <c r="S45" s="996">
        <v>41074</v>
      </c>
      <c r="T45" s="997">
        <v>41274</v>
      </c>
      <c r="U45" s="998" t="s">
        <v>93</v>
      </c>
    </row>
    <row r="46" spans="1:21" ht="165">
      <c r="A46" s="1015"/>
      <c r="B46" s="1003"/>
      <c r="C46" s="1004"/>
      <c r="D46" s="1005"/>
      <c r="E46" s="957"/>
      <c r="F46" s="957"/>
      <c r="G46" s="957"/>
      <c r="H46" s="957"/>
      <c r="I46" s="951"/>
      <c r="J46" s="951"/>
      <c r="K46" s="1001"/>
      <c r="L46" s="1027" t="s">
        <v>2216</v>
      </c>
      <c r="M46" s="1012" t="s">
        <v>2217</v>
      </c>
      <c r="N46" s="1012" t="s">
        <v>2139</v>
      </c>
      <c r="O46" s="992" t="s">
        <v>2140</v>
      </c>
      <c r="P46" s="994">
        <v>250000</v>
      </c>
      <c r="Q46" s="994" t="s">
        <v>2141</v>
      </c>
      <c r="R46" s="995"/>
      <c r="S46" s="1026">
        <v>40992</v>
      </c>
      <c r="T46" s="1016">
        <v>41274</v>
      </c>
      <c r="U46" s="998" t="s">
        <v>93</v>
      </c>
    </row>
    <row r="47" spans="1:21" ht="91" thickBot="1">
      <c r="A47" s="1015"/>
      <c r="B47" s="1022"/>
      <c r="C47" s="1028"/>
      <c r="D47" s="1022"/>
      <c r="E47" s="957"/>
      <c r="F47" s="957"/>
      <c r="G47" s="957"/>
      <c r="H47" s="957"/>
      <c r="I47" s="951"/>
      <c r="J47" s="951"/>
      <c r="K47" s="1001"/>
      <c r="L47" s="1027" t="s">
        <v>2218</v>
      </c>
      <c r="M47" s="1012" t="s">
        <v>2219</v>
      </c>
      <c r="N47" s="1012" t="s">
        <v>2139</v>
      </c>
      <c r="O47" s="992" t="s">
        <v>2140</v>
      </c>
      <c r="P47" s="994">
        <v>250000</v>
      </c>
      <c r="Q47" s="994" t="s">
        <v>2141</v>
      </c>
      <c r="R47" s="995"/>
      <c r="S47" s="1026">
        <v>40938</v>
      </c>
      <c r="T47" s="996">
        <v>40998</v>
      </c>
      <c r="U47" s="998" t="s">
        <v>93</v>
      </c>
    </row>
    <row r="48" spans="1:21" ht="135">
      <c r="A48" s="1015"/>
      <c r="B48" s="1013" t="s">
        <v>2220</v>
      </c>
      <c r="C48" s="960" t="s">
        <v>2221</v>
      </c>
      <c r="D48" s="1029" t="s">
        <v>2222</v>
      </c>
      <c r="E48" s="957"/>
      <c r="F48" s="957"/>
      <c r="G48" s="957"/>
      <c r="H48" s="957"/>
      <c r="I48" s="951"/>
      <c r="J48" s="951"/>
      <c r="K48" s="1001"/>
      <c r="L48" s="1027" t="s">
        <v>2223</v>
      </c>
      <c r="M48" s="1012" t="s">
        <v>2224</v>
      </c>
      <c r="N48" s="1012" t="s">
        <v>2139</v>
      </c>
      <c r="O48" s="992" t="s">
        <v>2140</v>
      </c>
      <c r="P48" s="994">
        <v>1360000</v>
      </c>
      <c r="Q48" s="994" t="s">
        <v>2141</v>
      </c>
      <c r="R48" s="995"/>
      <c r="S48" s="996">
        <v>40998</v>
      </c>
      <c r="T48" s="996">
        <v>41274</v>
      </c>
      <c r="U48" s="998" t="s">
        <v>93</v>
      </c>
    </row>
    <row r="49" spans="1:21" ht="135">
      <c r="A49" s="1015"/>
      <c r="B49" s="1005"/>
      <c r="C49" s="1001"/>
      <c r="D49" s="1030"/>
      <c r="E49" s="957"/>
      <c r="F49" s="957"/>
      <c r="G49" s="957"/>
      <c r="H49" s="957"/>
      <c r="I49" s="951"/>
      <c r="J49" s="951"/>
      <c r="K49" s="1001"/>
      <c r="L49" s="1027" t="s">
        <v>2225</v>
      </c>
      <c r="M49" s="1012" t="s">
        <v>2226</v>
      </c>
      <c r="N49" s="1012" t="s">
        <v>2139</v>
      </c>
      <c r="O49" s="992" t="s">
        <v>2140</v>
      </c>
      <c r="P49" s="994">
        <v>600000</v>
      </c>
      <c r="Q49" s="994" t="s">
        <v>2141</v>
      </c>
      <c r="R49" s="995"/>
      <c r="S49" s="996">
        <v>41011</v>
      </c>
      <c r="T49" s="997">
        <v>41274</v>
      </c>
      <c r="U49" s="998" t="s">
        <v>93</v>
      </c>
    </row>
    <row r="50" spans="1:21" ht="90">
      <c r="A50" s="1015"/>
      <c r="B50" s="1005"/>
      <c r="C50" s="1001"/>
      <c r="D50" s="1030"/>
      <c r="E50" s="957"/>
      <c r="F50" s="957"/>
      <c r="G50" s="957"/>
      <c r="H50" s="957"/>
      <c r="I50" s="951"/>
      <c r="J50" s="951"/>
      <c r="K50" s="1001"/>
      <c r="L50" s="1027" t="s">
        <v>2227</v>
      </c>
      <c r="M50" s="1012" t="s">
        <v>2228</v>
      </c>
      <c r="N50" s="1012" t="s">
        <v>2139</v>
      </c>
      <c r="O50" s="992" t="s">
        <v>2140</v>
      </c>
      <c r="P50" s="994">
        <v>1099337.003</v>
      </c>
      <c r="Q50" s="994" t="s">
        <v>2141</v>
      </c>
      <c r="R50" s="995"/>
      <c r="S50" s="1016"/>
      <c r="T50" s="997">
        <v>41274</v>
      </c>
      <c r="U50" s="998" t="s">
        <v>93</v>
      </c>
    </row>
    <row r="51" spans="1:21" ht="330">
      <c r="A51" s="1015"/>
      <c r="B51" s="1005"/>
      <c r="C51" s="1001"/>
      <c r="D51" s="1030"/>
      <c r="E51" s="957"/>
      <c r="F51" s="957"/>
      <c r="G51" s="957"/>
      <c r="H51" s="957"/>
      <c r="I51" s="951"/>
      <c r="J51" s="951"/>
      <c r="K51" s="1001"/>
      <c r="L51" s="1027" t="s">
        <v>2229</v>
      </c>
      <c r="M51" s="1012" t="s">
        <v>2025</v>
      </c>
      <c r="N51" s="1012" t="s">
        <v>2139</v>
      </c>
      <c r="O51" s="992" t="s">
        <v>2140</v>
      </c>
      <c r="P51" s="994">
        <v>8325453.9579999996</v>
      </c>
      <c r="Q51" s="994" t="s">
        <v>2141</v>
      </c>
      <c r="R51" s="995"/>
      <c r="S51" s="996">
        <v>41057</v>
      </c>
      <c r="T51" s="997">
        <v>41274</v>
      </c>
      <c r="U51" s="998" t="s">
        <v>93</v>
      </c>
    </row>
    <row r="52" spans="1:21" ht="409">
      <c r="A52" s="1015"/>
      <c r="B52" s="1005"/>
      <c r="C52" s="1001"/>
      <c r="D52" s="1030"/>
      <c r="E52" s="957"/>
      <c r="F52" s="957"/>
      <c r="G52" s="957"/>
      <c r="H52" s="957"/>
      <c r="I52" s="951"/>
      <c r="J52" s="951"/>
      <c r="K52" s="1001"/>
      <c r="L52" s="1027" t="s">
        <v>2026</v>
      </c>
      <c r="M52" s="1012" t="s">
        <v>2027</v>
      </c>
      <c r="N52" s="1012" t="s">
        <v>2139</v>
      </c>
      <c r="O52" s="992" t="s">
        <v>2140</v>
      </c>
      <c r="P52" s="994">
        <v>43710.451999999997</v>
      </c>
      <c r="Q52" s="994" t="s">
        <v>2141</v>
      </c>
      <c r="R52" s="995"/>
      <c r="S52" s="1016">
        <v>41060</v>
      </c>
      <c r="T52" s="997">
        <v>41274</v>
      </c>
      <c r="U52" s="998" t="s">
        <v>93</v>
      </c>
    </row>
    <row r="53" spans="1:21" ht="409">
      <c r="A53" s="1015"/>
      <c r="B53" s="1005"/>
      <c r="C53" s="1001"/>
      <c r="D53" s="1030"/>
      <c r="E53" s="957"/>
      <c r="F53" s="957"/>
      <c r="G53" s="957"/>
      <c r="H53" s="957"/>
      <c r="I53" s="951"/>
      <c r="J53" s="951"/>
      <c r="K53" s="1001"/>
      <c r="L53" s="1027" t="s">
        <v>2028</v>
      </c>
      <c r="M53" s="1031" t="s">
        <v>2029</v>
      </c>
      <c r="N53" s="1012" t="s">
        <v>2139</v>
      </c>
      <c r="O53" s="992" t="s">
        <v>2140</v>
      </c>
      <c r="P53" s="994">
        <v>50703.302000000003</v>
      </c>
      <c r="Q53" s="994" t="s">
        <v>2141</v>
      </c>
      <c r="R53" s="1032"/>
      <c r="S53" s="1016">
        <v>41061</v>
      </c>
      <c r="T53" s="997">
        <v>41274</v>
      </c>
      <c r="U53" s="998" t="s">
        <v>93</v>
      </c>
    </row>
    <row r="54" spans="1:21" ht="409">
      <c r="A54" s="1015"/>
      <c r="B54" s="1005"/>
      <c r="C54" s="1001"/>
      <c r="D54" s="1003"/>
      <c r="E54" s="957"/>
      <c r="F54" s="957"/>
      <c r="G54" s="957"/>
      <c r="H54" s="957"/>
      <c r="I54" s="951"/>
      <c r="J54" s="951"/>
      <c r="K54" s="1001"/>
      <c r="L54" s="1033" t="s">
        <v>2030</v>
      </c>
      <c r="M54" s="1031" t="s">
        <v>2031</v>
      </c>
      <c r="N54" s="1012" t="s">
        <v>2139</v>
      </c>
      <c r="O54" s="992" t="s">
        <v>2140</v>
      </c>
      <c r="P54" s="994">
        <v>108100</v>
      </c>
      <c r="Q54" s="994" t="s">
        <v>2141</v>
      </c>
      <c r="R54" s="1032"/>
      <c r="S54" s="1034">
        <v>41061</v>
      </c>
      <c r="T54" s="1035">
        <v>41274</v>
      </c>
      <c r="U54" s="998" t="s">
        <v>93</v>
      </c>
    </row>
    <row r="55" spans="1:21" ht="409">
      <c r="A55" s="1015"/>
      <c r="B55" s="1005"/>
      <c r="C55" s="1001"/>
      <c r="D55" s="1030"/>
      <c r="E55" s="957"/>
      <c r="F55" s="957"/>
      <c r="G55" s="957"/>
      <c r="H55" s="957"/>
      <c r="I55" s="951"/>
      <c r="J55" s="951"/>
      <c r="K55" s="1001"/>
      <c r="L55" s="1027" t="s">
        <v>2032</v>
      </c>
      <c r="M55" s="1012" t="s">
        <v>2033</v>
      </c>
      <c r="N55" s="1012" t="s">
        <v>2139</v>
      </c>
      <c r="O55" s="992" t="s">
        <v>2140</v>
      </c>
      <c r="P55" s="994">
        <v>184536.55300000001</v>
      </c>
      <c r="Q55" s="994" t="s">
        <v>2141</v>
      </c>
      <c r="R55" s="995"/>
      <c r="S55" s="996">
        <v>41067</v>
      </c>
      <c r="T55" s="1016">
        <v>41274</v>
      </c>
      <c r="U55" s="998" t="s">
        <v>93</v>
      </c>
    </row>
    <row r="56" spans="1:21" ht="409">
      <c r="A56" s="1015"/>
      <c r="B56" s="1005"/>
      <c r="C56" s="1001"/>
      <c r="D56" s="1030"/>
      <c r="E56" s="957"/>
      <c r="F56" s="957"/>
      <c r="G56" s="957"/>
      <c r="H56" s="957"/>
      <c r="I56" s="951"/>
      <c r="J56" s="951"/>
      <c r="K56" s="1001"/>
      <c r="L56" s="1027" t="s">
        <v>2034</v>
      </c>
      <c r="M56" s="1031" t="s">
        <v>2035</v>
      </c>
      <c r="N56" s="1012" t="s">
        <v>2139</v>
      </c>
      <c r="O56" s="992" t="s">
        <v>2140</v>
      </c>
      <c r="P56" s="994">
        <v>73725.350000000006</v>
      </c>
      <c r="Q56" s="994" t="s">
        <v>2141</v>
      </c>
      <c r="R56" s="995"/>
      <c r="S56" s="996">
        <v>41068</v>
      </c>
      <c r="T56" s="1016">
        <v>41274</v>
      </c>
      <c r="U56" s="998" t="s">
        <v>93</v>
      </c>
    </row>
    <row r="57" spans="1:21" ht="409.6" thickBot="1">
      <c r="A57" s="1015"/>
      <c r="B57" s="1022"/>
      <c r="C57" s="1023"/>
      <c r="D57" s="1036"/>
      <c r="E57" s="957"/>
      <c r="F57" s="957"/>
      <c r="G57" s="957"/>
      <c r="H57" s="957"/>
      <c r="I57" s="951"/>
      <c r="J57" s="951"/>
      <c r="K57" s="1001"/>
      <c r="L57" s="1027" t="s">
        <v>2036</v>
      </c>
      <c r="M57" s="1031" t="s">
        <v>2037</v>
      </c>
      <c r="N57" s="1012" t="s">
        <v>2139</v>
      </c>
      <c r="O57" s="992" t="s">
        <v>2140</v>
      </c>
      <c r="P57" s="994">
        <v>84297.423999999999</v>
      </c>
      <c r="Q57" s="994" t="s">
        <v>2141</v>
      </c>
      <c r="R57" s="995"/>
      <c r="S57" s="996">
        <v>41074</v>
      </c>
      <c r="T57" s="1016">
        <v>41274</v>
      </c>
      <c r="U57" s="998" t="s">
        <v>93</v>
      </c>
    </row>
    <row r="58" spans="1:21" ht="409">
      <c r="A58" s="1015"/>
      <c r="B58" s="1037" t="s">
        <v>2038</v>
      </c>
      <c r="C58" s="946" t="s">
        <v>2039</v>
      </c>
      <c r="D58" s="1038" t="s">
        <v>2040</v>
      </c>
      <c r="E58" s="957"/>
      <c r="F58" s="957"/>
      <c r="G58" s="957"/>
      <c r="H58" s="957"/>
      <c r="I58" s="951"/>
      <c r="J58" s="951"/>
      <c r="K58" s="1001"/>
      <c r="L58" s="1027" t="s">
        <v>2041</v>
      </c>
      <c r="M58" s="1039" t="s">
        <v>2349</v>
      </c>
      <c r="N58" s="1012" t="s">
        <v>2139</v>
      </c>
      <c r="O58" s="992" t="s">
        <v>2140</v>
      </c>
      <c r="P58" s="994">
        <v>264811.47200000001</v>
      </c>
      <c r="Q58" s="994" t="s">
        <v>2141</v>
      </c>
      <c r="R58" s="995"/>
      <c r="S58" s="1016">
        <v>41075</v>
      </c>
      <c r="T58" s="1016">
        <v>41274</v>
      </c>
      <c r="U58" s="998" t="s">
        <v>93</v>
      </c>
    </row>
    <row r="59" spans="1:21" ht="165">
      <c r="A59" s="1015"/>
      <c r="B59" s="1005"/>
      <c r="C59" s="1004"/>
      <c r="D59" s="1040"/>
      <c r="E59" s="957"/>
      <c r="F59" s="957"/>
      <c r="G59" s="957"/>
      <c r="H59" s="957"/>
      <c r="I59" s="951"/>
      <c r="J59" s="951"/>
      <c r="K59" s="1001"/>
      <c r="L59" s="1027" t="s">
        <v>2350</v>
      </c>
      <c r="M59" s="1039" t="s">
        <v>2351</v>
      </c>
      <c r="N59" s="1039" t="s">
        <v>2139</v>
      </c>
      <c r="O59" s="992" t="s">
        <v>2140</v>
      </c>
      <c r="P59" s="994">
        <v>93449.909</v>
      </c>
      <c r="Q59" s="994" t="s">
        <v>2141</v>
      </c>
      <c r="R59" s="995"/>
      <c r="S59" s="1016">
        <v>41082</v>
      </c>
      <c r="T59" s="1016">
        <v>41274</v>
      </c>
      <c r="U59" s="998" t="s">
        <v>93</v>
      </c>
    </row>
    <row r="60" spans="1:21" ht="180">
      <c r="A60" s="1015"/>
      <c r="B60" s="1005"/>
      <c r="C60" s="1004"/>
      <c r="D60" s="1040"/>
      <c r="E60" s="957"/>
      <c r="F60" s="957"/>
      <c r="G60" s="957"/>
      <c r="H60" s="957"/>
      <c r="I60" s="951"/>
      <c r="J60" s="951"/>
      <c r="K60" s="1001"/>
      <c r="L60" s="1027" t="s">
        <v>2352</v>
      </c>
      <c r="M60" s="1039" t="s">
        <v>2353</v>
      </c>
      <c r="N60" s="1039" t="s">
        <v>2139</v>
      </c>
      <c r="O60" s="992" t="s">
        <v>2140</v>
      </c>
      <c r="P60" s="994">
        <v>135836.304</v>
      </c>
      <c r="Q60" s="994" t="s">
        <v>2141</v>
      </c>
      <c r="R60" s="995"/>
      <c r="S60" s="996">
        <v>41086</v>
      </c>
      <c r="T60" s="997">
        <v>41274</v>
      </c>
      <c r="U60" s="998" t="s">
        <v>93</v>
      </c>
    </row>
    <row r="61" spans="1:21" ht="120">
      <c r="A61" s="1015"/>
      <c r="B61" s="1005"/>
      <c r="C61" s="1004"/>
      <c r="D61" s="1040"/>
      <c r="E61" s="957"/>
      <c r="F61" s="957"/>
      <c r="G61" s="957"/>
      <c r="H61" s="957"/>
      <c r="I61" s="951"/>
      <c r="J61" s="951"/>
      <c r="K61" s="1001"/>
      <c r="L61" s="1027" t="s">
        <v>2354</v>
      </c>
      <c r="M61" s="1039" t="s">
        <v>2355</v>
      </c>
      <c r="N61" s="1039" t="s">
        <v>2139</v>
      </c>
      <c r="O61" s="992" t="s">
        <v>2140</v>
      </c>
      <c r="P61" s="994">
        <v>980385.07900000003</v>
      </c>
      <c r="Q61" s="994" t="s">
        <v>2141</v>
      </c>
      <c r="R61" s="995"/>
      <c r="S61" s="996">
        <v>41086</v>
      </c>
      <c r="T61" s="997">
        <v>41274</v>
      </c>
      <c r="U61" s="998" t="s">
        <v>93</v>
      </c>
    </row>
    <row r="62" spans="1:21" ht="165">
      <c r="A62" s="1015"/>
      <c r="B62" s="1005"/>
      <c r="C62" s="1004"/>
      <c r="D62" s="1040"/>
      <c r="E62" s="957"/>
      <c r="F62" s="957"/>
      <c r="G62" s="957"/>
      <c r="H62" s="957"/>
      <c r="I62" s="951"/>
      <c r="J62" s="951"/>
      <c r="K62" s="1001"/>
      <c r="L62" s="1027" t="s">
        <v>2356</v>
      </c>
      <c r="M62" s="1039" t="s">
        <v>2357</v>
      </c>
      <c r="N62" s="1039" t="s">
        <v>2139</v>
      </c>
      <c r="O62" s="992" t="s">
        <v>2140</v>
      </c>
      <c r="P62" s="994">
        <v>219097.739</v>
      </c>
      <c r="Q62" s="994" t="s">
        <v>2141</v>
      </c>
      <c r="R62" s="995"/>
      <c r="S62" s="996">
        <v>41089</v>
      </c>
      <c r="T62" s="997">
        <v>41274</v>
      </c>
      <c r="U62" s="998" t="s">
        <v>93</v>
      </c>
    </row>
    <row r="63" spans="1:21" ht="300">
      <c r="A63" s="1015"/>
      <c r="B63" s="1005"/>
      <c r="C63" s="1004"/>
      <c r="D63" s="1040"/>
      <c r="E63" s="957"/>
      <c r="F63" s="957"/>
      <c r="G63" s="957"/>
      <c r="H63" s="957"/>
      <c r="I63" s="951"/>
      <c r="J63" s="951"/>
      <c r="K63" s="1041" t="s">
        <v>104</v>
      </c>
      <c r="L63" s="1027" t="s">
        <v>2358</v>
      </c>
      <c r="M63" s="1042" t="s">
        <v>2359</v>
      </c>
      <c r="N63" s="1043" t="s">
        <v>2360</v>
      </c>
      <c r="O63" s="1043" t="s">
        <v>2361</v>
      </c>
      <c r="P63" s="1044">
        <v>5000</v>
      </c>
      <c r="Q63" s="1044">
        <v>5000</v>
      </c>
      <c r="R63" s="1045" t="s">
        <v>85</v>
      </c>
      <c r="S63" s="1046" t="s">
        <v>2362</v>
      </c>
      <c r="T63" s="1046" t="s">
        <v>2363</v>
      </c>
      <c r="U63" s="1047" t="s">
        <v>103</v>
      </c>
    </row>
    <row r="64" spans="1:21" ht="240">
      <c r="A64" s="1015"/>
      <c r="B64" s="1005"/>
      <c r="C64" s="1004"/>
      <c r="D64" s="1040"/>
      <c r="E64" s="957"/>
      <c r="F64" s="957"/>
      <c r="G64" s="957"/>
      <c r="H64" s="957"/>
      <c r="I64" s="951"/>
      <c r="J64" s="951"/>
      <c r="K64" s="1048"/>
      <c r="L64" s="1027" t="s">
        <v>2364</v>
      </c>
      <c r="M64" s="1042" t="s">
        <v>2365</v>
      </c>
      <c r="N64" s="1043" t="s">
        <v>2360</v>
      </c>
      <c r="O64" s="1043" t="s">
        <v>2366</v>
      </c>
      <c r="P64" s="1044">
        <v>2700</v>
      </c>
      <c r="Q64" s="1044">
        <v>2700</v>
      </c>
      <c r="R64" s="1045" t="s">
        <v>85</v>
      </c>
      <c r="S64" s="1046" t="s">
        <v>2367</v>
      </c>
      <c r="T64" s="1046" t="s">
        <v>2368</v>
      </c>
      <c r="U64" s="1047" t="s">
        <v>103</v>
      </c>
    </row>
    <row r="65" spans="1:24" ht="240">
      <c r="A65" s="1015"/>
      <c r="B65" s="1005"/>
      <c r="C65" s="1004"/>
      <c r="D65" s="1040"/>
      <c r="E65" s="957"/>
      <c r="F65" s="957"/>
      <c r="G65" s="957"/>
      <c r="H65" s="957"/>
      <c r="I65" s="951"/>
      <c r="J65" s="951"/>
      <c r="K65" s="1048"/>
      <c r="L65" s="1027" t="s">
        <v>2369</v>
      </c>
      <c r="M65" s="1042" t="s">
        <v>2365</v>
      </c>
      <c r="N65" s="1043" t="s">
        <v>2360</v>
      </c>
      <c r="O65" s="1043" t="s">
        <v>2366</v>
      </c>
      <c r="P65" s="1044">
        <v>1200</v>
      </c>
      <c r="Q65" s="1044"/>
      <c r="R65" s="1045" t="s">
        <v>85</v>
      </c>
      <c r="S65" s="1046" t="s">
        <v>2370</v>
      </c>
      <c r="T65" s="1046" t="s">
        <v>2371</v>
      </c>
      <c r="U65" s="1047" t="s">
        <v>103</v>
      </c>
    </row>
    <row r="66" spans="1:24" ht="300">
      <c r="A66" s="1015"/>
      <c r="B66" s="1005"/>
      <c r="C66" s="1004"/>
      <c r="D66" s="1040"/>
      <c r="E66" s="957"/>
      <c r="F66" s="957"/>
      <c r="G66" s="957"/>
      <c r="H66" s="957"/>
      <c r="I66" s="951"/>
      <c r="J66" s="951"/>
      <c r="K66" s="1048"/>
      <c r="L66" s="1027" t="s">
        <v>2372</v>
      </c>
      <c r="M66" s="1042" t="s">
        <v>2373</v>
      </c>
      <c r="N66" s="1043" t="s">
        <v>2360</v>
      </c>
      <c r="O66" s="1043" t="s">
        <v>2361</v>
      </c>
      <c r="P66" s="1044">
        <v>7500</v>
      </c>
      <c r="Q66" s="1044">
        <v>5000</v>
      </c>
      <c r="R66" s="1045" t="s">
        <v>85</v>
      </c>
      <c r="S66" s="1046" t="s">
        <v>2374</v>
      </c>
      <c r="T66" s="1046" t="s">
        <v>2375</v>
      </c>
      <c r="U66" s="1047" t="s">
        <v>103</v>
      </c>
    </row>
    <row r="67" spans="1:24" ht="255">
      <c r="A67" s="1015"/>
      <c r="B67" s="1005"/>
      <c r="C67" s="1004"/>
      <c r="D67" s="1040"/>
      <c r="E67" s="957"/>
      <c r="F67" s="957"/>
      <c r="G67" s="957"/>
      <c r="H67" s="957"/>
      <c r="I67" s="951"/>
      <c r="J67" s="951"/>
      <c r="K67" s="1048"/>
      <c r="L67" s="1027" t="s">
        <v>948</v>
      </c>
      <c r="M67" s="1042" t="s">
        <v>2376</v>
      </c>
      <c r="N67" s="1043" t="s">
        <v>2360</v>
      </c>
      <c r="O67" s="1043" t="s">
        <v>2377</v>
      </c>
      <c r="P67" s="1044">
        <v>5000</v>
      </c>
      <c r="Q67" s="1044">
        <v>3815.7620000000002</v>
      </c>
      <c r="R67" s="1045" t="s">
        <v>85</v>
      </c>
      <c r="S67" s="1046" t="s">
        <v>2362</v>
      </c>
      <c r="T67" s="1046" t="s">
        <v>2378</v>
      </c>
      <c r="U67" s="1047" t="s">
        <v>103</v>
      </c>
    </row>
    <row r="68" spans="1:24" ht="255">
      <c r="A68" s="1015"/>
      <c r="B68" s="1005"/>
      <c r="C68" s="1004"/>
      <c r="D68" s="1040"/>
      <c r="E68" s="957"/>
      <c r="F68" s="957"/>
      <c r="G68" s="957"/>
      <c r="H68" s="957"/>
      <c r="I68" s="951"/>
      <c r="J68" s="951"/>
      <c r="K68" s="1048"/>
      <c r="L68" s="1027" t="s">
        <v>2379</v>
      </c>
      <c r="M68" s="1042" t="s">
        <v>2380</v>
      </c>
      <c r="N68" s="1043" t="s">
        <v>2360</v>
      </c>
      <c r="O68" s="1043" t="s">
        <v>2377</v>
      </c>
      <c r="P68" s="1044">
        <v>7500</v>
      </c>
      <c r="Q68" s="1044">
        <v>7500</v>
      </c>
      <c r="R68" s="1045" t="s">
        <v>85</v>
      </c>
      <c r="S68" s="1046" t="s">
        <v>2363</v>
      </c>
      <c r="T68" s="1046" t="s">
        <v>2381</v>
      </c>
      <c r="U68" s="1047" t="s">
        <v>103</v>
      </c>
    </row>
    <row r="69" spans="1:24" ht="180">
      <c r="A69" s="1015"/>
      <c r="B69" s="1005"/>
      <c r="C69" s="1004"/>
      <c r="D69" s="1040"/>
      <c r="E69" s="957"/>
      <c r="F69" s="957"/>
      <c r="G69" s="957"/>
      <c r="H69" s="957"/>
      <c r="I69" s="951"/>
      <c r="J69" s="951"/>
      <c r="K69" s="1048"/>
      <c r="L69" s="1027" t="s">
        <v>2382</v>
      </c>
      <c r="M69" s="1042" t="s">
        <v>2383</v>
      </c>
      <c r="N69" s="1043" t="s">
        <v>2360</v>
      </c>
      <c r="O69" s="1043" t="s">
        <v>2377</v>
      </c>
      <c r="P69" s="1044">
        <v>5000</v>
      </c>
      <c r="Q69" s="1044">
        <v>2500</v>
      </c>
      <c r="R69" s="1045" t="s">
        <v>85</v>
      </c>
      <c r="S69" s="1046" t="s">
        <v>2381</v>
      </c>
      <c r="T69" s="1046" t="s">
        <v>2384</v>
      </c>
      <c r="U69" s="1047" t="s">
        <v>103</v>
      </c>
    </row>
    <row r="70" spans="1:24" ht="120">
      <c r="A70" s="1015"/>
      <c r="B70" s="1005"/>
      <c r="C70" s="1004"/>
      <c r="D70" s="1040"/>
      <c r="E70" s="957"/>
      <c r="F70" s="957"/>
      <c r="G70" s="957"/>
      <c r="H70" s="957"/>
      <c r="I70" s="951"/>
      <c r="J70" s="951"/>
      <c r="K70" s="1048"/>
      <c r="L70" s="1027" t="s">
        <v>2385</v>
      </c>
      <c r="M70" s="1042" t="s">
        <v>2386</v>
      </c>
      <c r="N70" s="1043" t="s">
        <v>2360</v>
      </c>
      <c r="O70" s="1043" t="s">
        <v>2387</v>
      </c>
      <c r="P70" s="1044">
        <v>7500</v>
      </c>
      <c r="Q70" s="1044">
        <v>2500</v>
      </c>
      <c r="R70" s="1045" t="s">
        <v>85</v>
      </c>
      <c r="S70" s="1046" t="s">
        <v>2388</v>
      </c>
      <c r="T70" s="1046" t="s">
        <v>2389</v>
      </c>
      <c r="U70" s="1047" t="s">
        <v>103</v>
      </c>
    </row>
    <row r="71" spans="1:24" ht="165">
      <c r="A71" s="1015"/>
      <c r="B71" s="1005"/>
      <c r="C71" s="1004"/>
      <c r="D71" s="1040"/>
      <c r="E71" s="957"/>
      <c r="F71" s="957"/>
      <c r="G71" s="957"/>
      <c r="H71" s="957"/>
      <c r="I71" s="951"/>
      <c r="J71" s="951"/>
      <c r="K71" s="1048"/>
      <c r="L71" s="1027" t="s">
        <v>2390</v>
      </c>
      <c r="M71" s="1042" t="s">
        <v>2391</v>
      </c>
      <c r="N71" s="1043" t="s">
        <v>2360</v>
      </c>
      <c r="O71" s="1043" t="s">
        <v>2392</v>
      </c>
      <c r="P71" s="1044">
        <v>1800</v>
      </c>
      <c r="Q71" s="1044">
        <v>900</v>
      </c>
      <c r="R71" s="1045" t="s">
        <v>85</v>
      </c>
      <c r="S71" s="1046" t="s">
        <v>2375</v>
      </c>
      <c r="T71" s="1046" t="s">
        <v>2393</v>
      </c>
      <c r="U71" s="1047" t="s">
        <v>103</v>
      </c>
    </row>
    <row r="72" spans="1:24" ht="90">
      <c r="A72" s="1049"/>
      <c r="B72" s="1050"/>
      <c r="C72" s="1051"/>
      <c r="D72" s="1052"/>
      <c r="E72" s="1053"/>
      <c r="F72" s="1053"/>
      <c r="G72" s="1053"/>
      <c r="H72" s="1053"/>
      <c r="I72" s="1054"/>
      <c r="J72" s="1055"/>
      <c r="K72" s="1056"/>
      <c r="L72" s="1027" t="s">
        <v>2394</v>
      </c>
      <c r="M72" s="1042" t="s">
        <v>2395</v>
      </c>
      <c r="N72" s="1043" t="s">
        <v>2360</v>
      </c>
      <c r="O72" s="1043" t="s">
        <v>2396</v>
      </c>
      <c r="P72" s="1044">
        <v>1800</v>
      </c>
      <c r="Q72" s="1044">
        <v>900</v>
      </c>
      <c r="R72" s="1045" t="s">
        <v>85</v>
      </c>
      <c r="S72" s="1046" t="s">
        <v>2397</v>
      </c>
      <c r="T72" s="1046" t="s">
        <v>2393</v>
      </c>
      <c r="U72" s="1047" t="s">
        <v>103</v>
      </c>
    </row>
    <row r="73" spans="1:24" s="1071" customFormat="1" ht="120">
      <c r="A73" s="1057" t="s">
        <v>81</v>
      </c>
      <c r="B73" s="1058" t="s">
        <v>2398</v>
      </c>
      <c r="C73" s="960" t="s">
        <v>2399</v>
      </c>
      <c r="D73" s="1059" t="s">
        <v>2400</v>
      </c>
      <c r="E73" s="960"/>
      <c r="F73" s="960"/>
      <c r="G73" s="960"/>
      <c r="H73" s="960"/>
      <c r="I73" s="960"/>
      <c r="J73" s="1060"/>
      <c r="K73" s="1061" t="s">
        <v>2401</v>
      </c>
      <c r="L73" s="1062" t="s">
        <v>2402</v>
      </c>
      <c r="M73" s="1063" t="s">
        <v>2403</v>
      </c>
      <c r="N73" s="1064" t="s">
        <v>2404</v>
      </c>
      <c r="O73" s="1064" t="s">
        <v>2139</v>
      </c>
      <c r="P73" s="1065" t="s">
        <v>2405</v>
      </c>
      <c r="Q73" s="1044">
        <v>10000</v>
      </c>
      <c r="R73" s="1044">
        <v>10000</v>
      </c>
      <c r="S73" s="1066" t="s">
        <v>85</v>
      </c>
      <c r="T73" s="1067">
        <v>40927</v>
      </c>
      <c r="U73" s="1068">
        <v>40987</v>
      </c>
      <c r="V73" s="1069" t="s">
        <v>2406</v>
      </c>
      <c r="W73" s="1070"/>
      <c r="X73" s="55"/>
    </row>
    <row r="74" spans="1:24" s="1071" customFormat="1" ht="105">
      <c r="A74" s="1015"/>
      <c r="B74" s="1005"/>
      <c r="C74" s="1004"/>
      <c r="D74" s="946"/>
      <c r="E74" s="1001"/>
      <c r="F74" s="1001"/>
      <c r="G74" s="1001"/>
      <c r="H74" s="1001"/>
      <c r="I74" s="1001"/>
      <c r="J74" s="1004"/>
      <c r="K74" s="1072"/>
      <c r="L74" s="1062" t="s">
        <v>2402</v>
      </c>
      <c r="M74" s="1073" t="s">
        <v>2407</v>
      </c>
      <c r="N74" s="1064" t="s">
        <v>2408</v>
      </c>
      <c r="O74" s="1064" t="s">
        <v>2139</v>
      </c>
      <c r="P74" s="1065" t="s">
        <v>2405</v>
      </c>
      <c r="Q74" s="1044">
        <v>2000</v>
      </c>
      <c r="R74" s="1044">
        <v>2000</v>
      </c>
      <c r="S74" s="1066" t="s">
        <v>85</v>
      </c>
      <c r="T74" s="1067">
        <v>40927</v>
      </c>
      <c r="U74" s="1068">
        <v>40968</v>
      </c>
      <c r="V74" s="1069" t="s">
        <v>2406</v>
      </c>
      <c r="X74" s="55"/>
    </row>
    <row r="75" spans="1:24" s="1071" customFormat="1" ht="120">
      <c r="A75" s="1015"/>
      <c r="B75" s="1005"/>
      <c r="C75" s="1004"/>
      <c r="D75" s="946"/>
      <c r="E75" s="1001"/>
      <c r="F75" s="1001"/>
      <c r="G75" s="1001"/>
      <c r="H75" s="1001"/>
      <c r="I75" s="1001"/>
      <c r="J75" s="1004"/>
      <c r="K75" s="1072"/>
      <c r="L75" s="1062" t="s">
        <v>2402</v>
      </c>
      <c r="M75" s="1074" t="s">
        <v>2409</v>
      </c>
      <c r="N75" s="1064" t="s">
        <v>2404</v>
      </c>
      <c r="O75" s="1064" t="s">
        <v>2139</v>
      </c>
      <c r="P75" s="1065" t="s">
        <v>2405</v>
      </c>
      <c r="Q75" s="1044">
        <v>5250</v>
      </c>
      <c r="R75" s="1044">
        <v>5250</v>
      </c>
      <c r="S75" s="1066" t="s">
        <v>85</v>
      </c>
      <c r="T75" s="1067">
        <v>40928</v>
      </c>
      <c r="U75" s="1068">
        <v>40968</v>
      </c>
      <c r="V75" s="1069" t="s">
        <v>2406</v>
      </c>
      <c r="X75" s="55"/>
    </row>
    <row r="76" spans="1:24" s="1071" customFormat="1" ht="120">
      <c r="A76" s="1015"/>
      <c r="B76" s="1005"/>
      <c r="C76" s="1004"/>
      <c r="D76" s="946"/>
      <c r="E76" s="1001"/>
      <c r="F76" s="1001"/>
      <c r="G76" s="1001"/>
      <c r="H76" s="1001"/>
      <c r="I76" s="1001"/>
      <c r="J76" s="1004"/>
      <c r="K76" s="1072"/>
      <c r="L76" s="1062" t="s">
        <v>2402</v>
      </c>
      <c r="M76" s="1074" t="s">
        <v>2410</v>
      </c>
      <c r="N76" s="1064" t="s">
        <v>2404</v>
      </c>
      <c r="O76" s="1064" t="s">
        <v>2139</v>
      </c>
      <c r="P76" s="1065" t="s">
        <v>2405</v>
      </c>
      <c r="Q76" s="1044">
        <v>8000</v>
      </c>
      <c r="R76" s="1044">
        <v>8000</v>
      </c>
      <c r="S76" s="1066" t="s">
        <v>85</v>
      </c>
      <c r="T76" s="1067">
        <v>40931</v>
      </c>
      <c r="U76" s="1068">
        <v>40991</v>
      </c>
      <c r="V76" s="1069" t="s">
        <v>2406</v>
      </c>
      <c r="X76" s="55"/>
    </row>
    <row r="77" spans="1:24" s="1071" customFormat="1" ht="105">
      <c r="A77" s="1015"/>
      <c r="B77" s="1005"/>
      <c r="C77" s="1004"/>
      <c r="D77" s="946"/>
      <c r="E77" s="1001"/>
      <c r="F77" s="1001"/>
      <c r="G77" s="1001"/>
      <c r="H77" s="1001"/>
      <c r="I77" s="1001"/>
      <c r="J77" s="1004"/>
      <c r="K77" s="1072"/>
      <c r="L77" s="1062" t="s">
        <v>2402</v>
      </c>
      <c r="M77" s="1074" t="s">
        <v>2411</v>
      </c>
      <c r="N77" s="1064" t="s">
        <v>2408</v>
      </c>
      <c r="O77" s="1064" t="s">
        <v>2139</v>
      </c>
      <c r="P77" s="1065" t="s">
        <v>2405</v>
      </c>
      <c r="Q77" s="1044">
        <v>2000</v>
      </c>
      <c r="R77" s="1044">
        <v>2000</v>
      </c>
      <c r="S77" s="1066" t="s">
        <v>85</v>
      </c>
      <c r="T77" s="1067">
        <v>40940</v>
      </c>
      <c r="U77" s="1068">
        <v>40983</v>
      </c>
      <c r="V77" s="1069" t="s">
        <v>2406</v>
      </c>
      <c r="X77" s="55"/>
    </row>
    <row r="78" spans="1:24" s="1071" customFormat="1" ht="105">
      <c r="A78" s="1015"/>
      <c r="B78" s="1005"/>
      <c r="C78" s="1004"/>
      <c r="D78" s="946"/>
      <c r="E78" s="1001"/>
      <c r="F78" s="1001"/>
      <c r="G78" s="1001"/>
      <c r="H78" s="1001"/>
      <c r="I78" s="1001"/>
      <c r="J78" s="1004"/>
      <c r="K78" s="1072"/>
      <c r="L78" s="1062" t="s">
        <v>2402</v>
      </c>
      <c r="M78" s="1074" t="s">
        <v>2412</v>
      </c>
      <c r="N78" s="1064" t="s">
        <v>2408</v>
      </c>
      <c r="O78" s="1064" t="s">
        <v>2139</v>
      </c>
      <c r="P78" s="1065" t="s">
        <v>2405</v>
      </c>
      <c r="Q78" s="1044">
        <v>2000</v>
      </c>
      <c r="R78" s="1044">
        <v>0</v>
      </c>
      <c r="S78" s="1066" t="s">
        <v>85</v>
      </c>
      <c r="T78" s="1067">
        <v>40941</v>
      </c>
      <c r="U78" s="1068">
        <v>40983</v>
      </c>
      <c r="V78" s="1069" t="s">
        <v>2406</v>
      </c>
      <c r="X78" s="55"/>
    </row>
    <row r="79" spans="1:24" s="1071" customFormat="1" ht="105">
      <c r="A79" s="1015"/>
      <c r="B79" s="1005"/>
      <c r="C79" s="1004"/>
      <c r="D79" s="946"/>
      <c r="E79" s="1001"/>
      <c r="F79" s="1001"/>
      <c r="G79" s="1001"/>
      <c r="H79" s="1001"/>
      <c r="I79" s="1001"/>
      <c r="J79" s="1004"/>
      <c r="K79" s="1072"/>
      <c r="L79" s="1062" t="s">
        <v>2402</v>
      </c>
      <c r="M79" s="1074" t="s">
        <v>2413</v>
      </c>
      <c r="N79" s="1064" t="s">
        <v>2408</v>
      </c>
      <c r="O79" s="1064" t="s">
        <v>2139</v>
      </c>
      <c r="P79" s="1065" t="s">
        <v>2405</v>
      </c>
      <c r="Q79" s="1044">
        <v>2000</v>
      </c>
      <c r="R79" s="1044">
        <v>2000</v>
      </c>
      <c r="S79" s="1066" t="s">
        <v>85</v>
      </c>
      <c r="T79" s="1067">
        <v>40960</v>
      </c>
      <c r="U79" s="1068">
        <v>40983</v>
      </c>
      <c r="V79" s="1069" t="s">
        <v>2406</v>
      </c>
      <c r="X79" s="55"/>
    </row>
    <row r="80" spans="1:24" s="1071" customFormat="1" ht="120">
      <c r="A80" s="1015"/>
      <c r="B80" s="1005"/>
      <c r="C80" s="1004"/>
      <c r="D80" s="946"/>
      <c r="E80" s="1001"/>
      <c r="F80" s="1001"/>
      <c r="G80" s="1001"/>
      <c r="H80" s="1001"/>
      <c r="I80" s="1001"/>
      <c r="J80" s="1004"/>
      <c r="K80" s="1072"/>
      <c r="L80" s="1062" t="s">
        <v>2402</v>
      </c>
      <c r="M80" s="1074" t="s">
        <v>2414</v>
      </c>
      <c r="N80" s="1064" t="s">
        <v>2404</v>
      </c>
      <c r="O80" s="1064" t="s">
        <v>2139</v>
      </c>
      <c r="P80" s="1065" t="s">
        <v>2405</v>
      </c>
      <c r="Q80" s="1044">
        <v>5250</v>
      </c>
      <c r="R80" s="1044">
        <v>5250</v>
      </c>
      <c r="S80" s="1066" t="s">
        <v>85</v>
      </c>
      <c r="T80" s="1067">
        <v>40955</v>
      </c>
      <c r="U80" s="1075">
        <v>41015</v>
      </c>
      <c r="V80" s="1069" t="s">
        <v>2406</v>
      </c>
      <c r="X80" s="55"/>
    </row>
    <row r="81" spans="1:24" s="1071" customFormat="1" ht="120">
      <c r="A81" s="1015"/>
      <c r="B81" s="1005"/>
      <c r="C81" s="1004"/>
      <c r="D81" s="946"/>
      <c r="E81" s="1001"/>
      <c r="F81" s="1001"/>
      <c r="G81" s="1001"/>
      <c r="H81" s="1001"/>
      <c r="I81" s="1001"/>
      <c r="J81" s="1004"/>
      <c r="K81" s="1072"/>
      <c r="L81" s="1062" t="s">
        <v>2402</v>
      </c>
      <c r="M81" s="1074" t="s">
        <v>2415</v>
      </c>
      <c r="N81" s="1064" t="s">
        <v>2404</v>
      </c>
      <c r="O81" s="1064" t="s">
        <v>2139</v>
      </c>
      <c r="P81" s="1065" t="s">
        <v>2405</v>
      </c>
      <c r="Q81" s="1044">
        <v>7400</v>
      </c>
      <c r="R81" s="1044">
        <v>7400</v>
      </c>
      <c r="S81" s="1066" t="s">
        <v>85</v>
      </c>
      <c r="T81" s="1067">
        <v>40983</v>
      </c>
      <c r="U81" s="1075">
        <v>41044</v>
      </c>
      <c r="V81" s="1069" t="s">
        <v>2406</v>
      </c>
      <c r="X81" s="55"/>
    </row>
    <row r="82" spans="1:24" s="1071" customFormat="1" ht="120">
      <c r="A82" s="1015"/>
      <c r="B82" s="1005"/>
      <c r="C82" s="1004"/>
      <c r="D82" s="946"/>
      <c r="E82" s="1001"/>
      <c r="F82" s="1001"/>
      <c r="G82" s="1001"/>
      <c r="H82" s="1001"/>
      <c r="I82" s="1001"/>
      <c r="J82" s="1004"/>
      <c r="K82" s="1072"/>
      <c r="L82" s="1062" t="s">
        <v>2402</v>
      </c>
      <c r="M82" s="1074" t="s">
        <v>2416</v>
      </c>
      <c r="N82" s="1064" t="s">
        <v>2404</v>
      </c>
      <c r="O82" s="1064" t="s">
        <v>2139</v>
      </c>
      <c r="P82" s="1065" t="s">
        <v>2405</v>
      </c>
      <c r="Q82" s="1044">
        <v>2625</v>
      </c>
      <c r="R82" s="1044">
        <v>2625</v>
      </c>
      <c r="S82" s="1066" t="s">
        <v>85</v>
      </c>
      <c r="T82" s="1067">
        <v>40983</v>
      </c>
      <c r="U82" s="1075">
        <v>41014</v>
      </c>
      <c r="V82" s="1069" t="s">
        <v>2406</v>
      </c>
      <c r="X82" s="55"/>
    </row>
    <row r="83" spans="1:24" s="1071" customFormat="1" ht="105">
      <c r="A83" s="1015"/>
      <c r="B83" s="1005"/>
      <c r="C83" s="1004"/>
      <c r="D83" s="946"/>
      <c r="E83" s="1001"/>
      <c r="F83" s="1001"/>
      <c r="G83" s="1001"/>
      <c r="H83" s="1001"/>
      <c r="I83" s="1001"/>
      <c r="J83" s="1004"/>
      <c r="K83" s="1072"/>
      <c r="L83" s="1062" t="s">
        <v>2402</v>
      </c>
      <c r="M83" s="1074" t="s">
        <v>2417</v>
      </c>
      <c r="N83" s="1064" t="s">
        <v>2408</v>
      </c>
      <c r="O83" s="1064" t="s">
        <v>2139</v>
      </c>
      <c r="P83" s="1065" t="s">
        <v>2405</v>
      </c>
      <c r="Q83" s="1044">
        <v>1000</v>
      </c>
      <c r="R83" s="1044">
        <v>1000</v>
      </c>
      <c r="S83" s="1066" t="s">
        <v>85</v>
      </c>
      <c r="T83" s="1067">
        <v>40983</v>
      </c>
      <c r="U83" s="1075">
        <v>41014</v>
      </c>
      <c r="V83" s="1069" t="s">
        <v>2406</v>
      </c>
      <c r="X83" s="55"/>
    </row>
    <row r="84" spans="1:24" s="1071" customFormat="1" ht="105">
      <c r="A84" s="1015"/>
      <c r="B84" s="1005"/>
      <c r="C84" s="1004"/>
      <c r="D84" s="946"/>
      <c r="E84" s="1001"/>
      <c r="F84" s="1001"/>
      <c r="G84" s="1001"/>
      <c r="H84" s="1001"/>
      <c r="I84" s="1001"/>
      <c r="J84" s="1004"/>
      <c r="K84" s="1072"/>
      <c r="L84" s="1062" t="s">
        <v>2402</v>
      </c>
      <c r="M84" s="1074" t="s">
        <v>2418</v>
      </c>
      <c r="N84" s="1064" t="s">
        <v>2408</v>
      </c>
      <c r="O84" s="1064" t="s">
        <v>2139</v>
      </c>
      <c r="P84" s="1065" t="s">
        <v>2405</v>
      </c>
      <c r="Q84" s="1044">
        <v>1000</v>
      </c>
      <c r="R84" s="1044">
        <v>1000</v>
      </c>
      <c r="S84" s="1066" t="s">
        <v>85</v>
      </c>
      <c r="T84" s="1067">
        <v>40983</v>
      </c>
      <c r="U84" s="1075">
        <v>41014</v>
      </c>
      <c r="V84" s="1069" t="s">
        <v>2406</v>
      </c>
      <c r="X84" s="55"/>
    </row>
    <row r="85" spans="1:24" s="1071" customFormat="1" ht="120">
      <c r="A85" s="1015"/>
      <c r="B85" s="1005"/>
      <c r="C85" s="1004"/>
      <c r="D85" s="946"/>
      <c r="E85" s="1001"/>
      <c r="F85" s="1001"/>
      <c r="G85" s="1001"/>
      <c r="H85" s="1001"/>
      <c r="I85" s="1001"/>
      <c r="J85" s="1004"/>
      <c r="K85" s="1072"/>
      <c r="L85" s="1062" t="s">
        <v>2402</v>
      </c>
      <c r="M85" s="1074" t="s">
        <v>2419</v>
      </c>
      <c r="N85" s="1064" t="s">
        <v>2404</v>
      </c>
      <c r="O85" s="1064" t="s">
        <v>2139</v>
      </c>
      <c r="P85" s="1065" t="s">
        <v>2405</v>
      </c>
      <c r="Q85" s="1044">
        <v>3358</v>
      </c>
      <c r="R85" s="1044">
        <v>3358</v>
      </c>
      <c r="S85" s="1066" t="s">
        <v>85</v>
      </c>
      <c r="T85" s="1067">
        <v>40991</v>
      </c>
      <c r="U85" s="1075">
        <v>41022</v>
      </c>
      <c r="V85" s="1069" t="s">
        <v>2406</v>
      </c>
      <c r="X85" s="55"/>
    </row>
    <row r="86" spans="1:24" s="1071" customFormat="1" ht="105">
      <c r="A86" s="1015"/>
      <c r="B86" s="1005"/>
      <c r="C86" s="1004"/>
      <c r="D86" s="946"/>
      <c r="E86" s="1001"/>
      <c r="F86" s="1001"/>
      <c r="G86" s="1001"/>
      <c r="H86" s="1001"/>
      <c r="I86" s="1001"/>
      <c r="J86" s="1004"/>
      <c r="K86" s="1072"/>
      <c r="L86" s="1062" t="s">
        <v>2402</v>
      </c>
      <c r="M86" s="1074" t="s">
        <v>2420</v>
      </c>
      <c r="N86" s="1064" t="s">
        <v>2408</v>
      </c>
      <c r="O86" s="1064" t="s">
        <v>2139</v>
      </c>
      <c r="P86" s="1065" t="s">
        <v>2405</v>
      </c>
      <c r="Q86" s="1044">
        <v>1000</v>
      </c>
      <c r="R86" s="1044">
        <v>1000</v>
      </c>
      <c r="S86" s="1066" t="s">
        <v>85</v>
      </c>
      <c r="T86" s="1067">
        <v>40991</v>
      </c>
      <c r="U86" s="1075">
        <v>41022</v>
      </c>
      <c r="V86" s="1069" t="s">
        <v>2406</v>
      </c>
      <c r="X86" s="55"/>
    </row>
    <row r="87" spans="1:24" s="1071" customFormat="1" ht="120">
      <c r="A87" s="1015"/>
      <c r="B87" s="1005"/>
      <c r="C87" s="1004"/>
      <c r="D87" s="946"/>
      <c r="E87" s="1001"/>
      <c r="F87" s="1001"/>
      <c r="G87" s="1001"/>
      <c r="H87" s="1001"/>
      <c r="I87" s="1001"/>
      <c r="J87" s="1004"/>
      <c r="K87" s="1072"/>
      <c r="L87" s="1062" t="s">
        <v>2402</v>
      </c>
      <c r="M87" s="1074" t="s">
        <v>2421</v>
      </c>
      <c r="N87" s="1064" t="s">
        <v>2404</v>
      </c>
      <c r="O87" s="1064" t="s">
        <v>2139</v>
      </c>
      <c r="P87" s="1065" t="s">
        <v>2405</v>
      </c>
      <c r="Q87" s="1044">
        <v>3500</v>
      </c>
      <c r="R87" s="1044">
        <v>3500</v>
      </c>
      <c r="S87" s="1066" t="s">
        <v>85</v>
      </c>
      <c r="T87" s="1067">
        <v>40991</v>
      </c>
      <c r="U87" s="1075">
        <v>41022</v>
      </c>
      <c r="V87" s="1069" t="s">
        <v>2406</v>
      </c>
      <c r="X87" s="55"/>
    </row>
    <row r="88" spans="1:24" s="1071" customFormat="1" ht="105">
      <c r="A88" s="1015"/>
      <c r="B88" s="1005"/>
      <c r="C88" s="1004"/>
      <c r="D88" s="946"/>
      <c r="E88" s="1001"/>
      <c r="F88" s="1001"/>
      <c r="G88" s="1001"/>
      <c r="H88" s="1001"/>
      <c r="I88" s="1001"/>
      <c r="J88" s="1004"/>
      <c r="K88" s="1072"/>
      <c r="L88" s="1062" t="s">
        <v>2402</v>
      </c>
      <c r="M88" s="1074" t="s">
        <v>2422</v>
      </c>
      <c r="N88" s="1064" t="s">
        <v>2408</v>
      </c>
      <c r="O88" s="1064" t="s">
        <v>2139</v>
      </c>
      <c r="P88" s="1065" t="s">
        <v>2405</v>
      </c>
      <c r="Q88" s="1044">
        <v>1000</v>
      </c>
      <c r="R88" s="1044">
        <v>1000</v>
      </c>
      <c r="S88" s="1066" t="s">
        <v>85</v>
      </c>
      <c r="T88" s="1067">
        <v>40994</v>
      </c>
      <c r="U88" s="1075">
        <v>41025</v>
      </c>
      <c r="V88" s="1069" t="s">
        <v>2406</v>
      </c>
      <c r="X88" s="55"/>
    </row>
    <row r="89" spans="1:24" s="1071" customFormat="1" ht="120">
      <c r="A89" s="1015"/>
      <c r="B89" s="1005"/>
      <c r="C89" s="1004"/>
      <c r="D89" s="946"/>
      <c r="E89" s="1001"/>
      <c r="F89" s="1001"/>
      <c r="G89" s="1001"/>
      <c r="H89" s="1001"/>
      <c r="I89" s="1001"/>
      <c r="J89" s="1004"/>
      <c r="K89" s="1072"/>
      <c r="L89" s="1062" t="s">
        <v>2402</v>
      </c>
      <c r="M89" s="1074" t="s">
        <v>2423</v>
      </c>
      <c r="N89" s="1064" t="s">
        <v>2404</v>
      </c>
      <c r="O89" s="1064" t="s">
        <v>2139</v>
      </c>
      <c r="P89" s="1065" t="s">
        <v>2405</v>
      </c>
      <c r="Q89" s="1044">
        <v>11400</v>
      </c>
      <c r="R89" s="1044">
        <v>8550</v>
      </c>
      <c r="S89" s="1066" t="s">
        <v>85</v>
      </c>
      <c r="T89" s="1067">
        <v>41018</v>
      </c>
      <c r="U89" s="1075">
        <v>41140</v>
      </c>
      <c r="V89" s="1069" t="s">
        <v>2406</v>
      </c>
      <c r="X89" s="55"/>
    </row>
    <row r="90" spans="1:24" s="1071" customFormat="1" ht="105">
      <c r="A90" s="1015"/>
      <c r="B90" s="1005"/>
      <c r="C90" s="1004"/>
      <c r="D90" s="946"/>
      <c r="E90" s="1001"/>
      <c r="F90" s="1001"/>
      <c r="G90" s="1001"/>
      <c r="H90" s="1001"/>
      <c r="I90" s="1001"/>
      <c r="J90" s="1004"/>
      <c r="K90" s="1072"/>
      <c r="L90" s="1062" t="s">
        <v>2402</v>
      </c>
      <c r="M90" s="1074" t="s">
        <v>2424</v>
      </c>
      <c r="N90" s="1064" t="s">
        <v>2408</v>
      </c>
      <c r="O90" s="1064" t="s">
        <v>2139</v>
      </c>
      <c r="P90" s="1065" t="s">
        <v>2405</v>
      </c>
      <c r="Q90" s="1044">
        <v>3000</v>
      </c>
      <c r="R90" s="1044">
        <v>3000</v>
      </c>
      <c r="S90" s="1066" t="s">
        <v>85</v>
      </c>
      <c r="T90" s="1067">
        <v>41019</v>
      </c>
      <c r="U90" s="1075">
        <v>41110</v>
      </c>
      <c r="V90" s="1069" t="s">
        <v>2406</v>
      </c>
      <c r="X90" s="55"/>
    </row>
    <row r="91" spans="1:24" s="1071" customFormat="1" ht="120">
      <c r="A91" s="1015"/>
      <c r="B91" s="1005"/>
      <c r="C91" s="1004"/>
      <c r="D91" s="946"/>
      <c r="E91" s="1001"/>
      <c r="F91" s="1001"/>
      <c r="G91" s="1001"/>
      <c r="H91" s="1001"/>
      <c r="I91" s="1001"/>
      <c r="J91" s="1004"/>
      <c r="K91" s="1072"/>
      <c r="L91" s="1062" t="s">
        <v>2402</v>
      </c>
      <c r="M91" s="1074" t="s">
        <v>2425</v>
      </c>
      <c r="N91" s="1064" t="s">
        <v>2404</v>
      </c>
      <c r="O91" s="1064" t="s">
        <v>2139</v>
      </c>
      <c r="P91" s="1065" t="s">
        <v>2405</v>
      </c>
      <c r="Q91" s="1044">
        <v>14400</v>
      </c>
      <c r="R91" s="1044">
        <v>10800</v>
      </c>
      <c r="S91" s="1066" t="s">
        <v>85</v>
      </c>
      <c r="T91" s="1067">
        <v>41019</v>
      </c>
      <c r="U91" s="1075">
        <v>41141</v>
      </c>
      <c r="V91" s="1069" t="s">
        <v>2406</v>
      </c>
      <c r="X91" s="55"/>
    </row>
    <row r="92" spans="1:24" s="1071" customFormat="1" ht="105">
      <c r="A92" s="1015"/>
      <c r="B92" s="1005"/>
      <c r="C92" s="1004"/>
      <c r="D92" s="946"/>
      <c r="E92" s="1001"/>
      <c r="F92" s="1001"/>
      <c r="G92" s="1001"/>
      <c r="H92" s="1001"/>
      <c r="I92" s="1001"/>
      <c r="J92" s="1004"/>
      <c r="K92" s="1072"/>
      <c r="L92" s="1062" t="s">
        <v>2402</v>
      </c>
      <c r="M92" s="1074" t="s">
        <v>2426</v>
      </c>
      <c r="N92" s="1064" t="s">
        <v>2408</v>
      </c>
      <c r="O92" s="1064" t="s">
        <v>2139</v>
      </c>
      <c r="P92" s="1065" t="s">
        <v>2405</v>
      </c>
      <c r="Q92" s="1044">
        <v>3000</v>
      </c>
      <c r="R92" s="1044">
        <v>3000</v>
      </c>
      <c r="S92" s="1066" t="s">
        <v>85</v>
      </c>
      <c r="T92" s="1067">
        <v>41022</v>
      </c>
      <c r="U92" s="1075">
        <v>41113</v>
      </c>
      <c r="V92" s="1069" t="s">
        <v>2406</v>
      </c>
      <c r="X92" s="55"/>
    </row>
    <row r="93" spans="1:24" s="1071" customFormat="1" ht="120">
      <c r="A93" s="1015"/>
      <c r="B93" s="1005"/>
      <c r="C93" s="1004"/>
      <c r="D93" s="946"/>
      <c r="E93" s="1001"/>
      <c r="F93" s="1001"/>
      <c r="G93" s="1001"/>
      <c r="H93" s="1001"/>
      <c r="I93" s="1001"/>
      <c r="J93" s="1004"/>
      <c r="K93" s="1072"/>
      <c r="L93" s="1062" t="s">
        <v>2402</v>
      </c>
      <c r="M93" s="1074" t="s">
        <v>2427</v>
      </c>
      <c r="N93" s="1064" t="s">
        <v>2404</v>
      </c>
      <c r="O93" s="1064" t="s">
        <v>2139</v>
      </c>
      <c r="P93" s="1065" t="s">
        <v>2405</v>
      </c>
      <c r="Q93" s="1044">
        <v>11000</v>
      </c>
      <c r="R93" s="1076">
        <v>8250</v>
      </c>
      <c r="S93" s="1066" t="s">
        <v>85</v>
      </c>
      <c r="T93" s="1067">
        <v>41023</v>
      </c>
      <c r="U93" s="1075">
        <v>41145</v>
      </c>
      <c r="V93" s="1069" t="s">
        <v>2406</v>
      </c>
      <c r="X93" s="55"/>
    </row>
    <row r="94" spans="1:24" s="1071" customFormat="1" ht="120">
      <c r="A94" s="1015"/>
      <c r="B94" s="1005"/>
      <c r="C94" s="1004"/>
      <c r="D94" s="946"/>
      <c r="E94" s="1001"/>
      <c r="F94" s="1001"/>
      <c r="G94" s="1001"/>
      <c r="H94" s="1001"/>
      <c r="I94" s="1001"/>
      <c r="J94" s="1004"/>
      <c r="K94" s="1072"/>
      <c r="L94" s="1062" t="s">
        <v>2402</v>
      </c>
      <c r="M94" s="1074" t="s">
        <v>2428</v>
      </c>
      <c r="N94" s="1064" t="s">
        <v>2404</v>
      </c>
      <c r="O94" s="1064" t="s">
        <v>2139</v>
      </c>
      <c r="P94" s="1065" t="s">
        <v>2405</v>
      </c>
      <c r="Q94" s="1044">
        <v>13600</v>
      </c>
      <c r="R94" s="1044">
        <v>10200</v>
      </c>
      <c r="S94" s="1066" t="s">
        <v>85</v>
      </c>
      <c r="T94" s="1067">
        <v>41023</v>
      </c>
      <c r="U94" s="1075">
        <v>41145</v>
      </c>
      <c r="V94" s="1069" t="s">
        <v>2406</v>
      </c>
      <c r="X94" s="55"/>
    </row>
    <row r="95" spans="1:24" s="1071" customFormat="1" ht="105">
      <c r="A95" s="1015"/>
      <c r="B95" s="1005"/>
      <c r="C95" s="1004"/>
      <c r="D95" s="946"/>
      <c r="E95" s="1001"/>
      <c r="F95" s="1001"/>
      <c r="G95" s="1001"/>
      <c r="H95" s="1001"/>
      <c r="I95" s="1001"/>
      <c r="J95" s="1004"/>
      <c r="K95" s="1072"/>
      <c r="L95" s="1062" t="s">
        <v>2402</v>
      </c>
      <c r="M95" s="1074" t="s">
        <v>2429</v>
      </c>
      <c r="N95" s="1064" t="s">
        <v>2408</v>
      </c>
      <c r="O95" s="1064" t="s">
        <v>2139</v>
      </c>
      <c r="P95" s="1065" t="s">
        <v>2405</v>
      </c>
      <c r="Q95" s="1044">
        <v>3000</v>
      </c>
      <c r="R95" s="1044">
        <v>2000</v>
      </c>
      <c r="S95" s="1066" t="s">
        <v>85</v>
      </c>
      <c r="T95" s="1067">
        <v>41029</v>
      </c>
      <c r="U95" s="1075">
        <v>41120</v>
      </c>
      <c r="V95" s="1069" t="s">
        <v>2406</v>
      </c>
      <c r="X95" s="55"/>
    </row>
    <row r="96" spans="1:24" s="1071" customFormat="1" ht="105">
      <c r="A96" s="1015"/>
      <c r="B96" s="1005"/>
      <c r="C96" s="1004"/>
      <c r="D96" s="946"/>
      <c r="E96" s="1001"/>
      <c r="F96" s="1001"/>
      <c r="G96" s="1001"/>
      <c r="H96" s="1001"/>
      <c r="I96" s="1001"/>
      <c r="J96" s="1004"/>
      <c r="K96" s="1072"/>
      <c r="L96" s="1062" t="s">
        <v>2402</v>
      </c>
      <c r="M96" s="1074" t="s">
        <v>2430</v>
      </c>
      <c r="N96" s="1064" t="s">
        <v>2408</v>
      </c>
      <c r="O96" s="1064" t="s">
        <v>2139</v>
      </c>
      <c r="P96" s="1065" t="s">
        <v>2405</v>
      </c>
      <c r="Q96" s="1044">
        <v>3000</v>
      </c>
      <c r="R96" s="1044">
        <v>2000</v>
      </c>
      <c r="S96" s="1066" t="s">
        <v>85</v>
      </c>
      <c r="T96" s="1067">
        <v>41029</v>
      </c>
      <c r="U96" s="1075">
        <v>41120</v>
      </c>
      <c r="V96" s="1069" t="s">
        <v>2406</v>
      </c>
      <c r="X96" s="55"/>
    </row>
    <row r="97" spans="1:24" s="1071" customFormat="1" ht="120">
      <c r="A97" s="1015"/>
      <c r="B97" s="1005"/>
      <c r="C97" s="1004"/>
      <c r="D97" s="946"/>
      <c r="E97" s="1001"/>
      <c r="F97" s="1001"/>
      <c r="G97" s="1001"/>
      <c r="H97" s="1001"/>
      <c r="I97" s="1001"/>
      <c r="J97" s="1004"/>
      <c r="K97" s="1072"/>
      <c r="L97" s="1062" t="s">
        <v>2402</v>
      </c>
      <c r="M97" s="1074" t="s">
        <v>2431</v>
      </c>
      <c r="N97" s="1064" t="s">
        <v>2404</v>
      </c>
      <c r="O97" s="1064" t="s">
        <v>2139</v>
      </c>
      <c r="P97" s="1065" t="s">
        <v>2405</v>
      </c>
      <c r="Q97" s="1044">
        <v>11100</v>
      </c>
      <c r="R97" s="1044">
        <v>7400</v>
      </c>
      <c r="S97" s="1066" t="s">
        <v>85</v>
      </c>
      <c r="T97" s="1077">
        <v>41045</v>
      </c>
      <c r="U97" s="1075">
        <v>41137</v>
      </c>
      <c r="V97" s="1069" t="s">
        <v>2406</v>
      </c>
      <c r="X97" s="55"/>
    </row>
    <row r="98" spans="1:24" s="1071" customFormat="1" ht="105">
      <c r="A98" s="1015"/>
      <c r="B98" s="1005"/>
      <c r="C98" s="1004"/>
      <c r="D98" s="946"/>
      <c r="E98" s="1001"/>
      <c r="F98" s="1001"/>
      <c r="G98" s="1001"/>
      <c r="H98" s="1001"/>
      <c r="I98" s="1001"/>
      <c r="J98" s="1004"/>
      <c r="K98" s="1072"/>
      <c r="L98" s="1062" t="s">
        <v>2402</v>
      </c>
      <c r="M98" s="1074" t="s">
        <v>2149</v>
      </c>
      <c r="N98" s="1064" t="s">
        <v>2150</v>
      </c>
      <c r="O98" s="1064" t="s">
        <v>2139</v>
      </c>
      <c r="P98" s="1065" t="s">
        <v>2405</v>
      </c>
      <c r="Q98" s="1044">
        <v>2000</v>
      </c>
      <c r="R98" s="1044">
        <v>0</v>
      </c>
      <c r="S98" s="1066" t="s">
        <v>85</v>
      </c>
      <c r="T98" s="1077"/>
      <c r="U98" s="1075">
        <v>41184</v>
      </c>
      <c r="V98" s="1069" t="s">
        <v>2406</v>
      </c>
      <c r="X98" s="55"/>
    </row>
    <row r="99" spans="1:24" s="1071" customFormat="1" ht="105">
      <c r="A99" s="1015"/>
      <c r="B99" s="1005"/>
      <c r="C99" s="1004"/>
      <c r="D99" s="946"/>
      <c r="E99" s="1001"/>
      <c r="F99" s="1001"/>
      <c r="G99" s="1001"/>
      <c r="H99" s="1001"/>
      <c r="I99" s="1001"/>
      <c r="J99" s="1004"/>
      <c r="K99" s="1072"/>
      <c r="L99" s="1062" t="s">
        <v>2402</v>
      </c>
      <c r="M99" s="1074" t="s">
        <v>2432</v>
      </c>
      <c r="N99" s="1064" t="s">
        <v>2433</v>
      </c>
      <c r="O99" s="1064" t="s">
        <v>2139</v>
      </c>
      <c r="P99" s="1065" t="s">
        <v>2405</v>
      </c>
      <c r="Q99" s="1044">
        <v>2000</v>
      </c>
      <c r="R99" s="1044">
        <v>0</v>
      </c>
      <c r="S99" s="1066" t="s">
        <v>85</v>
      </c>
      <c r="T99" s="1077"/>
      <c r="U99" s="1075">
        <v>41185</v>
      </c>
      <c r="V99" s="1069" t="s">
        <v>2406</v>
      </c>
      <c r="X99" s="55"/>
    </row>
    <row r="100" spans="1:24" s="1071" customFormat="1" ht="105">
      <c r="A100" s="1015"/>
      <c r="B100" s="1005"/>
      <c r="C100" s="1004"/>
      <c r="D100" s="946"/>
      <c r="E100" s="1001"/>
      <c r="F100" s="1001"/>
      <c r="G100" s="1001"/>
      <c r="H100" s="1001"/>
      <c r="I100" s="1001"/>
      <c r="J100" s="1004"/>
      <c r="K100" s="1072"/>
      <c r="L100" s="1062" t="s">
        <v>2402</v>
      </c>
      <c r="M100" s="1074" t="s">
        <v>2434</v>
      </c>
      <c r="N100" s="1064" t="s">
        <v>2435</v>
      </c>
      <c r="O100" s="1064" t="s">
        <v>2139</v>
      </c>
      <c r="P100" s="1065" t="s">
        <v>2405</v>
      </c>
      <c r="Q100" s="1044">
        <v>2000</v>
      </c>
      <c r="R100" s="1044">
        <v>0</v>
      </c>
      <c r="S100" s="1066" t="s">
        <v>85</v>
      </c>
      <c r="T100" s="1077"/>
      <c r="U100" s="1075">
        <v>41196</v>
      </c>
      <c r="V100" s="1069" t="s">
        <v>2406</v>
      </c>
      <c r="X100" s="55"/>
    </row>
    <row r="101" spans="1:24" s="1071" customFormat="1" ht="105">
      <c r="A101" s="1015"/>
      <c r="B101" s="1005"/>
      <c r="C101" s="1004"/>
      <c r="D101" s="946"/>
      <c r="E101" s="1001"/>
      <c r="F101" s="1001"/>
      <c r="G101" s="1001"/>
      <c r="H101" s="1001"/>
      <c r="I101" s="1001"/>
      <c r="J101" s="1004"/>
      <c r="K101" s="1072"/>
      <c r="L101" s="1062" t="s">
        <v>2402</v>
      </c>
      <c r="M101" s="1074" t="s">
        <v>2436</v>
      </c>
      <c r="N101" s="1064" t="s">
        <v>2437</v>
      </c>
      <c r="O101" s="1064" t="s">
        <v>2139</v>
      </c>
      <c r="P101" s="1065" t="s">
        <v>2405</v>
      </c>
      <c r="Q101" s="1044">
        <v>2000</v>
      </c>
      <c r="R101" s="1044">
        <v>0</v>
      </c>
      <c r="S101" s="1066" t="s">
        <v>85</v>
      </c>
      <c r="T101" s="1077"/>
      <c r="U101" s="1075">
        <v>41198</v>
      </c>
      <c r="V101" s="1069" t="s">
        <v>2406</v>
      </c>
      <c r="X101" s="55"/>
    </row>
    <row r="102" spans="1:24" s="1071" customFormat="1" ht="120">
      <c r="A102" s="1015"/>
      <c r="B102" s="1005"/>
      <c r="C102" s="1004"/>
      <c r="D102" s="946"/>
      <c r="E102" s="1001"/>
      <c r="F102" s="1001"/>
      <c r="G102" s="1001"/>
      <c r="H102" s="1001"/>
      <c r="I102" s="1001"/>
      <c r="J102" s="1004"/>
      <c r="K102" s="1072"/>
      <c r="L102" s="1062" t="s">
        <v>2402</v>
      </c>
      <c r="M102" s="1074" t="s">
        <v>2438</v>
      </c>
      <c r="N102" s="1064" t="s">
        <v>2439</v>
      </c>
      <c r="O102" s="1064" t="s">
        <v>2139</v>
      </c>
      <c r="P102" s="1065" t="s">
        <v>2405</v>
      </c>
      <c r="Q102" s="1044">
        <v>5250</v>
      </c>
      <c r="R102" s="1044">
        <v>0</v>
      </c>
      <c r="S102" s="1066" t="s">
        <v>85</v>
      </c>
      <c r="T102" s="1077"/>
      <c r="U102" s="1075">
        <v>41206</v>
      </c>
      <c r="V102" s="1069" t="s">
        <v>2406</v>
      </c>
      <c r="X102" s="55"/>
    </row>
    <row r="103" spans="1:24" s="1071" customFormat="1" ht="120">
      <c r="A103" s="1015"/>
      <c r="B103" s="1005"/>
      <c r="C103" s="1004"/>
      <c r="D103" s="946"/>
      <c r="E103" s="1001"/>
      <c r="F103" s="1001"/>
      <c r="G103" s="1001"/>
      <c r="H103" s="1001"/>
      <c r="I103" s="1001"/>
      <c r="J103" s="1004"/>
      <c r="K103" s="1072"/>
      <c r="L103" s="1062" t="s">
        <v>2402</v>
      </c>
      <c r="M103" s="1074" t="s">
        <v>2440</v>
      </c>
      <c r="N103" s="1064" t="s">
        <v>2441</v>
      </c>
      <c r="O103" s="1064" t="s">
        <v>2139</v>
      </c>
      <c r="P103" s="1065" t="s">
        <v>2405</v>
      </c>
      <c r="Q103" s="1044">
        <v>5250</v>
      </c>
      <c r="R103" s="1044">
        <v>0</v>
      </c>
      <c r="S103" s="1066" t="s">
        <v>85</v>
      </c>
      <c r="T103" s="1077"/>
      <c r="U103" s="1075">
        <v>41209</v>
      </c>
      <c r="V103" s="1069" t="s">
        <v>2406</v>
      </c>
      <c r="X103" s="55"/>
    </row>
    <row r="104" spans="1:24" s="1071" customFormat="1" ht="120">
      <c r="A104" s="1015"/>
      <c r="B104" s="1005"/>
      <c r="C104" s="1004"/>
      <c r="D104" s="946"/>
      <c r="E104" s="1001"/>
      <c r="F104" s="1001"/>
      <c r="G104" s="1001"/>
      <c r="H104" s="1001"/>
      <c r="I104" s="1001"/>
      <c r="J104" s="1004"/>
      <c r="K104" s="1072"/>
      <c r="L104" s="1062" t="s">
        <v>2402</v>
      </c>
      <c r="M104" s="1074" t="s">
        <v>2442</v>
      </c>
      <c r="N104" s="1064" t="s">
        <v>2443</v>
      </c>
      <c r="O104" s="1064" t="s">
        <v>2139</v>
      </c>
      <c r="P104" s="1065" t="s">
        <v>2405</v>
      </c>
      <c r="Q104" s="1044">
        <v>5250</v>
      </c>
      <c r="R104" s="1044">
        <v>0</v>
      </c>
      <c r="S104" s="1066" t="s">
        <v>85</v>
      </c>
      <c r="T104" s="1077"/>
      <c r="U104" s="1075">
        <v>41209</v>
      </c>
      <c r="V104" s="1069" t="s">
        <v>2406</v>
      </c>
      <c r="X104" s="55"/>
    </row>
    <row r="105" spans="1:24" s="1071" customFormat="1" ht="120">
      <c r="A105" s="1015"/>
      <c r="B105" s="1005"/>
      <c r="C105" s="1004"/>
      <c r="D105" s="946"/>
      <c r="E105" s="1001"/>
      <c r="F105" s="1001"/>
      <c r="G105" s="1001"/>
      <c r="H105" s="1001"/>
      <c r="I105" s="1001"/>
      <c r="J105" s="1004"/>
      <c r="K105" s="1072"/>
      <c r="L105" s="1062" t="s">
        <v>2402</v>
      </c>
      <c r="M105" s="1074" t="s">
        <v>2444</v>
      </c>
      <c r="N105" s="1064" t="s">
        <v>2445</v>
      </c>
      <c r="O105" s="1064" t="s">
        <v>2139</v>
      </c>
      <c r="P105" s="1065" t="s">
        <v>2405</v>
      </c>
      <c r="Q105" s="1044">
        <v>5250</v>
      </c>
      <c r="R105" s="1044">
        <v>0</v>
      </c>
      <c r="S105" s="1066" t="s">
        <v>85</v>
      </c>
      <c r="T105" s="1077"/>
      <c r="U105" s="1075">
        <v>41209</v>
      </c>
      <c r="V105" s="1069" t="s">
        <v>2406</v>
      </c>
      <c r="X105" s="55"/>
    </row>
    <row r="106" spans="1:24" s="1071" customFormat="1" ht="120">
      <c r="A106" s="1015"/>
      <c r="B106" s="1005"/>
      <c r="C106" s="1004"/>
      <c r="D106" s="946"/>
      <c r="E106" s="1001"/>
      <c r="F106" s="1001"/>
      <c r="G106" s="1001"/>
      <c r="H106" s="1001"/>
      <c r="I106" s="1001"/>
      <c r="J106" s="1004"/>
      <c r="K106" s="1072"/>
      <c r="L106" s="1062" t="s">
        <v>2402</v>
      </c>
      <c r="M106" s="1074" t="s">
        <v>2446</v>
      </c>
      <c r="N106" s="1064" t="s">
        <v>2447</v>
      </c>
      <c r="O106" s="1064" t="s">
        <v>2139</v>
      </c>
      <c r="P106" s="1065" t="s">
        <v>2405</v>
      </c>
      <c r="Q106" s="1044">
        <v>5250</v>
      </c>
      <c r="R106" s="1044">
        <v>0</v>
      </c>
      <c r="S106" s="1066" t="s">
        <v>85</v>
      </c>
      <c r="T106" s="1077"/>
      <c r="U106" s="1075">
        <v>41213</v>
      </c>
      <c r="V106" s="1069" t="s">
        <v>2406</v>
      </c>
      <c r="X106" s="55"/>
    </row>
    <row r="107" spans="1:24" s="1071" customFormat="1" ht="165">
      <c r="A107" s="1015"/>
      <c r="B107" s="1005"/>
      <c r="C107" s="1004"/>
      <c r="D107" s="946"/>
      <c r="E107" s="1001"/>
      <c r="F107" s="1001"/>
      <c r="G107" s="1001"/>
      <c r="H107" s="1001"/>
      <c r="I107" s="1001"/>
      <c r="J107" s="1004"/>
      <c r="K107" s="1072"/>
      <c r="L107" s="1062" t="s">
        <v>2402</v>
      </c>
      <c r="M107" s="1074" t="s">
        <v>2448</v>
      </c>
      <c r="N107" s="1064" t="s">
        <v>2449</v>
      </c>
      <c r="O107" s="1064" t="s">
        <v>2139</v>
      </c>
      <c r="P107" s="1065" t="s">
        <v>2405</v>
      </c>
      <c r="Q107" s="1044">
        <v>7200</v>
      </c>
      <c r="R107" s="1044">
        <v>7200</v>
      </c>
      <c r="S107" s="1066" t="s">
        <v>85</v>
      </c>
      <c r="T107" s="1077">
        <v>40995</v>
      </c>
      <c r="U107" s="1075">
        <v>41148</v>
      </c>
      <c r="V107" s="1069" t="s">
        <v>2406</v>
      </c>
      <c r="X107" s="55"/>
    </row>
    <row r="108" spans="1:24" s="1071" customFormat="1" ht="166" thickBot="1">
      <c r="A108" s="1078"/>
      <c r="B108" s="1028"/>
      <c r="C108" s="1028"/>
      <c r="D108" s="1079"/>
      <c r="E108" s="1023"/>
      <c r="F108" s="1023"/>
      <c r="G108" s="1023"/>
      <c r="H108" s="1023"/>
      <c r="I108" s="1023"/>
      <c r="J108" s="1028"/>
      <c r="K108" s="1080"/>
      <c r="L108" s="1081" t="s">
        <v>2402</v>
      </c>
      <c r="M108" s="1082" t="s">
        <v>2450</v>
      </c>
      <c r="N108" s="1083" t="s">
        <v>2449</v>
      </c>
      <c r="O108" s="1083" t="s">
        <v>2139</v>
      </c>
      <c r="P108" s="1084" t="s">
        <v>2405</v>
      </c>
      <c r="Q108" s="1085">
        <v>7200</v>
      </c>
      <c r="R108" s="1085">
        <v>7200</v>
      </c>
      <c r="S108" s="1086" t="s">
        <v>85</v>
      </c>
      <c r="T108" s="1087">
        <v>40995</v>
      </c>
      <c r="U108" s="1088">
        <v>41148</v>
      </c>
      <c r="V108" s="1069" t="s">
        <v>2406</v>
      </c>
      <c r="X108" s="55"/>
    </row>
    <row r="109" spans="1:24" ht="105">
      <c r="A109" s="923" t="s">
        <v>81</v>
      </c>
      <c r="B109" s="1089" t="s">
        <v>105</v>
      </c>
      <c r="C109" s="925" t="s">
        <v>2451</v>
      </c>
      <c r="D109" s="1090" t="s">
        <v>106</v>
      </c>
      <c r="E109" s="1091" t="s">
        <v>2452</v>
      </c>
      <c r="F109" s="1092" t="s">
        <v>2453</v>
      </c>
      <c r="G109" s="1093">
        <v>8.9088895353445302E-2</v>
      </c>
      <c r="H109" s="1094">
        <f>J109/I109</f>
        <v>1.10903086194167E-2</v>
      </c>
      <c r="I109" s="1095">
        <v>1779575.8149999999</v>
      </c>
      <c r="J109" s="1095">
        <v>19736.044999999998</v>
      </c>
      <c r="K109" s="1096" t="s">
        <v>107</v>
      </c>
      <c r="L109" s="1097">
        <v>1</v>
      </c>
      <c r="M109" s="1097" t="s">
        <v>2454</v>
      </c>
      <c r="N109" s="1098" t="s">
        <v>2455</v>
      </c>
      <c r="O109" s="1098" t="s">
        <v>2456</v>
      </c>
      <c r="P109" s="1098" t="s">
        <v>2457</v>
      </c>
      <c r="Q109" s="981">
        <v>8800</v>
      </c>
      <c r="R109" s="981">
        <v>8800</v>
      </c>
      <c r="S109" s="1099" t="s">
        <v>2458</v>
      </c>
      <c r="T109" s="1100" t="s">
        <v>2459</v>
      </c>
      <c r="U109" s="1101" t="s">
        <v>2460</v>
      </c>
      <c r="V109" s="1102" t="s">
        <v>109</v>
      </c>
      <c r="W109" s="1103" t="s">
        <v>2461</v>
      </c>
    </row>
    <row r="110" spans="1:24" ht="75">
      <c r="A110" s="943"/>
      <c r="B110" s="1058"/>
      <c r="C110" s="945"/>
      <c r="D110" s="1104"/>
      <c r="E110" s="1105"/>
      <c r="F110" s="1106"/>
      <c r="G110" s="1107"/>
      <c r="H110" s="1108"/>
      <c r="I110" s="1109"/>
      <c r="J110" s="1109"/>
      <c r="K110" s="1110" t="s">
        <v>110</v>
      </c>
      <c r="L110" s="1111">
        <v>2</v>
      </c>
      <c r="M110" s="1032" t="s">
        <v>2462</v>
      </c>
      <c r="N110" s="1042" t="s">
        <v>2042</v>
      </c>
      <c r="O110" s="1112" t="s">
        <v>2043</v>
      </c>
      <c r="P110" s="1112" t="s">
        <v>2044</v>
      </c>
      <c r="Q110" s="1113">
        <v>5278</v>
      </c>
      <c r="R110" s="1113">
        <v>5278</v>
      </c>
      <c r="S110" s="1114" t="s">
        <v>108</v>
      </c>
      <c r="T110" s="1111" t="s">
        <v>2045</v>
      </c>
      <c r="U110" s="1115" t="s">
        <v>2460</v>
      </c>
      <c r="V110" s="1102" t="s">
        <v>109</v>
      </c>
      <c r="W110" s="1116" t="s">
        <v>2461</v>
      </c>
    </row>
    <row r="111" spans="1:24" ht="105">
      <c r="A111" s="943"/>
      <c r="B111" s="1058"/>
      <c r="C111" s="945"/>
      <c r="D111" s="1104"/>
      <c r="E111" s="1105"/>
      <c r="F111" s="1106"/>
      <c r="G111" s="1107"/>
      <c r="H111" s="1108"/>
      <c r="I111" s="1109"/>
      <c r="J111" s="1109"/>
      <c r="K111" s="1039" t="s">
        <v>111</v>
      </c>
      <c r="L111" s="1111">
        <v>2</v>
      </c>
      <c r="M111" s="1032" t="s">
        <v>2046</v>
      </c>
      <c r="N111" s="1042" t="s">
        <v>2047</v>
      </c>
      <c r="O111" s="1112" t="s">
        <v>2048</v>
      </c>
      <c r="P111" s="1112" t="s">
        <v>2049</v>
      </c>
      <c r="Q111" s="1113">
        <v>2200</v>
      </c>
      <c r="R111" s="1113">
        <v>2200</v>
      </c>
      <c r="S111" s="1114" t="s">
        <v>108</v>
      </c>
      <c r="T111" s="1111" t="s">
        <v>2050</v>
      </c>
      <c r="U111" s="1115" t="s">
        <v>2460</v>
      </c>
      <c r="V111" s="1102" t="s">
        <v>109</v>
      </c>
      <c r="W111" s="1116" t="s">
        <v>2461</v>
      </c>
    </row>
    <row r="112" spans="1:24" ht="165">
      <c r="A112" s="943"/>
      <c r="B112" s="1058"/>
      <c r="C112" s="945"/>
      <c r="D112" s="1104"/>
      <c r="E112" s="1105"/>
      <c r="F112" s="1106"/>
      <c r="G112" s="1107"/>
      <c r="H112" s="1108"/>
      <c r="I112" s="1109"/>
      <c r="J112" s="1109"/>
      <c r="K112" s="1039" t="s">
        <v>112</v>
      </c>
      <c r="L112" s="1111">
        <v>2</v>
      </c>
      <c r="M112" s="1032" t="s">
        <v>2051</v>
      </c>
      <c r="N112" s="1042" t="s">
        <v>2052</v>
      </c>
      <c r="O112" s="1042" t="s">
        <v>2053</v>
      </c>
      <c r="P112" s="1042" t="s">
        <v>2054</v>
      </c>
      <c r="Q112" s="1113">
        <v>1844</v>
      </c>
      <c r="R112" s="1113">
        <v>1844</v>
      </c>
      <c r="S112" s="1114" t="s">
        <v>108</v>
      </c>
      <c r="T112" s="1111" t="s">
        <v>2050</v>
      </c>
      <c r="U112" s="1115" t="s">
        <v>2460</v>
      </c>
      <c r="V112" s="1102" t="s">
        <v>109</v>
      </c>
      <c r="W112" s="1117" t="s">
        <v>2461</v>
      </c>
    </row>
    <row r="113" spans="1:23" ht="150">
      <c r="A113" s="943"/>
      <c r="B113" s="1058"/>
      <c r="C113" s="945"/>
      <c r="D113" s="1104"/>
      <c r="E113" s="1105"/>
      <c r="F113" s="1106"/>
      <c r="G113" s="1107"/>
      <c r="H113" s="1108"/>
      <c r="I113" s="1109"/>
      <c r="J113" s="1109"/>
      <c r="K113" s="1039" t="s">
        <v>112</v>
      </c>
      <c r="L113" s="1111"/>
      <c r="M113" s="1032" t="s">
        <v>2055</v>
      </c>
      <c r="N113" s="1042" t="s">
        <v>2056</v>
      </c>
      <c r="O113" s="1042" t="s">
        <v>2057</v>
      </c>
      <c r="P113" s="1042" t="s">
        <v>2058</v>
      </c>
      <c r="Q113" s="1113">
        <v>7200</v>
      </c>
      <c r="R113" s="1113">
        <v>4500</v>
      </c>
      <c r="S113" s="1114" t="s">
        <v>2458</v>
      </c>
      <c r="T113" s="1118" t="s">
        <v>2059</v>
      </c>
      <c r="U113" s="1115" t="s">
        <v>2060</v>
      </c>
      <c r="V113" s="1102" t="s">
        <v>2061</v>
      </c>
      <c r="W113" s="1119"/>
    </row>
    <row r="114" spans="1:23" ht="210">
      <c r="A114" s="943"/>
      <c r="B114" s="1013" t="s">
        <v>114</v>
      </c>
      <c r="C114" s="1014" t="s">
        <v>2062</v>
      </c>
      <c r="D114" s="1120" t="s">
        <v>115</v>
      </c>
      <c r="E114" s="1105"/>
      <c r="F114" s="1106"/>
      <c r="G114" s="1107"/>
      <c r="H114" s="1108"/>
      <c r="I114" s="1109"/>
      <c r="J114" s="1109"/>
      <c r="K114" s="1110" t="s">
        <v>113</v>
      </c>
      <c r="L114" s="1111">
        <v>3</v>
      </c>
      <c r="M114" s="1032" t="s">
        <v>2063</v>
      </c>
      <c r="N114" s="1042" t="s">
        <v>2064</v>
      </c>
      <c r="O114" s="1112" t="s">
        <v>2065</v>
      </c>
      <c r="P114" s="1112"/>
      <c r="Q114" s="1113">
        <v>20000</v>
      </c>
      <c r="R114" s="1113">
        <v>12500</v>
      </c>
      <c r="S114" s="1114" t="s">
        <v>108</v>
      </c>
      <c r="T114" s="1118" t="s">
        <v>2066</v>
      </c>
      <c r="U114" s="1121" t="s">
        <v>2067</v>
      </c>
      <c r="V114" s="1102" t="s">
        <v>165</v>
      </c>
      <c r="W114" s="1116" t="s">
        <v>2461</v>
      </c>
    </row>
    <row r="115" spans="1:23" ht="195">
      <c r="A115" s="943"/>
      <c r="B115" s="1037"/>
      <c r="C115" s="1011"/>
      <c r="D115" s="1010"/>
      <c r="E115" s="1105"/>
      <c r="F115" s="1106"/>
      <c r="G115" s="1107"/>
      <c r="H115" s="1108"/>
      <c r="I115" s="1109"/>
      <c r="J115" s="1109"/>
      <c r="K115" s="1110" t="s">
        <v>2068</v>
      </c>
      <c r="L115" s="1111">
        <v>4</v>
      </c>
      <c r="M115" s="1122" t="s">
        <v>2069</v>
      </c>
      <c r="N115" s="1112" t="s">
        <v>2070</v>
      </c>
      <c r="O115" s="1112" t="s">
        <v>116</v>
      </c>
      <c r="P115" s="1112" t="s">
        <v>2071</v>
      </c>
      <c r="Q115" s="1113">
        <v>7500000</v>
      </c>
      <c r="R115" s="1113">
        <v>7500000</v>
      </c>
      <c r="S115" s="1114" t="s">
        <v>108</v>
      </c>
      <c r="T115" s="1123" t="s">
        <v>2072</v>
      </c>
      <c r="U115" s="1124" t="s">
        <v>2073</v>
      </c>
      <c r="V115" s="1125" t="s">
        <v>117</v>
      </c>
      <c r="W115" s="1116" t="s">
        <v>2074</v>
      </c>
    </row>
    <row r="116" spans="1:23" ht="120">
      <c r="A116" s="943"/>
      <c r="B116" s="1037"/>
      <c r="C116" s="1011"/>
      <c r="D116" s="1010"/>
      <c r="E116" s="1105"/>
      <c r="F116" s="1106"/>
      <c r="G116" s="1107"/>
      <c r="H116" s="1108"/>
      <c r="I116" s="1109"/>
      <c r="J116" s="1109"/>
      <c r="K116" s="1110" t="s">
        <v>118</v>
      </c>
      <c r="L116" s="1111">
        <v>4</v>
      </c>
      <c r="M116" s="1122" t="s">
        <v>2069</v>
      </c>
      <c r="N116" s="1112" t="s">
        <v>2070</v>
      </c>
      <c r="O116" s="1112" t="s">
        <v>2075</v>
      </c>
      <c r="P116" s="1112" t="s">
        <v>2076</v>
      </c>
      <c r="Q116" s="1113">
        <v>7500000</v>
      </c>
      <c r="R116" s="1113">
        <v>7500000</v>
      </c>
      <c r="S116" s="1114" t="s">
        <v>108</v>
      </c>
      <c r="T116" s="1123" t="s">
        <v>2072</v>
      </c>
      <c r="U116" s="1124" t="s">
        <v>2073</v>
      </c>
      <c r="V116" s="1125" t="s">
        <v>117</v>
      </c>
      <c r="W116" s="1116"/>
    </row>
    <row r="117" spans="1:23" ht="150">
      <c r="A117" s="1015"/>
      <c r="B117" s="1037"/>
      <c r="C117" s="1011"/>
      <c r="D117" s="1010"/>
      <c r="E117" s="1105"/>
      <c r="F117" s="1106"/>
      <c r="G117" s="1107"/>
      <c r="H117" s="1108"/>
      <c r="I117" s="1109"/>
      <c r="J117" s="1109"/>
      <c r="K117" s="1110" t="s">
        <v>119</v>
      </c>
      <c r="L117" s="1111">
        <v>4</v>
      </c>
      <c r="M117" s="1122" t="s">
        <v>2069</v>
      </c>
      <c r="N117" s="1112" t="s">
        <v>2070</v>
      </c>
      <c r="O117" s="1112" t="s">
        <v>2077</v>
      </c>
      <c r="P117" s="1112" t="s">
        <v>2078</v>
      </c>
      <c r="Q117" s="1113">
        <v>7500000</v>
      </c>
      <c r="R117" s="1113">
        <v>7500000</v>
      </c>
      <c r="S117" s="1114" t="s">
        <v>108</v>
      </c>
      <c r="T117" s="1123" t="s">
        <v>2072</v>
      </c>
      <c r="U117" s="1124" t="s">
        <v>2073</v>
      </c>
      <c r="V117" s="1125" t="s">
        <v>117</v>
      </c>
      <c r="W117" s="1116" t="s">
        <v>2074</v>
      </c>
    </row>
    <row r="118" spans="1:23" ht="180">
      <c r="A118" s="1015"/>
      <c r="B118" s="1037"/>
      <c r="C118" s="1011"/>
      <c r="D118" s="1010"/>
      <c r="E118" s="1105"/>
      <c r="F118" s="1106"/>
      <c r="G118" s="1107"/>
      <c r="H118" s="1108"/>
      <c r="I118" s="1109"/>
      <c r="J118" s="1109"/>
      <c r="K118" s="1110" t="s">
        <v>120</v>
      </c>
      <c r="L118" s="1111">
        <v>4</v>
      </c>
      <c r="M118" s="1122" t="s">
        <v>2069</v>
      </c>
      <c r="N118" s="1112" t="s">
        <v>2070</v>
      </c>
      <c r="O118" s="1112" t="s">
        <v>121</v>
      </c>
      <c r="P118" s="1112" t="s">
        <v>2079</v>
      </c>
      <c r="Q118" s="1113">
        <v>7500000</v>
      </c>
      <c r="R118" s="1113">
        <v>7500000</v>
      </c>
      <c r="S118" s="1114" t="s">
        <v>108</v>
      </c>
      <c r="T118" s="1123" t="s">
        <v>2072</v>
      </c>
      <c r="U118" s="1124" t="s">
        <v>2073</v>
      </c>
      <c r="V118" s="1125" t="s">
        <v>117</v>
      </c>
      <c r="W118" s="1116" t="s">
        <v>2074</v>
      </c>
    </row>
    <row r="119" spans="1:23" ht="255">
      <c r="A119" s="1015"/>
      <c r="B119" s="1037"/>
      <c r="C119" s="1011"/>
      <c r="D119" s="1010"/>
      <c r="E119" s="1105"/>
      <c r="F119" s="1106"/>
      <c r="G119" s="1107"/>
      <c r="H119" s="1108"/>
      <c r="I119" s="1109"/>
      <c r="J119" s="1109"/>
      <c r="K119" s="1110" t="s">
        <v>2080</v>
      </c>
      <c r="L119" s="1111">
        <v>4</v>
      </c>
      <c r="M119" s="1122" t="s">
        <v>2081</v>
      </c>
      <c r="N119" s="1112" t="s">
        <v>2082</v>
      </c>
      <c r="O119" s="1112" t="s">
        <v>2083</v>
      </c>
      <c r="P119" s="1112" t="s">
        <v>2084</v>
      </c>
      <c r="Q119" s="1113">
        <v>2750000</v>
      </c>
      <c r="R119" s="1113">
        <v>2750000</v>
      </c>
      <c r="S119" s="1114" t="s">
        <v>108</v>
      </c>
      <c r="T119" s="1118" t="s">
        <v>2460</v>
      </c>
      <c r="U119" s="1121" t="s">
        <v>2085</v>
      </c>
      <c r="V119" s="1125" t="s">
        <v>117</v>
      </c>
      <c r="W119" s="1126"/>
    </row>
    <row r="120" spans="1:23" ht="255">
      <c r="A120" s="1015"/>
      <c r="B120" s="1037"/>
      <c r="C120" s="1011"/>
      <c r="D120" s="1010"/>
      <c r="E120" s="1105"/>
      <c r="F120" s="1106"/>
      <c r="G120" s="1107"/>
      <c r="H120" s="1108"/>
      <c r="I120" s="1109"/>
      <c r="J120" s="1109"/>
      <c r="K120" s="1110" t="s">
        <v>122</v>
      </c>
      <c r="L120" s="1111">
        <v>4</v>
      </c>
      <c r="M120" s="1122" t="s">
        <v>2081</v>
      </c>
      <c r="N120" s="1112" t="s">
        <v>2082</v>
      </c>
      <c r="O120" s="1112" t="s">
        <v>2086</v>
      </c>
      <c r="P120" s="1112" t="s">
        <v>2084</v>
      </c>
      <c r="Q120" s="1113">
        <v>2750000</v>
      </c>
      <c r="R120" s="1113">
        <v>2750000</v>
      </c>
      <c r="S120" s="1114" t="s">
        <v>108</v>
      </c>
      <c r="T120" s="1118" t="s">
        <v>2460</v>
      </c>
      <c r="U120" s="1121" t="s">
        <v>2085</v>
      </c>
      <c r="V120" s="1125" t="s">
        <v>117</v>
      </c>
      <c r="W120" s="1126"/>
    </row>
    <row r="121" spans="1:23" ht="409">
      <c r="A121" s="1015"/>
      <c r="B121" s="1037"/>
      <c r="C121" s="1011"/>
      <c r="D121" s="1010"/>
      <c r="E121" s="1105"/>
      <c r="F121" s="1106"/>
      <c r="G121" s="1107"/>
      <c r="H121" s="1108"/>
      <c r="I121" s="1109"/>
      <c r="J121" s="1109"/>
      <c r="K121" s="1112" t="s">
        <v>2087</v>
      </c>
      <c r="L121" s="1111">
        <v>4</v>
      </c>
      <c r="M121" s="1122" t="s">
        <v>2081</v>
      </c>
      <c r="N121" s="1112" t="s">
        <v>2082</v>
      </c>
      <c r="O121" s="1112" t="s">
        <v>123</v>
      </c>
      <c r="P121" s="1112" t="s">
        <v>2088</v>
      </c>
      <c r="Q121" s="1113">
        <v>2750000</v>
      </c>
      <c r="R121" s="1113">
        <v>2750000</v>
      </c>
      <c r="S121" s="1114" t="s">
        <v>108</v>
      </c>
      <c r="T121" s="1118" t="s">
        <v>2460</v>
      </c>
      <c r="U121" s="1121" t="s">
        <v>2085</v>
      </c>
      <c r="V121" s="1125" t="s">
        <v>117</v>
      </c>
      <c r="W121" s="1126"/>
    </row>
    <row r="122" spans="1:23" ht="409">
      <c r="A122" s="1015"/>
      <c r="B122" s="1037"/>
      <c r="C122" s="1011"/>
      <c r="D122" s="1010"/>
      <c r="E122" s="1105"/>
      <c r="F122" s="1106"/>
      <c r="G122" s="1107"/>
      <c r="H122" s="1108"/>
      <c r="I122" s="1109"/>
      <c r="J122" s="1109"/>
      <c r="K122" s="1112" t="s">
        <v>2089</v>
      </c>
      <c r="L122" s="1111">
        <v>4</v>
      </c>
      <c r="M122" s="1122" t="s">
        <v>2081</v>
      </c>
      <c r="N122" s="1112" t="s">
        <v>2082</v>
      </c>
      <c r="O122" s="1112" t="s">
        <v>124</v>
      </c>
      <c r="P122" s="1127" t="s">
        <v>2090</v>
      </c>
      <c r="Q122" s="1113">
        <v>2750000</v>
      </c>
      <c r="R122" s="1113">
        <v>2750000</v>
      </c>
      <c r="S122" s="1114" t="s">
        <v>108</v>
      </c>
      <c r="T122" s="1118" t="s">
        <v>2460</v>
      </c>
      <c r="U122" s="1121" t="s">
        <v>2085</v>
      </c>
      <c r="V122" s="1125" t="s">
        <v>117</v>
      </c>
      <c r="W122" s="1126"/>
    </row>
    <row r="123" spans="1:23" ht="409">
      <c r="A123" s="1021"/>
      <c r="B123" s="1037"/>
      <c r="C123" s="1011"/>
      <c r="D123" s="1010"/>
      <c r="E123" s="1105"/>
      <c r="F123" s="1106"/>
      <c r="G123" s="1107"/>
      <c r="H123" s="1108"/>
      <c r="I123" s="1109"/>
      <c r="J123" s="1109"/>
      <c r="K123" s="1112" t="s">
        <v>2091</v>
      </c>
      <c r="L123" s="1111">
        <v>4</v>
      </c>
      <c r="M123" s="1122" t="s">
        <v>2081</v>
      </c>
      <c r="N123" s="1112" t="s">
        <v>2082</v>
      </c>
      <c r="O123" s="1112" t="s">
        <v>125</v>
      </c>
      <c r="P123" s="1127" t="s">
        <v>2092</v>
      </c>
      <c r="Q123" s="1113">
        <v>2750000</v>
      </c>
      <c r="R123" s="1113">
        <v>2750000</v>
      </c>
      <c r="S123" s="1114" t="s">
        <v>108</v>
      </c>
      <c r="T123" s="1118" t="s">
        <v>2460</v>
      </c>
      <c r="U123" s="1121" t="s">
        <v>2085</v>
      </c>
      <c r="V123" s="1125" t="s">
        <v>117</v>
      </c>
      <c r="W123" s="1126"/>
    </row>
    <row r="124" spans="1:23" ht="409">
      <c r="A124" s="1015"/>
      <c r="B124" s="1037"/>
      <c r="C124" s="1011"/>
      <c r="D124" s="1010"/>
      <c r="E124" s="1105"/>
      <c r="F124" s="1106"/>
      <c r="G124" s="1107"/>
      <c r="H124" s="1108"/>
      <c r="I124" s="1109"/>
      <c r="J124" s="1109"/>
      <c r="K124" s="1112" t="s">
        <v>2093</v>
      </c>
      <c r="L124" s="1111">
        <v>4</v>
      </c>
      <c r="M124" s="1122" t="s">
        <v>2081</v>
      </c>
      <c r="N124" s="1112" t="s">
        <v>2082</v>
      </c>
      <c r="O124" s="1112" t="s">
        <v>126</v>
      </c>
      <c r="P124" s="1127" t="s">
        <v>2094</v>
      </c>
      <c r="Q124" s="1113">
        <v>2750000</v>
      </c>
      <c r="R124" s="1113">
        <v>2750000</v>
      </c>
      <c r="S124" s="1114" t="s">
        <v>108</v>
      </c>
      <c r="T124" s="1118" t="s">
        <v>2460</v>
      </c>
      <c r="U124" s="1121" t="s">
        <v>2085</v>
      </c>
      <c r="V124" s="1125" t="s">
        <v>117</v>
      </c>
      <c r="W124" s="1126"/>
    </row>
    <row r="125" spans="1:23" ht="409">
      <c r="A125" s="1015"/>
      <c r="B125" s="1037"/>
      <c r="C125" s="1011"/>
      <c r="D125" s="1010"/>
      <c r="E125" s="1105"/>
      <c r="F125" s="1106"/>
      <c r="G125" s="1107"/>
      <c r="H125" s="1108"/>
      <c r="I125" s="1109"/>
      <c r="J125" s="1109"/>
      <c r="K125" s="1112" t="s">
        <v>2095</v>
      </c>
      <c r="L125" s="1111">
        <v>4</v>
      </c>
      <c r="M125" s="1122" t="s">
        <v>2081</v>
      </c>
      <c r="N125" s="1112" t="s">
        <v>2082</v>
      </c>
      <c r="O125" s="1112" t="s">
        <v>2096</v>
      </c>
      <c r="P125" s="1127" t="s">
        <v>2097</v>
      </c>
      <c r="Q125" s="1113">
        <v>2750000</v>
      </c>
      <c r="R125" s="1113">
        <v>2750000</v>
      </c>
      <c r="S125" s="1114" t="s">
        <v>108</v>
      </c>
      <c r="T125" s="1118" t="s">
        <v>2460</v>
      </c>
      <c r="U125" s="1121" t="s">
        <v>2085</v>
      </c>
      <c r="V125" s="1125" t="s">
        <v>117</v>
      </c>
      <c r="W125" s="1126"/>
    </row>
    <row r="126" spans="1:23" ht="409">
      <c r="A126" s="1015"/>
      <c r="B126" s="1037"/>
      <c r="C126" s="1011"/>
      <c r="D126" s="1010"/>
      <c r="E126" s="1105"/>
      <c r="F126" s="1106"/>
      <c r="G126" s="1107"/>
      <c r="H126" s="1108"/>
      <c r="I126" s="1109"/>
      <c r="J126" s="1109"/>
      <c r="K126" s="1112" t="s">
        <v>2098</v>
      </c>
      <c r="L126" s="1111">
        <v>4</v>
      </c>
      <c r="M126" s="1122" t="s">
        <v>2081</v>
      </c>
      <c r="N126" s="1112" t="s">
        <v>2082</v>
      </c>
      <c r="O126" s="1112" t="s">
        <v>2099</v>
      </c>
      <c r="P126" s="1127" t="s">
        <v>2100</v>
      </c>
      <c r="Q126" s="1113">
        <v>2750000</v>
      </c>
      <c r="R126" s="1113">
        <v>2750000</v>
      </c>
      <c r="S126" s="1114" t="s">
        <v>108</v>
      </c>
      <c r="T126" s="1118" t="s">
        <v>2460</v>
      </c>
      <c r="U126" s="1121" t="s">
        <v>2085</v>
      </c>
      <c r="V126" s="1125" t="s">
        <v>117</v>
      </c>
      <c r="W126" s="1126"/>
    </row>
    <row r="127" spans="1:23" ht="409">
      <c r="A127" s="1015"/>
      <c r="B127" s="1037"/>
      <c r="C127" s="1011"/>
      <c r="D127" s="1010"/>
      <c r="E127" s="1105"/>
      <c r="F127" s="1106"/>
      <c r="G127" s="1107"/>
      <c r="H127" s="1108"/>
      <c r="I127" s="1109"/>
      <c r="J127" s="1109"/>
      <c r="K127" s="1112" t="s">
        <v>2101</v>
      </c>
      <c r="L127" s="1111">
        <v>4</v>
      </c>
      <c r="M127" s="1122" t="s">
        <v>2081</v>
      </c>
      <c r="N127" s="1112" t="s">
        <v>2082</v>
      </c>
      <c r="O127" s="1128" t="s">
        <v>127</v>
      </c>
      <c r="P127" s="1127" t="s">
        <v>2537</v>
      </c>
      <c r="Q127" s="1113">
        <v>2750000</v>
      </c>
      <c r="R127" s="1113">
        <v>2750000</v>
      </c>
      <c r="S127" s="1114" t="s">
        <v>108</v>
      </c>
      <c r="T127" s="1118" t="s">
        <v>2460</v>
      </c>
      <c r="U127" s="1121" t="s">
        <v>2085</v>
      </c>
      <c r="V127" s="1125" t="s">
        <v>117</v>
      </c>
      <c r="W127" s="1126"/>
    </row>
    <row r="128" spans="1:23" ht="409">
      <c r="A128" s="1015"/>
      <c r="B128" s="1037"/>
      <c r="C128" s="1011"/>
      <c r="D128" s="1010"/>
      <c r="E128" s="1105"/>
      <c r="F128" s="1106"/>
      <c r="G128" s="1107"/>
      <c r="H128" s="1108"/>
      <c r="I128" s="1109"/>
      <c r="J128" s="1109"/>
      <c r="K128" s="1112" t="s">
        <v>2538</v>
      </c>
      <c r="L128" s="1111">
        <v>4</v>
      </c>
      <c r="M128" s="1122" t="s">
        <v>2081</v>
      </c>
      <c r="N128" s="1112" t="s">
        <v>2082</v>
      </c>
      <c r="O128" s="1128"/>
      <c r="P128" s="1127" t="s">
        <v>2539</v>
      </c>
      <c r="Q128" s="1113"/>
      <c r="R128" s="1113"/>
      <c r="S128" s="1114" t="s">
        <v>108</v>
      </c>
      <c r="T128" s="1118" t="s">
        <v>2460</v>
      </c>
      <c r="U128" s="1121" t="s">
        <v>2085</v>
      </c>
      <c r="V128" s="1125" t="s">
        <v>117</v>
      </c>
      <c r="W128" s="1116" t="s">
        <v>2074</v>
      </c>
    </row>
    <row r="129" spans="1:25" ht="409">
      <c r="A129" s="1015"/>
      <c r="B129" s="1037"/>
      <c r="C129" s="1011"/>
      <c r="D129" s="1010"/>
      <c r="E129" s="1105"/>
      <c r="F129" s="1106"/>
      <c r="G129" s="1107"/>
      <c r="H129" s="1108"/>
      <c r="I129" s="1109"/>
      <c r="J129" s="1109"/>
      <c r="K129" s="1112" t="s">
        <v>2540</v>
      </c>
      <c r="L129" s="1111">
        <v>4</v>
      </c>
      <c r="M129" s="1122" t="s">
        <v>2081</v>
      </c>
      <c r="N129" s="1112" t="s">
        <v>2082</v>
      </c>
      <c r="O129" s="1128"/>
      <c r="P129" s="1127" t="s">
        <v>2541</v>
      </c>
      <c r="Q129" s="1113"/>
      <c r="R129" s="1113"/>
      <c r="S129" s="1114" t="s">
        <v>108</v>
      </c>
      <c r="T129" s="1118" t="s">
        <v>2460</v>
      </c>
      <c r="U129" s="1121" t="s">
        <v>2085</v>
      </c>
      <c r="V129" s="1125" t="s">
        <v>117</v>
      </c>
      <c r="W129" s="1116" t="s">
        <v>2542</v>
      </c>
    </row>
    <row r="130" spans="1:25" ht="409">
      <c r="A130" s="1015"/>
      <c r="B130" s="1013" t="s">
        <v>128</v>
      </c>
      <c r="C130" s="1129" t="s">
        <v>2543</v>
      </c>
      <c r="D130" s="1111" t="s">
        <v>129</v>
      </c>
      <c r="E130" s="1105"/>
      <c r="F130" s="1106"/>
      <c r="G130" s="1107"/>
      <c r="H130" s="1108"/>
      <c r="I130" s="1109"/>
      <c r="J130" s="1109"/>
      <c r="K130" s="1112" t="s">
        <v>2544</v>
      </c>
      <c r="L130" s="1111">
        <v>4</v>
      </c>
      <c r="M130" s="1122" t="s">
        <v>2081</v>
      </c>
      <c r="N130" s="1112" t="s">
        <v>2082</v>
      </c>
      <c r="O130" s="1112" t="s">
        <v>2545</v>
      </c>
      <c r="P130" s="1127" t="s">
        <v>2546</v>
      </c>
      <c r="Q130" s="1113">
        <v>2750000</v>
      </c>
      <c r="R130" s="1113">
        <v>2750000</v>
      </c>
      <c r="S130" s="1114" t="s">
        <v>108</v>
      </c>
      <c r="T130" s="1118" t="s">
        <v>2460</v>
      </c>
      <c r="U130" s="1121" t="s">
        <v>2085</v>
      </c>
      <c r="V130" s="1125" t="s">
        <v>117</v>
      </c>
      <c r="W130" s="1116" t="s">
        <v>2074</v>
      </c>
    </row>
    <row r="131" spans="1:25" ht="165">
      <c r="A131" s="1015"/>
      <c r="B131" s="1037"/>
      <c r="C131" s="1014" t="s">
        <v>2547</v>
      </c>
      <c r="D131" s="1120" t="s">
        <v>130</v>
      </c>
      <c r="E131" s="1105"/>
      <c r="F131" s="1106"/>
      <c r="G131" s="1107"/>
      <c r="H131" s="1108"/>
      <c r="I131" s="1109"/>
      <c r="J131" s="1109"/>
      <c r="K131" s="1130" t="s">
        <v>2548</v>
      </c>
      <c r="L131" s="1111">
        <v>6</v>
      </c>
      <c r="M131" s="1131" t="s">
        <v>2549</v>
      </c>
      <c r="N131" s="1112" t="s">
        <v>2550</v>
      </c>
      <c r="O131" s="1112" t="s">
        <v>2551</v>
      </c>
      <c r="P131" s="1112" t="s">
        <v>2552</v>
      </c>
      <c r="Q131" s="1113" t="s">
        <v>2553</v>
      </c>
      <c r="R131" s="1113">
        <v>0</v>
      </c>
      <c r="S131" s="1114" t="s">
        <v>2458</v>
      </c>
      <c r="T131" s="1132" t="s">
        <v>2554</v>
      </c>
      <c r="U131" s="1133" t="s">
        <v>2555</v>
      </c>
      <c r="V131" s="1134" t="s">
        <v>170</v>
      </c>
      <c r="W131" s="1116" t="s">
        <v>2074</v>
      </c>
    </row>
    <row r="132" spans="1:25" ht="409">
      <c r="A132" s="1015"/>
      <c r="B132" s="1037"/>
      <c r="C132" s="1011"/>
      <c r="D132" s="1010"/>
      <c r="E132" s="1105"/>
      <c r="F132" s="1106"/>
      <c r="G132" s="1107"/>
      <c r="H132" s="1108"/>
      <c r="I132" s="1109"/>
      <c r="J132" s="1109"/>
      <c r="K132" s="1130"/>
      <c r="L132" s="1111">
        <v>6</v>
      </c>
      <c r="M132" s="1032" t="s">
        <v>2556</v>
      </c>
      <c r="N132" s="1042" t="s">
        <v>2557</v>
      </c>
      <c r="O132" s="1112" t="s">
        <v>2558</v>
      </c>
      <c r="P132" s="1112" t="s">
        <v>2559</v>
      </c>
      <c r="Q132" s="1113">
        <v>10000000</v>
      </c>
      <c r="R132" s="1113">
        <v>7500000</v>
      </c>
      <c r="S132" s="1114" t="s">
        <v>2560</v>
      </c>
      <c r="T132" s="1135" t="s">
        <v>2561</v>
      </c>
      <c r="U132" s="1133" t="s">
        <v>2562</v>
      </c>
      <c r="V132" s="1134" t="s">
        <v>170</v>
      </c>
      <c r="W132" s="1116"/>
    </row>
    <row r="133" spans="1:25" ht="135">
      <c r="A133" s="1015"/>
      <c r="B133" s="1037"/>
      <c r="C133" s="1011"/>
      <c r="D133" s="1010"/>
      <c r="E133" s="1105"/>
      <c r="F133" s="1106"/>
      <c r="G133" s="1107"/>
      <c r="H133" s="1108"/>
      <c r="I133" s="1109"/>
      <c r="J133" s="1109"/>
      <c r="K133" s="1130" t="s">
        <v>169</v>
      </c>
      <c r="L133" s="1111">
        <v>6</v>
      </c>
      <c r="M133" s="1122" t="s">
        <v>2563</v>
      </c>
      <c r="N133" s="1112" t="s">
        <v>2564</v>
      </c>
      <c r="O133" s="1112" t="s">
        <v>2565</v>
      </c>
      <c r="P133" s="1112" t="s">
        <v>2566</v>
      </c>
      <c r="Q133" s="1113">
        <v>5000000</v>
      </c>
      <c r="R133" s="1113">
        <v>5000000</v>
      </c>
      <c r="S133" s="1114" t="s">
        <v>108</v>
      </c>
      <c r="T133" s="1135" t="s">
        <v>2045</v>
      </c>
      <c r="U133" s="1133" t="s">
        <v>2567</v>
      </c>
      <c r="V133" s="1134" t="s">
        <v>165</v>
      </c>
      <c r="W133" s="1116" t="s">
        <v>2074</v>
      </c>
      <c r="Y133" s="1136"/>
    </row>
    <row r="134" spans="1:25" ht="409">
      <c r="A134" s="1015"/>
      <c r="B134" s="1037"/>
      <c r="C134" s="1011"/>
      <c r="D134" s="1010"/>
      <c r="E134" s="1105"/>
      <c r="F134" s="1106"/>
      <c r="G134" s="1107"/>
      <c r="H134" s="1108"/>
      <c r="I134" s="1109"/>
      <c r="J134" s="1109"/>
      <c r="K134" s="1130"/>
      <c r="L134" s="1111">
        <v>6</v>
      </c>
      <c r="M134" s="1118">
        <v>199</v>
      </c>
      <c r="N134" s="1042" t="s">
        <v>2568</v>
      </c>
      <c r="O134" s="1112" t="s">
        <v>2569</v>
      </c>
      <c r="P134" s="1112" t="s">
        <v>2570</v>
      </c>
      <c r="Q134" s="1113">
        <v>4833333</v>
      </c>
      <c r="R134" s="1113">
        <v>4833333</v>
      </c>
      <c r="S134" s="1114" t="s">
        <v>1149</v>
      </c>
      <c r="T134" s="1135" t="s">
        <v>2571</v>
      </c>
      <c r="U134" s="1133" t="s">
        <v>2460</v>
      </c>
      <c r="V134" s="1134" t="s">
        <v>170</v>
      </c>
      <c r="W134" s="1116"/>
    </row>
    <row r="135" spans="1:25" ht="120">
      <c r="A135" s="1015"/>
      <c r="B135" s="1013" t="s">
        <v>133</v>
      </c>
      <c r="C135" s="1014" t="s">
        <v>2572</v>
      </c>
      <c r="D135" s="1120" t="s">
        <v>134</v>
      </c>
      <c r="E135" s="1105"/>
      <c r="F135" s="1106"/>
      <c r="G135" s="1107"/>
      <c r="H135" s="1108"/>
      <c r="I135" s="1109"/>
      <c r="J135" s="1109"/>
      <c r="K135" s="1110" t="s">
        <v>132</v>
      </c>
      <c r="L135" s="1111">
        <v>7</v>
      </c>
      <c r="M135" s="1032" t="s">
        <v>2573</v>
      </c>
      <c r="N135" s="1042" t="s">
        <v>2574</v>
      </c>
      <c r="O135" s="1042" t="s">
        <v>2575</v>
      </c>
      <c r="P135" s="1112" t="s">
        <v>2576</v>
      </c>
      <c r="Q135" s="1113">
        <v>1800000</v>
      </c>
      <c r="R135" s="1113">
        <f>Q135</f>
        <v>1800000</v>
      </c>
      <c r="S135" s="1032" t="s">
        <v>2458</v>
      </c>
      <c r="T135" s="1135">
        <v>41094</v>
      </c>
      <c r="U135" s="1133">
        <v>41156</v>
      </c>
      <c r="V135" s="1137" t="s">
        <v>131</v>
      </c>
      <c r="W135" s="1116" t="s">
        <v>2074</v>
      </c>
    </row>
    <row r="136" spans="1:25" ht="90">
      <c r="A136" s="1015"/>
      <c r="B136" s="1037"/>
      <c r="C136" s="1011"/>
      <c r="D136" s="1010"/>
      <c r="E136" s="1105"/>
      <c r="F136" s="1106"/>
      <c r="G136" s="1107"/>
      <c r="H136" s="1108"/>
      <c r="I136" s="1109"/>
      <c r="J136" s="1109"/>
      <c r="K136" s="1110" t="s">
        <v>2577</v>
      </c>
      <c r="L136" s="1111">
        <v>7</v>
      </c>
      <c r="M136" s="1032" t="s">
        <v>2578</v>
      </c>
      <c r="N136" s="1042" t="s">
        <v>2579</v>
      </c>
      <c r="O136" s="1042" t="s">
        <v>2580</v>
      </c>
      <c r="P136" s="1112" t="s">
        <v>2576</v>
      </c>
      <c r="Q136" s="1113">
        <v>4500000</v>
      </c>
      <c r="R136" s="1113">
        <f>Q136-3600000</f>
        <v>900000</v>
      </c>
      <c r="S136" s="1032" t="s">
        <v>2458</v>
      </c>
      <c r="T136" s="1135">
        <v>41131</v>
      </c>
      <c r="U136" s="1133">
        <v>41274</v>
      </c>
      <c r="V136" s="1137" t="s">
        <v>131</v>
      </c>
      <c r="W136" s="1119"/>
    </row>
    <row r="137" spans="1:25" ht="90">
      <c r="A137" s="1015"/>
      <c r="B137" s="1037"/>
      <c r="C137" s="1011"/>
      <c r="D137" s="1010"/>
      <c r="E137" s="1105"/>
      <c r="F137" s="1106"/>
      <c r="G137" s="1107"/>
      <c r="H137" s="1108"/>
      <c r="I137" s="1109"/>
      <c r="J137" s="1109"/>
      <c r="K137" s="1110" t="s">
        <v>2581</v>
      </c>
      <c r="L137" s="1111">
        <v>7</v>
      </c>
      <c r="M137" s="1032" t="s">
        <v>2582</v>
      </c>
      <c r="N137" s="1042" t="s">
        <v>2583</v>
      </c>
      <c r="O137" s="1042" t="s">
        <v>2580</v>
      </c>
      <c r="P137" s="1112" t="s">
        <v>2576</v>
      </c>
      <c r="Q137" s="1113">
        <v>4500000</v>
      </c>
      <c r="R137" s="1113">
        <f t="shared" ref="R137:R142" si="0">Q137</f>
        <v>4500000</v>
      </c>
      <c r="S137" s="1032" t="s">
        <v>2458</v>
      </c>
      <c r="T137" s="1135">
        <v>41131</v>
      </c>
      <c r="U137" s="1133">
        <v>41274</v>
      </c>
      <c r="V137" s="1137" t="s">
        <v>131</v>
      </c>
      <c r="W137" s="1119"/>
    </row>
    <row r="138" spans="1:25" ht="60">
      <c r="A138" s="1015"/>
      <c r="B138" s="1037"/>
      <c r="C138" s="1011"/>
      <c r="D138" s="1010"/>
      <c r="E138" s="1105"/>
      <c r="F138" s="1106"/>
      <c r="G138" s="1107"/>
      <c r="H138" s="1108"/>
      <c r="I138" s="1109"/>
      <c r="J138" s="1109"/>
      <c r="K138" s="1110" t="s">
        <v>2584</v>
      </c>
      <c r="L138" s="1111">
        <v>7</v>
      </c>
      <c r="M138" s="1032" t="s">
        <v>2585</v>
      </c>
      <c r="N138" s="1042" t="s">
        <v>2586</v>
      </c>
      <c r="O138" s="1042" t="s">
        <v>2587</v>
      </c>
      <c r="P138" s="1112" t="s">
        <v>2576</v>
      </c>
      <c r="Q138" s="1113">
        <v>3333320</v>
      </c>
      <c r="R138" s="1113">
        <f t="shared" si="0"/>
        <v>3333320</v>
      </c>
      <c r="S138" s="1032" t="s">
        <v>2458</v>
      </c>
      <c r="T138" s="1135">
        <v>41143</v>
      </c>
      <c r="U138" s="1133">
        <v>41182</v>
      </c>
      <c r="V138" s="1137" t="s">
        <v>131</v>
      </c>
      <c r="W138" s="1119"/>
    </row>
    <row r="139" spans="1:25" ht="90">
      <c r="A139" s="1015"/>
      <c r="B139" s="1037"/>
      <c r="C139" s="1011"/>
      <c r="D139" s="1010"/>
      <c r="E139" s="1105"/>
      <c r="F139" s="1106"/>
      <c r="G139" s="1107"/>
      <c r="H139" s="1108"/>
      <c r="I139" s="1109"/>
      <c r="J139" s="1109"/>
      <c r="K139" s="1110" t="s">
        <v>2588</v>
      </c>
      <c r="L139" s="1111">
        <v>7</v>
      </c>
      <c r="M139" s="1032" t="s">
        <v>2589</v>
      </c>
      <c r="N139" s="1042" t="s">
        <v>2590</v>
      </c>
      <c r="O139" s="1042" t="s">
        <v>2580</v>
      </c>
      <c r="P139" s="1112" t="s">
        <v>2576</v>
      </c>
      <c r="Q139" s="1113">
        <v>900000</v>
      </c>
      <c r="R139" s="1113">
        <f t="shared" si="0"/>
        <v>900000</v>
      </c>
      <c r="S139" s="1032" t="s">
        <v>2458</v>
      </c>
      <c r="T139" s="1135">
        <v>41151</v>
      </c>
      <c r="U139" s="1133">
        <v>41182</v>
      </c>
      <c r="V139" s="1137" t="s">
        <v>131</v>
      </c>
      <c r="W139" s="1119"/>
    </row>
    <row r="140" spans="1:25" ht="150">
      <c r="A140" s="1015"/>
      <c r="B140" s="1013" t="s">
        <v>138</v>
      </c>
      <c r="C140" s="1014" t="s">
        <v>2591</v>
      </c>
      <c r="D140" s="1120" t="s">
        <v>139</v>
      </c>
      <c r="E140" s="1105"/>
      <c r="F140" s="1106"/>
      <c r="G140" s="1107"/>
      <c r="H140" s="1108"/>
      <c r="I140" s="1109"/>
      <c r="J140" s="1109"/>
      <c r="K140" s="1110" t="s">
        <v>2592</v>
      </c>
      <c r="L140" s="1111">
        <v>7</v>
      </c>
      <c r="M140" s="1138" t="s">
        <v>2593</v>
      </c>
      <c r="N140" s="1042" t="s">
        <v>2594</v>
      </c>
      <c r="O140" s="1042" t="s">
        <v>2580</v>
      </c>
      <c r="P140" s="1112" t="s">
        <v>2576</v>
      </c>
      <c r="Q140" s="1113">
        <v>2500000</v>
      </c>
      <c r="R140" s="1113">
        <f t="shared" si="0"/>
        <v>2500000</v>
      </c>
      <c r="S140" s="1032" t="s">
        <v>2458</v>
      </c>
      <c r="T140" s="1139">
        <v>41151</v>
      </c>
      <c r="U140" s="1133">
        <v>41182</v>
      </c>
      <c r="V140" s="1137" t="s">
        <v>131</v>
      </c>
      <c r="W140" s="1119"/>
    </row>
    <row r="141" spans="1:25" ht="75">
      <c r="A141" s="1015"/>
      <c r="B141" s="1037"/>
      <c r="C141" s="1011"/>
      <c r="D141" s="1010"/>
      <c r="E141" s="1105"/>
      <c r="F141" s="1106"/>
      <c r="G141" s="1107"/>
      <c r="H141" s="1108"/>
      <c r="I141" s="1109"/>
      <c r="J141" s="1109"/>
      <c r="K141" s="1110" t="s">
        <v>2595</v>
      </c>
      <c r="L141" s="1111">
        <v>7</v>
      </c>
      <c r="M141" s="1032" t="s">
        <v>2596</v>
      </c>
      <c r="N141" s="1042" t="s">
        <v>2597</v>
      </c>
      <c r="O141" s="1042" t="s">
        <v>2580</v>
      </c>
      <c r="P141" s="1112" t="s">
        <v>2576</v>
      </c>
      <c r="Q141" s="1113">
        <v>900000</v>
      </c>
      <c r="R141" s="1113">
        <f t="shared" si="0"/>
        <v>900000</v>
      </c>
      <c r="S141" s="1032" t="s">
        <v>2458</v>
      </c>
      <c r="T141" s="1135">
        <v>41156</v>
      </c>
      <c r="U141" s="1133">
        <v>41182</v>
      </c>
      <c r="V141" s="1137" t="s">
        <v>131</v>
      </c>
      <c r="W141" s="1119"/>
    </row>
    <row r="142" spans="1:25" ht="75">
      <c r="A142" s="1015"/>
      <c r="B142" s="1037"/>
      <c r="C142" s="1011"/>
      <c r="D142" s="1010"/>
      <c r="E142" s="1105"/>
      <c r="F142" s="1106"/>
      <c r="G142" s="1107"/>
      <c r="H142" s="1108"/>
      <c r="I142" s="1109"/>
      <c r="J142" s="1109"/>
      <c r="K142" s="1110" t="s">
        <v>2598</v>
      </c>
      <c r="L142" s="1111">
        <v>7</v>
      </c>
      <c r="M142" s="1138" t="s">
        <v>2599</v>
      </c>
      <c r="N142" s="1042" t="s">
        <v>2600</v>
      </c>
      <c r="O142" s="1042" t="s">
        <v>2580</v>
      </c>
      <c r="P142" s="1112" t="s">
        <v>2576</v>
      </c>
      <c r="Q142" s="1113">
        <v>750000</v>
      </c>
      <c r="R142" s="1113">
        <f t="shared" si="0"/>
        <v>750000</v>
      </c>
      <c r="S142" s="1032" t="s">
        <v>2458</v>
      </c>
      <c r="T142" s="1139">
        <v>41156</v>
      </c>
      <c r="U142" s="1140">
        <v>41182</v>
      </c>
      <c r="V142" s="1137" t="s">
        <v>131</v>
      </c>
      <c r="W142" s="1119"/>
    </row>
    <row r="143" spans="1:25" ht="225">
      <c r="A143" s="1015"/>
      <c r="B143" s="1013" t="s">
        <v>142</v>
      </c>
      <c r="C143" s="1014" t="s">
        <v>2601</v>
      </c>
      <c r="D143" s="1120" t="s">
        <v>143</v>
      </c>
      <c r="E143" s="1105"/>
      <c r="F143" s="1106"/>
      <c r="G143" s="1107"/>
      <c r="H143" s="1108"/>
      <c r="I143" s="1109"/>
      <c r="J143" s="1109"/>
      <c r="K143" s="1110" t="s">
        <v>145</v>
      </c>
      <c r="L143" s="1111">
        <v>9</v>
      </c>
      <c r="M143" s="1122" t="s">
        <v>2602</v>
      </c>
      <c r="N143" s="1141" t="s">
        <v>2603</v>
      </c>
      <c r="O143" s="1112" t="s">
        <v>2604</v>
      </c>
      <c r="P143" s="1112" t="s">
        <v>2605</v>
      </c>
      <c r="Q143" s="1113">
        <v>20000</v>
      </c>
      <c r="R143" s="1113"/>
      <c r="S143" s="1114" t="s">
        <v>146</v>
      </c>
      <c r="T143" s="1123">
        <v>41019</v>
      </c>
      <c r="U143" s="1124"/>
      <c r="V143" s="1134" t="s">
        <v>144</v>
      </c>
      <c r="W143" s="1117" t="s">
        <v>2074</v>
      </c>
    </row>
    <row r="144" spans="1:25" ht="210">
      <c r="A144" s="1015"/>
      <c r="B144" s="1142"/>
      <c r="C144" s="1001"/>
      <c r="D144" s="1143"/>
      <c r="E144" s="1105"/>
      <c r="F144" s="1106"/>
      <c r="G144" s="1107"/>
      <c r="H144" s="1108"/>
      <c r="I144" s="1109"/>
      <c r="J144" s="1109"/>
      <c r="K144" s="1110" t="s">
        <v>2606</v>
      </c>
      <c r="L144" s="1111">
        <v>9</v>
      </c>
      <c r="M144" s="1122" t="s">
        <v>2607</v>
      </c>
      <c r="N144" s="1141" t="s">
        <v>2608</v>
      </c>
      <c r="O144" s="1112" t="s">
        <v>2609</v>
      </c>
      <c r="P144" s="1112" t="s">
        <v>2610</v>
      </c>
      <c r="Q144" s="1113">
        <v>8370</v>
      </c>
      <c r="R144" s="1113">
        <v>5400</v>
      </c>
      <c r="S144" s="1114" t="s">
        <v>147</v>
      </c>
      <c r="T144" s="1123" t="s">
        <v>2611</v>
      </c>
      <c r="U144" s="1124">
        <v>41274</v>
      </c>
      <c r="V144" s="1134" t="s">
        <v>144</v>
      </c>
      <c r="W144" s="1117" t="s">
        <v>2612</v>
      </c>
    </row>
    <row r="145" spans="1:23" ht="210">
      <c r="A145" s="1015"/>
      <c r="B145" s="1142"/>
      <c r="C145" s="1001"/>
      <c r="D145" s="1143"/>
      <c r="E145" s="1105"/>
      <c r="F145" s="1106"/>
      <c r="G145" s="1107"/>
      <c r="H145" s="1108"/>
      <c r="I145" s="1109"/>
      <c r="J145" s="1109"/>
      <c r="K145" s="1110" t="s">
        <v>2606</v>
      </c>
      <c r="L145" s="1111">
        <v>9</v>
      </c>
      <c r="M145" s="1122" t="s">
        <v>2613</v>
      </c>
      <c r="N145" s="1141" t="s">
        <v>2608</v>
      </c>
      <c r="O145" s="1112" t="s">
        <v>2609</v>
      </c>
      <c r="P145" s="1112" t="s">
        <v>2610</v>
      </c>
      <c r="Q145" s="1113">
        <v>8370</v>
      </c>
      <c r="R145" s="1113">
        <v>5400</v>
      </c>
      <c r="S145" s="1114" t="s">
        <v>147</v>
      </c>
      <c r="T145" s="1123" t="s">
        <v>2614</v>
      </c>
      <c r="U145" s="1124">
        <v>41274</v>
      </c>
      <c r="V145" s="1134" t="s">
        <v>144</v>
      </c>
      <c r="W145" s="1117"/>
    </row>
    <row r="146" spans="1:23" ht="210">
      <c r="A146" s="1015"/>
      <c r="B146" s="1142"/>
      <c r="C146" s="1001"/>
      <c r="D146" s="1143"/>
      <c r="E146" s="1105"/>
      <c r="F146" s="1106"/>
      <c r="G146" s="1107"/>
      <c r="H146" s="1108"/>
      <c r="I146" s="1109"/>
      <c r="J146" s="1109"/>
      <c r="K146" s="1110" t="s">
        <v>2606</v>
      </c>
      <c r="L146" s="1111">
        <v>9</v>
      </c>
      <c r="M146" s="1122" t="s">
        <v>2615</v>
      </c>
      <c r="N146" s="1141" t="s">
        <v>2608</v>
      </c>
      <c r="O146" s="1112" t="s">
        <v>2609</v>
      </c>
      <c r="P146" s="1112" t="s">
        <v>2610</v>
      </c>
      <c r="Q146" s="1113">
        <v>8100</v>
      </c>
      <c r="R146" s="1113">
        <v>5400</v>
      </c>
      <c r="S146" s="1114" t="s">
        <v>147</v>
      </c>
      <c r="T146" s="1123" t="s">
        <v>2616</v>
      </c>
      <c r="U146" s="1124">
        <v>41274</v>
      </c>
      <c r="V146" s="1134" t="s">
        <v>144</v>
      </c>
      <c r="W146" s="1117"/>
    </row>
    <row r="147" spans="1:23" ht="210">
      <c r="A147" s="1015"/>
      <c r="B147" s="1142"/>
      <c r="C147" s="1001"/>
      <c r="D147" s="1143"/>
      <c r="E147" s="1105"/>
      <c r="F147" s="1106"/>
      <c r="G147" s="1107"/>
      <c r="H147" s="1108"/>
      <c r="I147" s="1109"/>
      <c r="J147" s="1109"/>
      <c r="K147" s="1110" t="s">
        <v>2606</v>
      </c>
      <c r="L147" s="1111">
        <v>9</v>
      </c>
      <c r="M147" s="1122" t="s">
        <v>2617</v>
      </c>
      <c r="N147" s="1141" t="s">
        <v>2608</v>
      </c>
      <c r="O147" s="1112" t="s">
        <v>2609</v>
      </c>
      <c r="P147" s="1112" t="s">
        <v>2610</v>
      </c>
      <c r="Q147" s="1113">
        <v>9000</v>
      </c>
      <c r="R147" s="1113">
        <v>6300</v>
      </c>
      <c r="S147" s="1114" t="s">
        <v>147</v>
      </c>
      <c r="T147" s="1123" t="s">
        <v>2618</v>
      </c>
      <c r="U147" s="1124">
        <v>41274</v>
      </c>
      <c r="V147" s="1134" t="s">
        <v>144</v>
      </c>
      <c r="W147" s="1117"/>
    </row>
    <row r="148" spans="1:23" ht="210">
      <c r="A148" s="1015"/>
      <c r="B148" s="1142"/>
      <c r="C148" s="1001"/>
      <c r="D148" s="1143"/>
      <c r="E148" s="1105"/>
      <c r="F148" s="1106"/>
      <c r="G148" s="1107"/>
      <c r="H148" s="1108"/>
      <c r="I148" s="1109"/>
      <c r="J148" s="1109"/>
      <c r="K148" s="1110" t="s">
        <v>2606</v>
      </c>
      <c r="L148" s="1111">
        <v>9</v>
      </c>
      <c r="M148" s="1122" t="s">
        <v>2619</v>
      </c>
      <c r="N148" s="1141" t="s">
        <v>2608</v>
      </c>
      <c r="O148" s="1112" t="s">
        <v>2609</v>
      </c>
      <c r="P148" s="1112" t="s">
        <v>2610</v>
      </c>
      <c r="Q148" s="1113">
        <v>9000</v>
      </c>
      <c r="R148" s="1113"/>
      <c r="S148" s="1114" t="s">
        <v>147</v>
      </c>
      <c r="T148" s="1123" t="s">
        <v>2620</v>
      </c>
      <c r="U148" s="1124">
        <v>41274</v>
      </c>
      <c r="V148" s="1134" t="s">
        <v>144</v>
      </c>
      <c r="W148" s="1117"/>
    </row>
    <row r="149" spans="1:23" ht="211" thickBot="1">
      <c r="A149" s="1015"/>
      <c r="B149" s="1144"/>
      <c r="C149" s="1023"/>
      <c r="D149" s="1144"/>
      <c r="E149" s="1105"/>
      <c r="F149" s="1106"/>
      <c r="G149" s="1107"/>
      <c r="H149" s="1108"/>
      <c r="I149" s="1109"/>
      <c r="J149" s="1109"/>
      <c r="K149" s="1110" t="s">
        <v>2606</v>
      </c>
      <c r="L149" s="1111">
        <v>9</v>
      </c>
      <c r="M149" s="1122" t="s">
        <v>2621</v>
      </c>
      <c r="N149" s="1141" t="s">
        <v>2608</v>
      </c>
      <c r="O149" s="1112" t="s">
        <v>2609</v>
      </c>
      <c r="P149" s="1112" t="s">
        <v>2610</v>
      </c>
      <c r="Q149" s="1113">
        <v>9000</v>
      </c>
      <c r="R149" s="1113"/>
      <c r="S149" s="1114" t="s">
        <v>147</v>
      </c>
      <c r="T149" s="1123" t="s">
        <v>2622</v>
      </c>
      <c r="U149" s="1124">
        <v>41274</v>
      </c>
      <c r="V149" s="1134" t="s">
        <v>144</v>
      </c>
      <c r="W149" s="1117"/>
    </row>
    <row r="150" spans="1:23" ht="210">
      <c r="A150" s="1015"/>
      <c r="B150" s="1037" t="s">
        <v>148</v>
      </c>
      <c r="C150" s="1011" t="s">
        <v>2623</v>
      </c>
      <c r="D150" s="1010" t="s">
        <v>149</v>
      </c>
      <c r="E150" s="1105"/>
      <c r="F150" s="1106"/>
      <c r="G150" s="1107"/>
      <c r="H150" s="1108"/>
      <c r="I150" s="1109"/>
      <c r="J150" s="1109"/>
      <c r="K150" s="1110" t="s">
        <v>2606</v>
      </c>
      <c r="L150" s="1111">
        <v>9</v>
      </c>
      <c r="M150" s="1122" t="s">
        <v>2624</v>
      </c>
      <c r="N150" s="1141" t="s">
        <v>2608</v>
      </c>
      <c r="O150" s="1112" t="s">
        <v>2609</v>
      </c>
      <c r="P150" s="1112" t="s">
        <v>2610</v>
      </c>
      <c r="Q150" s="1113">
        <v>9000</v>
      </c>
      <c r="R150" s="1113"/>
      <c r="S150" s="1114" t="s">
        <v>147</v>
      </c>
      <c r="T150" s="1123" t="s">
        <v>2625</v>
      </c>
      <c r="U150" s="1124">
        <v>41274</v>
      </c>
      <c r="V150" s="1134" t="s">
        <v>144</v>
      </c>
      <c r="W150" s="1117"/>
    </row>
    <row r="151" spans="1:23" ht="210">
      <c r="A151" s="1015"/>
      <c r="B151" s="1005"/>
      <c r="C151" s="1004"/>
      <c r="D151" s="1143"/>
      <c r="E151" s="1105"/>
      <c r="F151" s="1106"/>
      <c r="G151" s="1107"/>
      <c r="H151" s="1108"/>
      <c r="I151" s="1109"/>
      <c r="J151" s="1109"/>
      <c r="K151" s="1110" t="s">
        <v>2606</v>
      </c>
      <c r="L151" s="1111">
        <v>9</v>
      </c>
      <c r="M151" s="1122" t="s">
        <v>2626</v>
      </c>
      <c r="N151" s="1141" t="s">
        <v>2608</v>
      </c>
      <c r="O151" s="1112" t="s">
        <v>2609</v>
      </c>
      <c r="P151" s="1112" t="s">
        <v>2610</v>
      </c>
      <c r="Q151" s="1113">
        <v>8550</v>
      </c>
      <c r="R151" s="1113">
        <v>5400</v>
      </c>
      <c r="S151" s="1114" t="s">
        <v>147</v>
      </c>
      <c r="T151" s="1123" t="s">
        <v>2627</v>
      </c>
      <c r="U151" s="1124">
        <v>41274</v>
      </c>
      <c r="V151" s="1134" t="s">
        <v>144</v>
      </c>
      <c r="W151" s="1117"/>
    </row>
    <row r="152" spans="1:23" ht="210">
      <c r="A152" s="1049"/>
      <c r="B152" s="1050"/>
      <c r="C152" s="1051"/>
      <c r="D152" s="1145"/>
      <c r="E152" s="1105"/>
      <c r="F152" s="1106"/>
      <c r="G152" s="1107"/>
      <c r="H152" s="1108"/>
      <c r="I152" s="1109"/>
      <c r="J152" s="1109"/>
      <c r="K152" s="1110" t="s">
        <v>2606</v>
      </c>
      <c r="L152" s="1111">
        <v>9</v>
      </c>
      <c r="M152" s="1122" t="s">
        <v>2628</v>
      </c>
      <c r="N152" s="1141" t="s">
        <v>2608</v>
      </c>
      <c r="O152" s="1112" t="s">
        <v>2609</v>
      </c>
      <c r="P152" s="1112" t="s">
        <v>2610</v>
      </c>
      <c r="Q152" s="1113">
        <v>10800</v>
      </c>
      <c r="R152" s="1113">
        <v>7200</v>
      </c>
      <c r="S152" s="1114" t="s">
        <v>147</v>
      </c>
      <c r="T152" s="1123">
        <v>2</v>
      </c>
      <c r="U152" s="1124">
        <v>41274</v>
      </c>
      <c r="V152" s="1134" t="s">
        <v>144</v>
      </c>
      <c r="W152" s="1117"/>
    </row>
    <row r="153" spans="1:23" ht="210">
      <c r="A153" s="1146"/>
      <c r="B153" s="1147" t="s">
        <v>150</v>
      </c>
      <c r="C153" s="1148" t="s">
        <v>2629</v>
      </c>
      <c r="D153" s="1148" t="s">
        <v>151</v>
      </c>
      <c r="E153" s="1105"/>
      <c r="F153" s="1106"/>
      <c r="G153" s="1107"/>
      <c r="H153" s="1108"/>
      <c r="I153" s="1109"/>
      <c r="J153" s="1109"/>
      <c r="K153" s="1110" t="s">
        <v>2606</v>
      </c>
      <c r="L153" s="1111">
        <v>9</v>
      </c>
      <c r="M153" s="1122" t="s">
        <v>2630</v>
      </c>
      <c r="N153" s="1141" t="s">
        <v>2631</v>
      </c>
      <c r="O153" s="1112" t="s">
        <v>2632</v>
      </c>
      <c r="P153" s="1112" t="s">
        <v>2633</v>
      </c>
      <c r="Q153" s="1113">
        <v>25000</v>
      </c>
      <c r="R153" s="1113">
        <v>17500</v>
      </c>
      <c r="S153" s="1114" t="s">
        <v>2458</v>
      </c>
      <c r="T153" s="1123" t="s">
        <v>2634</v>
      </c>
      <c r="U153" s="1124">
        <v>41274</v>
      </c>
      <c r="V153" s="1134" t="s">
        <v>144</v>
      </c>
      <c r="W153" s="1117"/>
    </row>
    <row r="154" spans="1:23" ht="211" thickBot="1">
      <c r="A154" s="1146"/>
      <c r="B154" s="1037" t="s">
        <v>152</v>
      </c>
      <c r="C154" s="1011" t="s">
        <v>2635</v>
      </c>
      <c r="D154" s="1010" t="s">
        <v>153</v>
      </c>
      <c r="E154" s="1105"/>
      <c r="F154" s="1106"/>
      <c r="G154" s="1107"/>
      <c r="H154" s="1108"/>
      <c r="I154" s="1109"/>
      <c r="J154" s="1109"/>
      <c r="K154" s="1110" t="s">
        <v>2606</v>
      </c>
      <c r="L154" s="1111">
        <v>9</v>
      </c>
      <c r="M154" s="1122" t="s">
        <v>2636</v>
      </c>
      <c r="N154" s="1141" t="s">
        <v>2608</v>
      </c>
      <c r="O154" s="1112" t="s">
        <v>2609</v>
      </c>
      <c r="P154" s="1112" t="s">
        <v>2610</v>
      </c>
      <c r="Q154" s="1113">
        <v>5000</v>
      </c>
      <c r="R154" s="1113"/>
      <c r="S154" s="1114" t="s">
        <v>147</v>
      </c>
      <c r="T154" s="1123" t="s">
        <v>2637</v>
      </c>
      <c r="U154" s="1124">
        <v>41274</v>
      </c>
      <c r="V154" s="1134" t="s">
        <v>144</v>
      </c>
      <c r="W154" s="1117"/>
    </row>
    <row r="155" spans="1:23" ht="241" thickBot="1">
      <c r="A155" s="1146"/>
      <c r="B155" s="1149" t="s">
        <v>155</v>
      </c>
      <c r="C155" s="1150" t="s">
        <v>2230</v>
      </c>
      <c r="D155" s="1150" t="s">
        <v>156</v>
      </c>
      <c r="E155" s="1105"/>
      <c r="F155" s="1106"/>
      <c r="G155" s="1107"/>
      <c r="H155" s="1108"/>
      <c r="I155" s="1109"/>
      <c r="J155" s="1109"/>
      <c r="K155" s="1151" t="s">
        <v>135</v>
      </c>
      <c r="L155" s="1152">
        <v>11</v>
      </c>
      <c r="M155" s="1111">
        <v>252</v>
      </c>
      <c r="N155" s="1042" t="s">
        <v>2231</v>
      </c>
      <c r="O155" s="1112" t="s">
        <v>2232</v>
      </c>
      <c r="P155" s="1127" t="s">
        <v>2233</v>
      </c>
      <c r="Q155" s="1113">
        <v>2500000</v>
      </c>
      <c r="R155" s="1113">
        <v>2500000</v>
      </c>
      <c r="S155" s="1114" t="s">
        <v>108</v>
      </c>
      <c r="T155" s="1111" t="s">
        <v>2567</v>
      </c>
      <c r="U155" s="1115" t="s">
        <v>2085</v>
      </c>
      <c r="V155" s="1102" t="s">
        <v>136</v>
      </c>
      <c r="W155" s="1153" t="s">
        <v>2074</v>
      </c>
    </row>
    <row r="156" spans="1:23" ht="241" thickBot="1">
      <c r="A156" s="1146"/>
      <c r="B156" s="1013" t="s">
        <v>2234</v>
      </c>
      <c r="C156" s="946" t="s">
        <v>2235</v>
      </c>
      <c r="D156" s="1154" t="s">
        <v>2236</v>
      </c>
      <c r="E156" s="1105"/>
      <c r="F156" s="1106"/>
      <c r="G156" s="1107"/>
      <c r="H156" s="1108"/>
      <c r="I156" s="1109"/>
      <c r="J156" s="1109"/>
      <c r="K156" s="1151" t="s">
        <v>137</v>
      </c>
      <c r="L156" s="1152">
        <v>11</v>
      </c>
      <c r="M156" s="1111">
        <v>252</v>
      </c>
      <c r="N156" s="1042" t="s">
        <v>2231</v>
      </c>
      <c r="O156" s="1112" t="s">
        <v>2237</v>
      </c>
      <c r="P156" s="1127" t="s">
        <v>2238</v>
      </c>
      <c r="Q156" s="1113">
        <v>2500000</v>
      </c>
      <c r="R156" s="1113">
        <v>2500000</v>
      </c>
      <c r="S156" s="1114" t="s">
        <v>108</v>
      </c>
      <c r="T156" s="1111" t="s">
        <v>2567</v>
      </c>
      <c r="U156" s="1115" t="s">
        <v>2085</v>
      </c>
      <c r="V156" s="1102" t="s">
        <v>136</v>
      </c>
      <c r="W156" s="1153"/>
    </row>
    <row r="157" spans="1:23" ht="90">
      <c r="A157" s="1146"/>
      <c r="B157" s="1037"/>
      <c r="C157" s="946"/>
      <c r="D157" s="1154"/>
      <c r="E157" s="1105"/>
      <c r="F157" s="1106"/>
      <c r="G157" s="1107"/>
      <c r="H157" s="1108"/>
      <c r="I157" s="1109"/>
      <c r="J157" s="1109"/>
      <c r="K157" s="1151" t="s">
        <v>2239</v>
      </c>
      <c r="L157" s="1152">
        <v>11</v>
      </c>
      <c r="M157" s="1111">
        <v>252</v>
      </c>
      <c r="N157" s="1042" t="s">
        <v>2231</v>
      </c>
      <c r="O157" s="1112" t="s">
        <v>2240</v>
      </c>
      <c r="P157" s="1127" t="s">
        <v>2241</v>
      </c>
      <c r="Q157" s="1113">
        <v>2500000</v>
      </c>
      <c r="R157" s="1113">
        <v>2500000</v>
      </c>
      <c r="S157" s="1114" t="s">
        <v>108</v>
      </c>
      <c r="T157" s="1111" t="s">
        <v>2567</v>
      </c>
      <c r="U157" s="1115" t="s">
        <v>2085</v>
      </c>
      <c r="V157" s="1102" t="s">
        <v>136</v>
      </c>
      <c r="W157" s="1153" t="s">
        <v>2242</v>
      </c>
    </row>
    <row r="158" spans="1:23" ht="225">
      <c r="A158" s="1146"/>
      <c r="B158" s="1037"/>
      <c r="C158" s="946"/>
      <c r="D158" s="1154"/>
      <c r="E158" s="1105"/>
      <c r="F158" s="1106"/>
      <c r="G158" s="1107"/>
      <c r="H158" s="1108"/>
      <c r="I158" s="1109"/>
      <c r="J158" s="1109"/>
      <c r="K158" s="1151" t="s">
        <v>2243</v>
      </c>
      <c r="L158" s="1152">
        <v>11</v>
      </c>
      <c r="M158" s="1111">
        <v>252</v>
      </c>
      <c r="N158" s="1042" t="s">
        <v>2231</v>
      </c>
      <c r="O158" s="1112" t="s">
        <v>2244</v>
      </c>
      <c r="P158" s="1127" t="s">
        <v>2245</v>
      </c>
      <c r="Q158" s="1113">
        <v>2500000</v>
      </c>
      <c r="R158" s="1113">
        <v>2500000</v>
      </c>
      <c r="S158" s="1114" t="s">
        <v>108</v>
      </c>
      <c r="T158" s="1111" t="s">
        <v>2567</v>
      </c>
      <c r="U158" s="1115" t="s">
        <v>2085</v>
      </c>
      <c r="V158" s="1102" t="s">
        <v>136</v>
      </c>
      <c r="W158" s="1116" t="s">
        <v>2242</v>
      </c>
    </row>
    <row r="159" spans="1:23" ht="91" thickBot="1">
      <c r="A159" s="1146"/>
      <c r="B159" s="1022"/>
      <c r="C159" s="1028"/>
      <c r="D159" s="964"/>
      <c r="E159" s="1105"/>
      <c r="F159" s="1106"/>
      <c r="G159" s="1107"/>
      <c r="H159" s="1108"/>
      <c r="I159" s="1109"/>
      <c r="J159" s="1109"/>
      <c r="K159" s="1151" t="s">
        <v>2246</v>
      </c>
      <c r="L159" s="1152">
        <v>11</v>
      </c>
      <c r="M159" s="1111">
        <v>252</v>
      </c>
      <c r="N159" s="1042" t="s">
        <v>2231</v>
      </c>
      <c r="O159" s="1112" t="s">
        <v>2247</v>
      </c>
      <c r="P159" s="1127" t="s">
        <v>2241</v>
      </c>
      <c r="Q159" s="1113">
        <v>2500000</v>
      </c>
      <c r="R159" s="1113">
        <v>2500000</v>
      </c>
      <c r="S159" s="1114" t="s">
        <v>108</v>
      </c>
      <c r="T159" s="1111" t="s">
        <v>2567</v>
      </c>
      <c r="U159" s="1115" t="s">
        <v>2085</v>
      </c>
      <c r="V159" s="1102" t="s">
        <v>136</v>
      </c>
      <c r="W159" s="1116" t="s">
        <v>2242</v>
      </c>
    </row>
    <row r="160" spans="1:23" ht="90">
      <c r="A160" s="1146"/>
      <c r="B160" s="1005"/>
      <c r="C160" s="1004"/>
      <c r="D160" s="946"/>
      <c r="E160" s="1105"/>
      <c r="F160" s="1106"/>
      <c r="G160" s="1107"/>
      <c r="H160" s="1108"/>
      <c r="I160" s="1109"/>
      <c r="J160" s="1109"/>
      <c r="K160" s="1155" t="s">
        <v>141</v>
      </c>
      <c r="L160" s="1111">
        <v>12</v>
      </c>
      <c r="M160" s="1131" t="s">
        <v>2248</v>
      </c>
      <c r="N160" s="1042" t="s">
        <v>2249</v>
      </c>
      <c r="O160" s="1112"/>
      <c r="P160" s="1112"/>
      <c r="Q160" s="1113">
        <v>6300000</v>
      </c>
      <c r="R160" s="1113">
        <v>3600000</v>
      </c>
      <c r="S160" s="1114" t="s">
        <v>108</v>
      </c>
      <c r="T160" s="1135">
        <v>41051</v>
      </c>
      <c r="U160" s="1133">
        <v>41265</v>
      </c>
      <c r="V160" s="1137" t="s">
        <v>140</v>
      </c>
      <c r="W160" s="1117" t="s">
        <v>2074</v>
      </c>
    </row>
    <row r="161" spans="1:25" ht="135">
      <c r="A161" s="1146"/>
      <c r="B161" s="1005"/>
      <c r="C161" s="1004"/>
      <c r="D161" s="946"/>
      <c r="E161" s="1105"/>
      <c r="F161" s="1106"/>
      <c r="G161" s="1107"/>
      <c r="H161" s="1108"/>
      <c r="I161" s="1109"/>
      <c r="J161" s="1109"/>
      <c r="K161" s="1110" t="s">
        <v>157</v>
      </c>
      <c r="L161" s="1111">
        <v>13</v>
      </c>
      <c r="M161" s="1131" t="s">
        <v>2250</v>
      </c>
      <c r="N161" s="1042" t="s">
        <v>2251</v>
      </c>
      <c r="O161" s="1112" t="s">
        <v>2252</v>
      </c>
      <c r="P161" s="1112" t="s">
        <v>2253</v>
      </c>
      <c r="Q161" s="1113" t="s">
        <v>2254</v>
      </c>
      <c r="R161" s="1113" t="s">
        <v>2254</v>
      </c>
      <c r="S161" s="1114" t="s">
        <v>108</v>
      </c>
      <c r="T161" s="1123">
        <v>41129</v>
      </c>
      <c r="U161" s="1133">
        <v>41265</v>
      </c>
      <c r="V161" s="1137" t="s">
        <v>158</v>
      </c>
      <c r="W161" s="1156"/>
    </row>
    <row r="162" spans="1:25" ht="165">
      <c r="A162" s="1146"/>
      <c r="B162" s="1037" t="s">
        <v>159</v>
      </c>
      <c r="C162" s="1011" t="s">
        <v>2255</v>
      </c>
      <c r="D162" s="1010" t="s">
        <v>160</v>
      </c>
      <c r="E162" s="1105"/>
      <c r="F162" s="1106"/>
      <c r="G162" s="1107"/>
      <c r="H162" s="1108"/>
      <c r="I162" s="1109"/>
      <c r="J162" s="1109"/>
      <c r="K162" s="1110" t="s">
        <v>2256</v>
      </c>
      <c r="L162" s="1111">
        <v>13</v>
      </c>
      <c r="M162" s="1111">
        <v>217</v>
      </c>
      <c r="N162" s="1042" t="s">
        <v>2257</v>
      </c>
      <c r="O162" s="1112" t="s">
        <v>2258</v>
      </c>
      <c r="P162" s="1112" t="s">
        <v>2258</v>
      </c>
      <c r="Q162" s="1113">
        <v>1800000</v>
      </c>
      <c r="R162" s="1113">
        <v>1800000</v>
      </c>
      <c r="S162" s="1114" t="s">
        <v>108</v>
      </c>
      <c r="T162" s="1118" t="s">
        <v>2259</v>
      </c>
      <c r="U162" s="1115" t="s">
        <v>2085</v>
      </c>
      <c r="V162" s="1137" t="s">
        <v>2260</v>
      </c>
      <c r="W162" s="1116" t="s">
        <v>2261</v>
      </c>
    </row>
    <row r="163" spans="1:25" ht="165">
      <c r="A163" s="1146"/>
      <c r="B163" s="1005"/>
      <c r="C163" s="1004"/>
      <c r="D163" s="1143"/>
      <c r="E163" s="1105"/>
      <c r="F163" s="1106"/>
      <c r="G163" s="1107"/>
      <c r="H163" s="1108"/>
      <c r="I163" s="1109"/>
      <c r="J163" s="1109"/>
      <c r="K163" s="1110" t="s">
        <v>2256</v>
      </c>
      <c r="L163" s="1111">
        <v>13</v>
      </c>
      <c r="M163" s="1111">
        <v>218</v>
      </c>
      <c r="N163" s="1042" t="s">
        <v>2257</v>
      </c>
      <c r="O163" s="1112" t="s">
        <v>2258</v>
      </c>
      <c r="P163" s="1112" t="s">
        <v>2258</v>
      </c>
      <c r="Q163" s="1113">
        <v>1800000</v>
      </c>
      <c r="R163" s="1113">
        <v>1800000</v>
      </c>
      <c r="S163" s="1114" t="s">
        <v>108</v>
      </c>
      <c r="T163" s="1118" t="s">
        <v>2259</v>
      </c>
      <c r="U163" s="1115" t="s">
        <v>2085</v>
      </c>
      <c r="V163" s="1137" t="s">
        <v>2260</v>
      </c>
      <c r="W163" s="1116" t="s">
        <v>2074</v>
      </c>
    </row>
    <row r="164" spans="1:25" ht="165">
      <c r="A164" s="1146"/>
      <c r="B164" s="1005"/>
      <c r="C164" s="1004"/>
      <c r="D164" s="1143"/>
      <c r="E164" s="1105"/>
      <c r="F164" s="1106"/>
      <c r="G164" s="1107"/>
      <c r="H164" s="1108"/>
      <c r="I164" s="1109"/>
      <c r="J164" s="1109"/>
      <c r="K164" s="1110" t="s">
        <v>2256</v>
      </c>
      <c r="L164" s="1111">
        <v>13</v>
      </c>
      <c r="M164" s="1111">
        <v>219</v>
      </c>
      <c r="N164" s="1042" t="s">
        <v>2257</v>
      </c>
      <c r="O164" s="1112" t="s">
        <v>2258</v>
      </c>
      <c r="P164" s="1112" t="s">
        <v>2258</v>
      </c>
      <c r="Q164" s="1113">
        <v>1800000</v>
      </c>
      <c r="R164" s="1113">
        <v>1800000</v>
      </c>
      <c r="S164" s="1114" t="s">
        <v>108</v>
      </c>
      <c r="T164" s="1118" t="s">
        <v>2259</v>
      </c>
      <c r="U164" s="1115" t="s">
        <v>2085</v>
      </c>
      <c r="V164" s="1137" t="s">
        <v>2260</v>
      </c>
      <c r="W164" s="1116" t="s">
        <v>2074</v>
      </c>
    </row>
    <row r="165" spans="1:25" ht="165">
      <c r="A165" s="1146"/>
      <c r="B165" s="1005"/>
      <c r="C165" s="1004"/>
      <c r="D165" s="1143"/>
      <c r="E165" s="1105"/>
      <c r="F165" s="1106"/>
      <c r="G165" s="1107"/>
      <c r="H165" s="1108"/>
      <c r="I165" s="1109"/>
      <c r="J165" s="1109"/>
      <c r="K165" s="1110" t="s">
        <v>2256</v>
      </c>
      <c r="L165" s="1111">
        <v>13</v>
      </c>
      <c r="M165" s="1111">
        <v>220</v>
      </c>
      <c r="N165" s="1042" t="s">
        <v>2257</v>
      </c>
      <c r="O165" s="1112" t="s">
        <v>2258</v>
      </c>
      <c r="P165" s="1112" t="s">
        <v>2258</v>
      </c>
      <c r="Q165" s="1113">
        <v>1800000</v>
      </c>
      <c r="R165" s="1113">
        <v>1800000</v>
      </c>
      <c r="S165" s="1114" t="s">
        <v>108</v>
      </c>
      <c r="T165" s="1118" t="s">
        <v>2259</v>
      </c>
      <c r="U165" s="1115" t="s">
        <v>2085</v>
      </c>
      <c r="V165" s="1137" t="s">
        <v>2260</v>
      </c>
      <c r="W165" s="1116" t="s">
        <v>2074</v>
      </c>
    </row>
    <row r="166" spans="1:25" ht="210">
      <c r="A166" s="1146"/>
      <c r="B166" s="1005"/>
      <c r="C166" s="1004"/>
      <c r="D166" s="1143"/>
      <c r="E166" s="1105"/>
      <c r="F166" s="1106"/>
      <c r="G166" s="1107"/>
      <c r="H166" s="1108"/>
      <c r="I166" s="1109"/>
      <c r="J166" s="1109"/>
      <c r="K166" s="1110" t="s">
        <v>154</v>
      </c>
      <c r="L166" s="1111">
        <v>13</v>
      </c>
      <c r="M166" s="1111">
        <v>222</v>
      </c>
      <c r="N166" s="1042" t="s">
        <v>2262</v>
      </c>
      <c r="O166" s="1112" t="s">
        <v>2258</v>
      </c>
      <c r="P166" s="1112" t="s">
        <v>2258</v>
      </c>
      <c r="Q166" s="1113">
        <v>1800000</v>
      </c>
      <c r="R166" s="1113">
        <v>1800000</v>
      </c>
      <c r="S166" s="1114" t="s">
        <v>108</v>
      </c>
      <c r="T166" s="1118" t="s">
        <v>2263</v>
      </c>
      <c r="U166" s="1115" t="s">
        <v>2264</v>
      </c>
      <c r="V166" s="1137" t="s">
        <v>2260</v>
      </c>
      <c r="W166" s="1116" t="s">
        <v>2074</v>
      </c>
    </row>
    <row r="167" spans="1:25" ht="180">
      <c r="A167" s="1146"/>
      <c r="B167" s="1005"/>
      <c r="C167" s="1004"/>
      <c r="D167" s="1143"/>
      <c r="E167" s="1105"/>
      <c r="F167" s="1106"/>
      <c r="G167" s="1107"/>
      <c r="H167" s="1108"/>
      <c r="I167" s="1109"/>
      <c r="J167" s="1109"/>
      <c r="K167" s="1110" t="s">
        <v>154</v>
      </c>
      <c r="L167" s="1111">
        <v>13</v>
      </c>
      <c r="M167" s="1111">
        <v>223</v>
      </c>
      <c r="N167" s="1042" t="s">
        <v>2265</v>
      </c>
      <c r="O167" s="1112" t="s">
        <v>2258</v>
      </c>
      <c r="P167" s="1112" t="s">
        <v>2258</v>
      </c>
      <c r="Q167" s="1113">
        <v>1800000</v>
      </c>
      <c r="R167" s="1113">
        <v>1800000</v>
      </c>
      <c r="S167" s="1114" t="s">
        <v>108</v>
      </c>
      <c r="T167" s="1118" t="s">
        <v>2266</v>
      </c>
      <c r="U167" s="1115" t="s">
        <v>2267</v>
      </c>
      <c r="V167" s="1137" t="s">
        <v>2260</v>
      </c>
      <c r="W167" s="1117" t="s">
        <v>2074</v>
      </c>
    </row>
    <row r="168" spans="1:25" ht="105">
      <c r="A168" s="1146"/>
      <c r="B168" s="1005"/>
      <c r="C168" s="1004"/>
      <c r="D168" s="1143"/>
      <c r="E168" s="1105"/>
      <c r="F168" s="1106"/>
      <c r="G168" s="1107"/>
      <c r="H168" s="1108"/>
      <c r="I168" s="1109"/>
      <c r="J168" s="1109"/>
      <c r="K168" s="1157" t="s">
        <v>2268</v>
      </c>
      <c r="L168" s="1155">
        <v>14</v>
      </c>
      <c r="M168" s="1122" t="s">
        <v>2269</v>
      </c>
      <c r="N168" s="1158" t="s">
        <v>2270</v>
      </c>
      <c r="O168" s="1158" t="s">
        <v>2271</v>
      </c>
      <c r="P168" s="1158" t="s">
        <v>2272</v>
      </c>
      <c r="Q168" s="1113" t="s">
        <v>2273</v>
      </c>
      <c r="R168" s="1113" t="s">
        <v>2273</v>
      </c>
      <c r="S168" s="1114" t="s">
        <v>108</v>
      </c>
      <c r="T168" s="1123" t="s">
        <v>2274</v>
      </c>
      <c r="U168" s="1124" t="s">
        <v>2275</v>
      </c>
      <c r="V168" s="1137" t="s">
        <v>165</v>
      </c>
      <c r="W168" s="1116"/>
      <c r="Y168" s="1136"/>
    </row>
    <row r="169" spans="1:25" ht="105">
      <c r="A169" s="1146"/>
      <c r="B169" s="1005"/>
      <c r="C169" s="1004"/>
      <c r="D169" s="1143"/>
      <c r="E169" s="1105"/>
      <c r="F169" s="1106"/>
      <c r="G169" s="1107"/>
      <c r="H169" s="1108"/>
      <c r="I169" s="1109"/>
      <c r="J169" s="1109"/>
      <c r="K169" s="1157" t="s">
        <v>2268</v>
      </c>
      <c r="L169" s="1155">
        <v>14</v>
      </c>
      <c r="M169" s="1122" t="s">
        <v>2276</v>
      </c>
      <c r="N169" s="1158" t="s">
        <v>2277</v>
      </c>
      <c r="O169" s="1158" t="s">
        <v>2278</v>
      </c>
      <c r="P169" s="1158" t="s">
        <v>2279</v>
      </c>
      <c r="Q169" s="1113" t="s">
        <v>2280</v>
      </c>
      <c r="R169" s="1113" t="s">
        <v>2280</v>
      </c>
      <c r="S169" s="1114" t="s">
        <v>108</v>
      </c>
      <c r="T169" s="1123" t="s">
        <v>2281</v>
      </c>
      <c r="U169" s="1124" t="s">
        <v>2282</v>
      </c>
      <c r="V169" s="1137" t="s">
        <v>165</v>
      </c>
      <c r="W169" s="1116"/>
      <c r="Y169" s="1136"/>
    </row>
    <row r="170" spans="1:25" ht="180">
      <c r="A170" s="1146"/>
      <c r="B170" s="1005"/>
      <c r="C170" s="1004"/>
      <c r="D170" s="1143"/>
      <c r="E170" s="1105"/>
      <c r="F170" s="1106"/>
      <c r="G170" s="1107"/>
      <c r="H170" s="1108"/>
      <c r="I170" s="1109"/>
      <c r="J170" s="1109"/>
      <c r="K170" s="1110" t="s">
        <v>161</v>
      </c>
      <c r="L170" s="1111">
        <v>14</v>
      </c>
      <c r="M170" s="1122" t="s">
        <v>2283</v>
      </c>
      <c r="N170" s="1039" t="s">
        <v>2284</v>
      </c>
      <c r="O170" s="1039" t="s">
        <v>2285</v>
      </c>
      <c r="P170" s="1039" t="s">
        <v>2286</v>
      </c>
      <c r="Q170" s="1113" t="s">
        <v>2287</v>
      </c>
      <c r="R170" s="1113" t="s">
        <v>2287</v>
      </c>
      <c r="S170" s="1114" t="s">
        <v>108</v>
      </c>
      <c r="T170" s="1123" t="s">
        <v>2288</v>
      </c>
      <c r="U170" s="1124" t="s">
        <v>2289</v>
      </c>
      <c r="V170" s="1137" t="s">
        <v>165</v>
      </c>
      <c r="W170" s="1116"/>
      <c r="Y170" s="1136"/>
    </row>
    <row r="171" spans="1:25" ht="135">
      <c r="A171" s="1146"/>
      <c r="B171" s="1005"/>
      <c r="C171" s="1004"/>
      <c r="D171" s="1143"/>
      <c r="E171" s="1105"/>
      <c r="F171" s="1106"/>
      <c r="G171" s="1107"/>
      <c r="H171" s="1108"/>
      <c r="I171" s="1109"/>
      <c r="J171" s="1109"/>
      <c r="K171" s="1157" t="s">
        <v>162</v>
      </c>
      <c r="L171" s="1155">
        <v>15</v>
      </c>
      <c r="M171" s="1122" t="s">
        <v>2290</v>
      </c>
      <c r="N171" s="1159" t="s">
        <v>2291</v>
      </c>
      <c r="O171" s="1039" t="s">
        <v>2292</v>
      </c>
      <c r="P171" s="1039" t="s">
        <v>2293</v>
      </c>
      <c r="Q171" s="1113" t="s">
        <v>2287</v>
      </c>
      <c r="R171" s="1113" t="s">
        <v>2294</v>
      </c>
      <c r="S171" s="1114" t="s">
        <v>108</v>
      </c>
      <c r="T171" s="1123">
        <v>41152</v>
      </c>
      <c r="U171" s="1124">
        <v>41173</v>
      </c>
      <c r="V171" s="1160"/>
      <c r="W171" s="1116"/>
    </row>
    <row r="172" spans="1:25" ht="135">
      <c r="A172" s="1146"/>
      <c r="B172" s="1005"/>
      <c r="C172" s="1004"/>
      <c r="D172" s="1143"/>
      <c r="E172" s="1105"/>
      <c r="F172" s="1106"/>
      <c r="G172" s="1107"/>
      <c r="H172" s="1108"/>
      <c r="I172" s="1109"/>
      <c r="J172" s="1109"/>
      <c r="K172" s="1157" t="s">
        <v>162</v>
      </c>
      <c r="L172" s="1155">
        <v>15</v>
      </c>
      <c r="M172" s="1122" t="s">
        <v>2295</v>
      </c>
      <c r="N172" s="1159" t="s">
        <v>2296</v>
      </c>
      <c r="O172" s="1039" t="s">
        <v>2297</v>
      </c>
      <c r="P172" s="1039" t="s">
        <v>2298</v>
      </c>
      <c r="Q172" s="1113" t="s">
        <v>2299</v>
      </c>
      <c r="R172" s="1113" t="s">
        <v>2300</v>
      </c>
      <c r="S172" s="1114" t="s">
        <v>108</v>
      </c>
      <c r="T172" s="1123">
        <v>41152</v>
      </c>
      <c r="U172" s="1124">
        <v>41173</v>
      </c>
      <c r="V172" s="1160"/>
      <c r="W172" s="1116"/>
    </row>
    <row r="173" spans="1:25" ht="150">
      <c r="A173" s="1146"/>
      <c r="B173" s="1005"/>
      <c r="C173" s="1004"/>
      <c r="D173" s="1143"/>
      <c r="E173" s="1105"/>
      <c r="F173" s="1106"/>
      <c r="G173" s="1107"/>
      <c r="H173" s="1108"/>
      <c r="I173" s="1109"/>
      <c r="J173" s="1109"/>
      <c r="K173" s="1157" t="s">
        <v>162</v>
      </c>
      <c r="L173" s="1155">
        <v>15</v>
      </c>
      <c r="M173" s="1122" t="s">
        <v>2301</v>
      </c>
      <c r="N173" s="1039" t="s">
        <v>2302</v>
      </c>
      <c r="O173" s="1039" t="s">
        <v>2303</v>
      </c>
      <c r="P173" s="1039" t="s">
        <v>2304</v>
      </c>
      <c r="Q173" s="1113" t="s">
        <v>2287</v>
      </c>
      <c r="R173" s="1113" t="s">
        <v>2294</v>
      </c>
      <c r="S173" s="1114" t="s">
        <v>108</v>
      </c>
      <c r="T173" s="1123">
        <v>41151</v>
      </c>
      <c r="U173" s="1124">
        <v>41173</v>
      </c>
      <c r="V173" s="1161" t="s">
        <v>163</v>
      </c>
      <c r="W173" s="1116" t="s">
        <v>2074</v>
      </c>
    </row>
    <row r="174" spans="1:25" ht="135">
      <c r="A174" s="1146"/>
      <c r="B174" s="1005"/>
      <c r="C174" s="1004"/>
      <c r="D174" s="1143"/>
      <c r="E174" s="1105"/>
      <c r="F174" s="1106"/>
      <c r="G174" s="1107"/>
      <c r="H174" s="1108"/>
      <c r="I174" s="1109"/>
      <c r="J174" s="1109"/>
      <c r="K174" s="1157" t="s">
        <v>162</v>
      </c>
      <c r="L174" s="1155">
        <v>15</v>
      </c>
      <c r="M174" s="1122" t="s">
        <v>2305</v>
      </c>
      <c r="N174" s="1039" t="s">
        <v>2306</v>
      </c>
      <c r="O174" s="1039" t="s">
        <v>2307</v>
      </c>
      <c r="P174" s="1039" t="s">
        <v>2308</v>
      </c>
      <c r="Q174" s="1113" t="s">
        <v>2287</v>
      </c>
      <c r="R174" s="1113" t="s">
        <v>2294</v>
      </c>
      <c r="S174" s="1114" t="s">
        <v>108</v>
      </c>
      <c r="T174" s="1123">
        <v>41151</v>
      </c>
      <c r="U174" s="1124">
        <v>41173</v>
      </c>
      <c r="V174" s="1162"/>
      <c r="W174" s="1116" t="s">
        <v>2074</v>
      </c>
    </row>
    <row r="175" spans="1:25" ht="135">
      <c r="A175" s="1146"/>
      <c r="B175" s="1005"/>
      <c r="C175" s="1004"/>
      <c r="D175" s="1143"/>
      <c r="E175" s="1105"/>
      <c r="F175" s="1106"/>
      <c r="G175" s="1107"/>
      <c r="H175" s="1108"/>
      <c r="I175" s="1109"/>
      <c r="J175" s="1109"/>
      <c r="K175" s="1157" t="s">
        <v>162</v>
      </c>
      <c r="L175" s="1155">
        <v>15</v>
      </c>
      <c r="M175" s="1122" t="s">
        <v>2309</v>
      </c>
      <c r="N175" s="1039" t="s">
        <v>2310</v>
      </c>
      <c r="O175" s="1039" t="s">
        <v>2311</v>
      </c>
      <c r="P175" s="1039" t="s">
        <v>2312</v>
      </c>
      <c r="Q175" s="1113" t="s">
        <v>2287</v>
      </c>
      <c r="R175" s="1113" t="s">
        <v>2313</v>
      </c>
      <c r="S175" s="1114" t="s">
        <v>108</v>
      </c>
      <c r="T175" s="1123">
        <v>41157</v>
      </c>
      <c r="U175" s="1124">
        <v>41173</v>
      </c>
      <c r="V175" s="1162"/>
      <c r="W175" s="1116" t="s">
        <v>2074</v>
      </c>
    </row>
    <row r="176" spans="1:25" ht="135">
      <c r="A176" s="1146"/>
      <c r="B176" s="1005"/>
      <c r="C176" s="1004"/>
      <c r="D176" s="1143"/>
      <c r="E176" s="1105"/>
      <c r="F176" s="1106"/>
      <c r="G176" s="1107"/>
      <c r="H176" s="1108"/>
      <c r="I176" s="1109"/>
      <c r="J176" s="1109"/>
      <c r="K176" s="1157" t="s">
        <v>162</v>
      </c>
      <c r="L176" s="1155">
        <v>15</v>
      </c>
      <c r="M176" s="1122" t="s">
        <v>2314</v>
      </c>
      <c r="N176" s="1039" t="s">
        <v>2310</v>
      </c>
      <c r="O176" s="1039" t="s">
        <v>2311</v>
      </c>
      <c r="P176" s="1039" t="s">
        <v>2312</v>
      </c>
      <c r="Q176" s="1113" t="s">
        <v>2315</v>
      </c>
      <c r="R176" s="1113" t="s">
        <v>2316</v>
      </c>
      <c r="S176" s="1114" t="s">
        <v>108</v>
      </c>
      <c r="T176" s="1123">
        <v>41143</v>
      </c>
      <c r="U176" s="1124">
        <v>41173</v>
      </c>
      <c r="V176" s="1162"/>
      <c r="W176" s="1116" t="s">
        <v>2074</v>
      </c>
    </row>
    <row r="177" spans="1:26" ht="150">
      <c r="A177" s="1146"/>
      <c r="B177" s="1005"/>
      <c r="C177" s="1004"/>
      <c r="D177" s="1143"/>
      <c r="E177" s="1105"/>
      <c r="F177" s="1106"/>
      <c r="G177" s="1107"/>
      <c r="H177" s="1108"/>
      <c r="I177" s="1109"/>
      <c r="J177" s="1109"/>
      <c r="K177" s="1157" t="s">
        <v>162</v>
      </c>
      <c r="L177" s="1155">
        <v>15</v>
      </c>
      <c r="M177" s="1122" t="s">
        <v>2317</v>
      </c>
      <c r="N177" s="1159" t="s">
        <v>2318</v>
      </c>
      <c r="O177" s="1039" t="s">
        <v>2303</v>
      </c>
      <c r="P177" s="1039" t="s">
        <v>2304</v>
      </c>
      <c r="Q177" s="1113" t="s">
        <v>2319</v>
      </c>
      <c r="R177" s="1113" t="s">
        <v>2320</v>
      </c>
      <c r="S177" s="1114" t="s">
        <v>2321</v>
      </c>
      <c r="T177" s="1123">
        <v>41138</v>
      </c>
      <c r="U177" s="1124">
        <v>41173</v>
      </c>
      <c r="V177" s="1162"/>
      <c r="W177" s="1116" t="s">
        <v>2074</v>
      </c>
    </row>
    <row r="178" spans="1:26" ht="135">
      <c r="A178" s="1146"/>
      <c r="B178" s="1005"/>
      <c r="C178" s="1004"/>
      <c r="D178" s="1143"/>
      <c r="E178" s="1105"/>
      <c r="F178" s="1106"/>
      <c r="G178" s="1107"/>
      <c r="H178" s="1108"/>
      <c r="I178" s="1109"/>
      <c r="J178" s="1109"/>
      <c r="K178" s="1157" t="s">
        <v>162</v>
      </c>
      <c r="L178" s="1155">
        <v>15</v>
      </c>
      <c r="M178" s="1122" t="s">
        <v>2322</v>
      </c>
      <c r="N178" s="1159" t="s">
        <v>2323</v>
      </c>
      <c r="O178" s="1039" t="s">
        <v>2324</v>
      </c>
      <c r="P178" s="1039" t="s">
        <v>2325</v>
      </c>
      <c r="Q178" s="1113">
        <v>630</v>
      </c>
      <c r="R178" s="1113">
        <v>360</v>
      </c>
      <c r="S178" s="1114" t="s">
        <v>2326</v>
      </c>
      <c r="T178" s="1123">
        <v>41162</v>
      </c>
      <c r="U178" s="1124">
        <v>41173</v>
      </c>
      <c r="V178" s="1162"/>
      <c r="W178" s="1116" t="s">
        <v>2074</v>
      </c>
    </row>
    <row r="179" spans="1:26" ht="135">
      <c r="A179" s="1146"/>
      <c r="B179" s="1005"/>
      <c r="C179" s="1004"/>
      <c r="D179" s="1143"/>
      <c r="E179" s="1105"/>
      <c r="F179" s="1106"/>
      <c r="G179" s="1107"/>
      <c r="H179" s="1108"/>
      <c r="I179" s="1109"/>
      <c r="J179" s="1109"/>
      <c r="K179" s="1157" t="s">
        <v>162</v>
      </c>
      <c r="L179" s="1155">
        <v>15</v>
      </c>
      <c r="M179" s="1122" t="s">
        <v>2327</v>
      </c>
      <c r="N179" s="1039" t="s">
        <v>2328</v>
      </c>
      <c r="O179" s="1039" t="s">
        <v>2329</v>
      </c>
      <c r="P179" s="1039" t="s">
        <v>2330</v>
      </c>
      <c r="Q179" s="1113">
        <v>900</v>
      </c>
      <c r="R179" s="1113">
        <v>630</v>
      </c>
      <c r="S179" s="1114" t="s">
        <v>2326</v>
      </c>
      <c r="T179" s="1123">
        <v>41150</v>
      </c>
      <c r="U179" s="1124">
        <v>41173</v>
      </c>
      <c r="V179" s="1162"/>
      <c r="W179" s="1116" t="s">
        <v>2074</v>
      </c>
    </row>
    <row r="180" spans="1:26" ht="135">
      <c r="A180" s="1146"/>
      <c r="B180" s="1005"/>
      <c r="C180" s="1004"/>
      <c r="D180" s="1143"/>
      <c r="E180" s="1105"/>
      <c r="F180" s="1106"/>
      <c r="G180" s="1107"/>
      <c r="H180" s="1108"/>
      <c r="I180" s="1109"/>
      <c r="J180" s="1109"/>
      <c r="K180" s="1157" t="s">
        <v>162</v>
      </c>
      <c r="L180" s="1155">
        <v>15</v>
      </c>
      <c r="M180" s="1122" t="s">
        <v>2331</v>
      </c>
      <c r="N180" s="1039" t="s">
        <v>2332</v>
      </c>
      <c r="O180" s="1039" t="s">
        <v>2329</v>
      </c>
      <c r="P180" s="1039" t="s">
        <v>2330</v>
      </c>
      <c r="Q180" s="1113">
        <v>900</v>
      </c>
      <c r="R180" s="1113">
        <v>630</v>
      </c>
      <c r="S180" s="1114" t="s">
        <v>2326</v>
      </c>
      <c r="T180" s="1123">
        <v>41151</v>
      </c>
      <c r="U180" s="1124">
        <v>41173</v>
      </c>
      <c r="V180" s="1162"/>
      <c r="W180" s="1116" t="s">
        <v>2074</v>
      </c>
    </row>
    <row r="181" spans="1:26" ht="135">
      <c r="A181" s="1146"/>
      <c r="B181" s="1005"/>
      <c r="C181" s="1004"/>
      <c r="D181" s="1143"/>
      <c r="E181" s="1105"/>
      <c r="F181" s="1106"/>
      <c r="G181" s="1107"/>
      <c r="H181" s="1108"/>
      <c r="I181" s="1109"/>
      <c r="J181" s="1109"/>
      <c r="K181" s="1157" t="s">
        <v>162</v>
      </c>
      <c r="L181" s="1155">
        <v>15</v>
      </c>
      <c r="M181" s="1122" t="s">
        <v>2333</v>
      </c>
      <c r="N181" s="1141" t="s">
        <v>2334</v>
      </c>
      <c r="O181" s="1112" t="s">
        <v>2329</v>
      </c>
      <c r="P181" s="1112" t="s">
        <v>2330</v>
      </c>
      <c r="Q181" s="1113">
        <v>900</v>
      </c>
      <c r="R181" s="1113">
        <v>630</v>
      </c>
      <c r="S181" s="1114" t="s">
        <v>2326</v>
      </c>
      <c r="T181" s="1123">
        <v>41156</v>
      </c>
      <c r="U181" s="1124">
        <v>41173</v>
      </c>
      <c r="V181" s="1162"/>
      <c r="W181" s="1116" t="s">
        <v>2074</v>
      </c>
    </row>
    <row r="182" spans="1:26" ht="90">
      <c r="A182" s="1146"/>
      <c r="B182" s="1005"/>
      <c r="C182" s="1004"/>
      <c r="D182" s="1143"/>
      <c r="E182" s="1105"/>
      <c r="F182" s="1106"/>
      <c r="G182" s="1107"/>
      <c r="H182" s="1108"/>
      <c r="I182" s="1109"/>
      <c r="J182" s="1109"/>
      <c r="K182" s="1130" t="s">
        <v>164</v>
      </c>
      <c r="L182" s="1163">
        <v>17</v>
      </c>
      <c r="M182" s="1122" t="s">
        <v>2335</v>
      </c>
      <c r="N182" s="1158" t="s">
        <v>2386</v>
      </c>
      <c r="O182" s="1158" t="s">
        <v>2336</v>
      </c>
      <c r="P182" s="1158"/>
      <c r="Q182" s="1113">
        <v>7500000</v>
      </c>
      <c r="R182" s="1113">
        <v>7500000</v>
      </c>
      <c r="S182" s="1110" t="s">
        <v>108</v>
      </c>
      <c r="T182" s="1135">
        <v>41037</v>
      </c>
      <c r="U182" s="1133">
        <v>41131</v>
      </c>
      <c r="V182" s="1164" t="s">
        <v>2337</v>
      </c>
      <c r="W182" s="55"/>
    </row>
    <row r="183" spans="1:26" ht="90">
      <c r="A183" s="1146"/>
      <c r="B183" s="1005"/>
      <c r="C183" s="1004"/>
      <c r="D183" s="1143"/>
      <c r="E183" s="1105"/>
      <c r="F183" s="1106"/>
      <c r="G183" s="1107"/>
      <c r="H183" s="1108"/>
      <c r="I183" s="1109"/>
      <c r="J183" s="1109"/>
      <c r="K183" s="1130" t="s">
        <v>164</v>
      </c>
      <c r="L183" s="1163">
        <v>17</v>
      </c>
      <c r="M183" s="1122" t="s">
        <v>2338</v>
      </c>
      <c r="N183" s="1158" t="s">
        <v>2386</v>
      </c>
      <c r="O183" s="1158" t="s">
        <v>2336</v>
      </c>
      <c r="P183" s="1158"/>
      <c r="Q183" s="1113">
        <v>3999999</v>
      </c>
      <c r="R183" s="1113">
        <v>3999999</v>
      </c>
      <c r="S183" s="1110" t="s">
        <v>108</v>
      </c>
      <c r="T183" s="1135">
        <v>41134</v>
      </c>
      <c r="U183" s="1133">
        <v>41182</v>
      </c>
      <c r="V183" s="1164" t="s">
        <v>2337</v>
      </c>
      <c r="W183" s="55"/>
    </row>
    <row r="184" spans="1:26" ht="75">
      <c r="A184" s="1146"/>
      <c r="B184" s="1005"/>
      <c r="C184" s="1004"/>
      <c r="D184" s="1143"/>
      <c r="E184" s="1105"/>
      <c r="F184" s="1106"/>
      <c r="G184" s="1107"/>
      <c r="H184" s="1108"/>
      <c r="I184" s="1109"/>
      <c r="J184" s="1109"/>
      <c r="K184" s="1165" t="s">
        <v>166</v>
      </c>
      <c r="L184" s="1163">
        <v>17</v>
      </c>
      <c r="M184" s="1122" t="s">
        <v>2339</v>
      </c>
      <c r="N184" s="1158"/>
      <c r="O184" s="1158"/>
      <c r="P184" s="1158"/>
      <c r="Q184" s="1113">
        <v>400000000</v>
      </c>
      <c r="R184" s="1113">
        <v>168362152</v>
      </c>
      <c r="S184" s="1113" t="s">
        <v>108</v>
      </c>
      <c r="T184" s="1123"/>
      <c r="U184" s="1124" t="s">
        <v>2340</v>
      </c>
      <c r="V184" s="1102" t="s">
        <v>165</v>
      </c>
      <c r="W184" s="1110"/>
      <c r="Y184" s="56"/>
    </row>
    <row r="185" spans="1:26" ht="150">
      <c r="A185" s="1146"/>
      <c r="B185" s="1005"/>
      <c r="C185" s="1004"/>
      <c r="D185" s="1143"/>
      <c r="E185" s="1105"/>
      <c r="F185" s="1106"/>
      <c r="G185" s="1107"/>
      <c r="H185" s="1108"/>
      <c r="I185" s="1109"/>
      <c r="J185" s="1109"/>
      <c r="K185" s="1165"/>
      <c r="L185" s="1163">
        <v>17</v>
      </c>
      <c r="M185" s="1138" t="s">
        <v>2341</v>
      </c>
      <c r="N185" s="1042" t="s">
        <v>2342</v>
      </c>
      <c r="O185" s="1042" t="s">
        <v>2343</v>
      </c>
      <c r="P185" s="1042" t="s">
        <v>2344</v>
      </c>
      <c r="Q185" s="1113">
        <v>18500000</v>
      </c>
      <c r="R185" s="1113">
        <v>18500000</v>
      </c>
      <c r="S185" s="1113" t="s">
        <v>108</v>
      </c>
      <c r="T185" s="1139">
        <v>40940</v>
      </c>
      <c r="U185" s="1140">
        <v>41092</v>
      </c>
      <c r="V185" s="1102" t="s">
        <v>165</v>
      </c>
      <c r="W185" s="1110"/>
      <c r="Y185" s="56"/>
    </row>
    <row r="186" spans="1:26" ht="150">
      <c r="A186" s="1146"/>
      <c r="B186" s="1005"/>
      <c r="C186" s="1004"/>
      <c r="D186" s="1143"/>
      <c r="E186" s="1105"/>
      <c r="F186" s="1106"/>
      <c r="G186" s="1107"/>
      <c r="H186" s="1108"/>
      <c r="I186" s="1109"/>
      <c r="J186" s="1109"/>
      <c r="K186" s="1165"/>
      <c r="L186" s="1163">
        <v>17</v>
      </c>
      <c r="M186" s="1032" t="s">
        <v>2345</v>
      </c>
      <c r="N186" s="1042" t="s">
        <v>2342</v>
      </c>
      <c r="O186" s="1042" t="s">
        <v>2343</v>
      </c>
      <c r="P186" s="1042" t="s">
        <v>2344</v>
      </c>
      <c r="Q186" s="1113">
        <v>7400000</v>
      </c>
      <c r="R186" s="1113">
        <v>7400000</v>
      </c>
      <c r="S186" s="1113" t="s">
        <v>108</v>
      </c>
      <c r="T186" s="1135">
        <v>41094</v>
      </c>
      <c r="U186" s="1133">
        <v>41151</v>
      </c>
      <c r="V186" s="1102" t="s">
        <v>165</v>
      </c>
      <c r="W186" s="1110"/>
      <c r="Y186" s="56"/>
    </row>
    <row r="187" spans="1:26" ht="150">
      <c r="A187" s="1146"/>
      <c r="B187" s="1005"/>
      <c r="C187" s="1004"/>
      <c r="D187" s="1143"/>
      <c r="E187" s="1105"/>
      <c r="F187" s="1106"/>
      <c r="G187" s="1107"/>
      <c r="H187" s="1108"/>
      <c r="I187" s="1109"/>
      <c r="J187" s="1109"/>
      <c r="K187" s="1165"/>
      <c r="L187" s="1163">
        <v>17</v>
      </c>
      <c r="M187" s="1032" t="s">
        <v>2346</v>
      </c>
      <c r="N187" s="1042" t="s">
        <v>2342</v>
      </c>
      <c r="O187" s="1042" t="s">
        <v>2343</v>
      </c>
      <c r="P187" s="1042" t="s">
        <v>2344</v>
      </c>
      <c r="Q187" s="1113">
        <v>3700000</v>
      </c>
      <c r="R187" s="1113">
        <v>3700000</v>
      </c>
      <c r="S187" s="1113" t="s">
        <v>108</v>
      </c>
      <c r="T187" s="1135">
        <v>41155</v>
      </c>
      <c r="U187" s="1133">
        <v>41182</v>
      </c>
      <c r="V187" s="1102" t="s">
        <v>165</v>
      </c>
      <c r="W187" s="1166" t="s">
        <v>165</v>
      </c>
      <c r="Y187" s="56"/>
      <c r="Z187" s="1136"/>
    </row>
    <row r="188" spans="1:26" ht="409">
      <c r="A188" s="1146"/>
      <c r="B188" s="1005"/>
      <c r="C188" s="1004"/>
      <c r="D188" s="1143"/>
      <c r="E188" s="1105"/>
      <c r="F188" s="1106"/>
      <c r="G188" s="1107"/>
      <c r="H188" s="1108"/>
      <c r="I188" s="1109"/>
      <c r="J188" s="1109"/>
      <c r="K188" s="1165" t="s">
        <v>167</v>
      </c>
      <c r="L188" s="1163">
        <v>17</v>
      </c>
      <c r="M188" s="1122" t="s">
        <v>2347</v>
      </c>
      <c r="N188" s="1042" t="s">
        <v>2348</v>
      </c>
      <c r="O188" s="1042" t="s">
        <v>2463</v>
      </c>
      <c r="P188" s="1167" t="s">
        <v>2464</v>
      </c>
      <c r="Q188" s="1113">
        <v>4166667</v>
      </c>
      <c r="R188" s="1113">
        <v>4166667</v>
      </c>
      <c r="S188" s="1114" t="s">
        <v>108</v>
      </c>
      <c r="T188" s="1123" t="s">
        <v>2389</v>
      </c>
      <c r="U188" s="1124" t="s">
        <v>2340</v>
      </c>
      <c r="V188" s="1102" t="s">
        <v>2465</v>
      </c>
      <c r="W188" s="1166" t="s">
        <v>165</v>
      </c>
      <c r="Y188" s="56"/>
      <c r="Z188" s="1136"/>
    </row>
    <row r="189" spans="1:26" ht="30">
      <c r="A189" s="1146"/>
      <c r="B189" s="1005"/>
      <c r="C189" s="1004"/>
      <c r="D189" s="1143"/>
      <c r="E189" s="1105"/>
      <c r="F189" s="1106"/>
      <c r="G189" s="1107"/>
      <c r="H189" s="1108"/>
      <c r="I189" s="1109"/>
      <c r="J189" s="1109"/>
      <c r="K189" s="1165"/>
      <c r="L189" s="1163">
        <v>17</v>
      </c>
      <c r="M189" s="1138" t="s">
        <v>2466</v>
      </c>
      <c r="N189" s="1168"/>
      <c r="O189" s="1157" t="s">
        <v>2467</v>
      </c>
      <c r="P189" s="1157" t="s">
        <v>2468</v>
      </c>
      <c r="Q189" s="1113">
        <v>5000000</v>
      </c>
      <c r="R189" s="1113">
        <v>34809086</v>
      </c>
      <c r="S189" s="1123" t="s">
        <v>1149</v>
      </c>
      <c r="T189" s="1169">
        <v>40998</v>
      </c>
      <c r="U189" s="1170">
        <v>41273</v>
      </c>
      <c r="V189" s="1102" t="s">
        <v>165</v>
      </c>
      <c r="W189" s="1171"/>
      <c r="Y189" s="1136"/>
    </row>
    <row r="190" spans="1:26" ht="120">
      <c r="A190" s="1146"/>
      <c r="B190" s="1005"/>
      <c r="C190" s="1004"/>
      <c r="D190" s="1143"/>
      <c r="E190" s="1105"/>
      <c r="F190" s="1106"/>
      <c r="G190" s="1107"/>
      <c r="H190" s="1108"/>
      <c r="I190" s="1109"/>
      <c r="J190" s="1109"/>
      <c r="K190" s="1165"/>
      <c r="L190" s="1163">
        <v>17</v>
      </c>
      <c r="M190" s="1138"/>
      <c r="N190" s="1168" t="s">
        <v>2469</v>
      </c>
      <c r="O190" s="1157"/>
      <c r="P190" s="1157"/>
      <c r="Q190" s="1113">
        <v>47023642</v>
      </c>
      <c r="R190" s="1113">
        <v>0</v>
      </c>
      <c r="S190" s="1123" t="s">
        <v>2470</v>
      </c>
      <c r="T190" s="1169"/>
      <c r="U190" s="1170"/>
      <c r="V190" s="1102" t="s">
        <v>165</v>
      </c>
      <c r="W190" s="55"/>
      <c r="Y190" s="1136"/>
    </row>
    <row r="191" spans="1:26" ht="30">
      <c r="A191" s="1146"/>
      <c r="B191" s="1005"/>
      <c r="C191" s="1004"/>
      <c r="D191" s="1143"/>
      <c r="E191" s="1105"/>
      <c r="F191" s="1106"/>
      <c r="G191" s="1107"/>
      <c r="H191" s="1108"/>
      <c r="I191" s="1109"/>
      <c r="J191" s="1109"/>
      <c r="K191" s="1165"/>
      <c r="L191" s="1163">
        <v>17</v>
      </c>
      <c r="M191" s="1138" t="s">
        <v>2471</v>
      </c>
      <c r="N191" s="1168"/>
      <c r="O191" s="1157" t="s">
        <v>2467</v>
      </c>
      <c r="P191" s="1157" t="s">
        <v>2468</v>
      </c>
      <c r="Q191" s="1113">
        <v>5000000</v>
      </c>
      <c r="R191" s="1113">
        <v>30079276</v>
      </c>
      <c r="S191" s="1123" t="s">
        <v>1149</v>
      </c>
      <c r="T191" s="1169">
        <v>40998</v>
      </c>
      <c r="U191" s="1170">
        <v>41273</v>
      </c>
      <c r="V191" s="1102" t="s">
        <v>165</v>
      </c>
      <c r="W191" s="55"/>
      <c r="Y191" s="1136"/>
    </row>
    <row r="192" spans="1:26" ht="120">
      <c r="A192" s="1146"/>
      <c r="B192" s="1005"/>
      <c r="C192" s="1004"/>
      <c r="D192" s="1143"/>
      <c r="E192" s="1105"/>
      <c r="F192" s="1106"/>
      <c r="G192" s="1107"/>
      <c r="H192" s="1108"/>
      <c r="I192" s="1109"/>
      <c r="J192" s="1109"/>
      <c r="K192" s="1165"/>
      <c r="L192" s="1163">
        <v>17</v>
      </c>
      <c r="M192" s="1138"/>
      <c r="N192" s="1168" t="s">
        <v>2472</v>
      </c>
      <c r="O192" s="1157"/>
      <c r="P192" s="1157"/>
      <c r="Q192" s="1113">
        <v>48668342</v>
      </c>
      <c r="R192" s="1113">
        <v>0</v>
      </c>
      <c r="S192" s="1123" t="s">
        <v>2470</v>
      </c>
      <c r="T192" s="1169"/>
      <c r="U192" s="1170"/>
      <c r="V192" s="1102" t="s">
        <v>165</v>
      </c>
      <c r="W192" s="55"/>
      <c r="Y192" s="1136"/>
    </row>
    <row r="193" spans="1:26" ht="30">
      <c r="A193" s="1146"/>
      <c r="B193" s="1005"/>
      <c r="C193" s="1004"/>
      <c r="D193" s="1143"/>
      <c r="E193" s="1105"/>
      <c r="F193" s="1106"/>
      <c r="G193" s="1107"/>
      <c r="H193" s="1108"/>
      <c r="I193" s="1109"/>
      <c r="J193" s="1109"/>
      <c r="K193" s="1165"/>
      <c r="L193" s="1163">
        <v>17</v>
      </c>
      <c r="M193" s="1138" t="s">
        <v>2473</v>
      </c>
      <c r="N193" s="1168"/>
      <c r="O193" s="1157" t="s">
        <v>2467</v>
      </c>
      <c r="P193" s="1157" t="s">
        <v>2468</v>
      </c>
      <c r="Q193" s="1113">
        <v>5000000</v>
      </c>
      <c r="R193" s="1113">
        <v>19600504</v>
      </c>
      <c r="S193" s="1123" t="s">
        <v>1149</v>
      </c>
      <c r="T193" s="1169">
        <v>40998</v>
      </c>
      <c r="U193" s="1172">
        <v>41258</v>
      </c>
      <c r="V193" s="1102" t="s">
        <v>165</v>
      </c>
      <c r="W193" s="55"/>
      <c r="Y193" s="1136"/>
    </row>
    <row r="194" spans="1:26" ht="135">
      <c r="A194" s="1146"/>
      <c r="B194" s="1005"/>
      <c r="C194" s="1004"/>
      <c r="D194" s="1143"/>
      <c r="E194" s="1105"/>
      <c r="F194" s="1106"/>
      <c r="G194" s="1107"/>
      <c r="H194" s="1108"/>
      <c r="I194" s="1109"/>
      <c r="J194" s="1109"/>
      <c r="K194" s="1165"/>
      <c r="L194" s="1163">
        <v>17</v>
      </c>
      <c r="M194" s="1138"/>
      <c r="N194" s="1168" t="s">
        <v>2474</v>
      </c>
      <c r="O194" s="1157"/>
      <c r="P194" s="1157"/>
      <c r="Q194" s="1113">
        <v>44789742</v>
      </c>
      <c r="R194" s="1113">
        <v>0</v>
      </c>
      <c r="S194" s="1123" t="s">
        <v>2470</v>
      </c>
      <c r="T194" s="1169"/>
      <c r="U194" s="1172"/>
      <c r="V194" s="1102" t="s">
        <v>165</v>
      </c>
      <c r="W194" s="55"/>
      <c r="Y194" s="1136"/>
    </row>
    <row r="195" spans="1:26" ht="30">
      <c r="A195" s="1146"/>
      <c r="B195" s="1005"/>
      <c r="C195" s="1004"/>
      <c r="D195" s="1143"/>
      <c r="E195" s="1105"/>
      <c r="F195" s="1106"/>
      <c r="G195" s="1107"/>
      <c r="H195" s="1108"/>
      <c r="I195" s="1109"/>
      <c r="J195" s="1109"/>
      <c r="K195" s="1165"/>
      <c r="L195" s="1163">
        <v>17</v>
      </c>
      <c r="M195" s="1138" t="s">
        <v>2475</v>
      </c>
      <c r="N195" s="1168"/>
      <c r="O195" s="1157" t="s">
        <v>2467</v>
      </c>
      <c r="P195" s="1157" t="s">
        <v>2468</v>
      </c>
      <c r="Q195" s="1113">
        <v>5000000</v>
      </c>
      <c r="R195" s="1113">
        <v>14936924</v>
      </c>
      <c r="S195" s="1123" t="s">
        <v>1149</v>
      </c>
      <c r="T195" s="1173">
        <v>40998</v>
      </c>
      <c r="U195" s="1170">
        <v>41273</v>
      </c>
      <c r="V195" s="1102" t="s">
        <v>165</v>
      </c>
      <c r="W195" s="55"/>
      <c r="Y195" s="1136"/>
    </row>
    <row r="196" spans="1:26" ht="120">
      <c r="A196" s="1146"/>
      <c r="B196" s="1005"/>
      <c r="C196" s="1004"/>
      <c r="D196" s="1143"/>
      <c r="E196" s="1105"/>
      <c r="F196" s="1106"/>
      <c r="G196" s="1107"/>
      <c r="H196" s="1108"/>
      <c r="I196" s="1109"/>
      <c r="J196" s="1109"/>
      <c r="K196" s="1165"/>
      <c r="L196" s="1163">
        <v>17</v>
      </c>
      <c r="M196" s="1138"/>
      <c r="N196" s="1174" t="s">
        <v>2476</v>
      </c>
      <c r="O196" s="1157"/>
      <c r="P196" s="1157"/>
      <c r="Q196" s="1113">
        <v>39950977</v>
      </c>
      <c r="R196" s="1113">
        <v>0</v>
      </c>
      <c r="S196" s="1123" t="s">
        <v>2470</v>
      </c>
      <c r="T196" s="1173"/>
      <c r="U196" s="1170"/>
      <c r="V196" s="1102" t="s">
        <v>165</v>
      </c>
      <c r="W196" s="55"/>
      <c r="Y196" s="1136"/>
    </row>
    <row r="197" spans="1:26" ht="120">
      <c r="A197" s="1146"/>
      <c r="B197" s="1005"/>
      <c r="C197" s="1004"/>
      <c r="D197" s="1143"/>
      <c r="E197" s="1105"/>
      <c r="F197" s="1106"/>
      <c r="G197" s="1107"/>
      <c r="H197" s="1108"/>
      <c r="I197" s="1109"/>
      <c r="J197" s="1109"/>
      <c r="K197" s="1165"/>
      <c r="L197" s="1163">
        <v>17</v>
      </c>
      <c r="M197" s="1138" t="s">
        <v>2477</v>
      </c>
      <c r="N197" s="1174" t="s">
        <v>2478</v>
      </c>
      <c r="O197" s="1158" t="s">
        <v>2479</v>
      </c>
      <c r="P197" s="1175" t="s">
        <v>2468</v>
      </c>
      <c r="Q197" s="1113">
        <v>23243577</v>
      </c>
      <c r="R197" s="1113">
        <v>21307787</v>
      </c>
      <c r="S197" s="1123" t="s">
        <v>1149</v>
      </c>
      <c r="T197" s="1176">
        <v>40996</v>
      </c>
      <c r="U197" s="1124">
        <v>41258</v>
      </c>
      <c r="V197" s="1102" t="s">
        <v>165</v>
      </c>
      <c r="W197" s="1171"/>
      <c r="Y197" s="1136"/>
      <c r="Z197" s="1136"/>
    </row>
    <row r="198" spans="1:26" ht="135">
      <c r="A198" s="1146"/>
      <c r="B198" s="1005"/>
      <c r="C198" s="1004"/>
      <c r="D198" s="1143"/>
      <c r="E198" s="1105"/>
      <c r="F198" s="1106"/>
      <c r="G198" s="1107"/>
      <c r="H198" s="1108"/>
      <c r="I198" s="1109"/>
      <c r="J198" s="1109"/>
      <c r="K198" s="1165"/>
      <c r="L198" s="1163">
        <v>17</v>
      </c>
      <c r="M198" s="1138" t="s">
        <v>2480</v>
      </c>
      <c r="N198" s="1174" t="s">
        <v>2481</v>
      </c>
      <c r="O198" s="1158" t="s">
        <v>2479</v>
      </c>
      <c r="P198" s="1175" t="s">
        <v>2468</v>
      </c>
      <c r="Q198" s="1113">
        <v>21397177</v>
      </c>
      <c r="R198" s="1113">
        <v>6973074</v>
      </c>
      <c r="S198" s="1123" t="s">
        <v>1149</v>
      </c>
      <c r="T198" s="1176">
        <v>40998</v>
      </c>
      <c r="U198" s="1124">
        <v>41258</v>
      </c>
      <c r="V198" s="1102" t="s">
        <v>165</v>
      </c>
      <c r="W198" s="1171"/>
      <c r="Y198" s="1136"/>
    </row>
    <row r="199" spans="1:26" ht="120">
      <c r="A199" s="1146"/>
      <c r="B199" s="1005"/>
      <c r="C199" s="1004"/>
      <c r="D199" s="1143"/>
      <c r="E199" s="1105"/>
      <c r="F199" s="1106"/>
      <c r="G199" s="1107"/>
      <c r="H199" s="1108"/>
      <c r="I199" s="1109"/>
      <c r="J199" s="1109"/>
      <c r="K199" s="1165"/>
      <c r="L199" s="1163">
        <v>17</v>
      </c>
      <c r="M199" s="1138" t="s">
        <v>2482</v>
      </c>
      <c r="N199" s="1174" t="s">
        <v>2483</v>
      </c>
      <c r="O199" s="1158" t="s">
        <v>2479</v>
      </c>
      <c r="P199" s="1175" t="s">
        <v>2468</v>
      </c>
      <c r="Q199" s="1113">
        <v>20280077</v>
      </c>
      <c r="R199" s="1113">
        <v>6419154</v>
      </c>
      <c r="S199" s="1123" t="s">
        <v>1149</v>
      </c>
      <c r="T199" s="1176">
        <v>40998</v>
      </c>
      <c r="U199" s="1124">
        <v>41258</v>
      </c>
      <c r="V199" s="1102" t="s">
        <v>165</v>
      </c>
      <c r="W199" s="55"/>
      <c r="Y199" s="1136"/>
    </row>
    <row r="200" spans="1:26" ht="120">
      <c r="A200" s="1146"/>
      <c r="B200" s="1005"/>
      <c r="C200" s="1004"/>
      <c r="D200" s="1143"/>
      <c r="E200" s="1105"/>
      <c r="F200" s="1106"/>
      <c r="G200" s="1107"/>
      <c r="H200" s="1108"/>
      <c r="I200" s="1109"/>
      <c r="J200" s="1109"/>
      <c r="K200" s="1165"/>
      <c r="L200" s="1163">
        <v>17</v>
      </c>
      <c r="M200" s="1138" t="s">
        <v>2484</v>
      </c>
      <c r="N200" s="1174" t="s">
        <v>2485</v>
      </c>
      <c r="O200" s="1158" t="s">
        <v>2479</v>
      </c>
      <c r="P200" s="1175" t="s">
        <v>2468</v>
      </c>
      <c r="Q200" s="1113">
        <v>15589502</v>
      </c>
      <c r="R200" s="1113">
        <v>6084023</v>
      </c>
      <c r="S200" s="1123" t="s">
        <v>1149</v>
      </c>
      <c r="T200" s="1176">
        <v>40998</v>
      </c>
      <c r="U200" s="1124">
        <v>41258</v>
      </c>
      <c r="V200" s="1102" t="s">
        <v>165</v>
      </c>
      <c r="W200" s="55"/>
      <c r="Y200" s="1136"/>
    </row>
    <row r="201" spans="1:26" ht="135">
      <c r="A201" s="1146"/>
      <c r="B201" s="1005"/>
      <c r="C201" s="1004"/>
      <c r="D201" s="1143"/>
      <c r="E201" s="1105"/>
      <c r="F201" s="1106"/>
      <c r="G201" s="1107"/>
      <c r="H201" s="1108"/>
      <c r="I201" s="1109"/>
      <c r="J201" s="1109"/>
      <c r="K201" s="1165"/>
      <c r="L201" s="1163">
        <v>17</v>
      </c>
      <c r="M201" s="1138" t="s">
        <v>2486</v>
      </c>
      <c r="N201" s="1174" t="s">
        <v>2487</v>
      </c>
      <c r="O201" s="1158" t="s">
        <v>2479</v>
      </c>
      <c r="P201" s="1175" t="s">
        <v>2468</v>
      </c>
      <c r="Q201" s="1113">
        <v>38149677</v>
      </c>
      <c r="R201" s="1113">
        <v>5089502</v>
      </c>
      <c r="S201" s="1123" t="s">
        <v>1149</v>
      </c>
      <c r="T201" s="1176">
        <v>40998</v>
      </c>
      <c r="U201" s="1124">
        <v>41258</v>
      </c>
      <c r="V201" s="1102" t="s">
        <v>165</v>
      </c>
      <c r="W201" s="1171"/>
      <c r="Y201" s="1136"/>
    </row>
    <row r="202" spans="1:26" ht="120">
      <c r="A202" s="1146"/>
      <c r="B202" s="1005"/>
      <c r="C202" s="1004"/>
      <c r="D202" s="1143"/>
      <c r="E202" s="1105"/>
      <c r="F202" s="1106"/>
      <c r="G202" s="1107"/>
      <c r="H202" s="1108"/>
      <c r="I202" s="1109"/>
      <c r="J202" s="1109"/>
      <c r="K202" s="1165"/>
      <c r="L202" s="1163">
        <v>17</v>
      </c>
      <c r="M202" s="1138" t="s">
        <v>2488</v>
      </c>
      <c r="N202" s="1174" t="s">
        <v>2489</v>
      </c>
      <c r="O202" s="1158" t="s">
        <v>2479</v>
      </c>
      <c r="P202" s="1175" t="s">
        <v>2468</v>
      </c>
      <c r="Q202" s="1113">
        <v>33200165</v>
      </c>
      <c r="R202" s="1113">
        <v>20346495</v>
      </c>
      <c r="S202" s="1123" t="s">
        <v>1149</v>
      </c>
      <c r="T202" s="1176">
        <v>40998</v>
      </c>
      <c r="U202" s="1124">
        <v>41258</v>
      </c>
      <c r="V202" s="1102" t="s">
        <v>165</v>
      </c>
      <c r="W202" s="55"/>
      <c r="Y202" s="1136"/>
    </row>
    <row r="203" spans="1:26" ht="90">
      <c r="A203" s="1146"/>
      <c r="B203" s="1005"/>
      <c r="C203" s="1004"/>
      <c r="D203" s="1143"/>
      <c r="E203" s="1105"/>
      <c r="F203" s="1106"/>
      <c r="G203" s="1107"/>
      <c r="H203" s="1108"/>
      <c r="I203" s="1109"/>
      <c r="J203" s="1109"/>
      <c r="K203" s="1165"/>
      <c r="L203" s="1163">
        <v>17</v>
      </c>
      <c r="M203" s="1138" t="s">
        <v>2490</v>
      </c>
      <c r="N203" s="1042" t="s">
        <v>2386</v>
      </c>
      <c r="O203" s="1158" t="s">
        <v>2479</v>
      </c>
      <c r="P203" s="1175" t="s">
        <v>2468</v>
      </c>
      <c r="Q203" s="1113">
        <v>3999999</v>
      </c>
      <c r="R203" s="1113">
        <v>17706755</v>
      </c>
      <c r="S203" s="1123" t="s">
        <v>1149</v>
      </c>
      <c r="T203" s="1123">
        <v>40998</v>
      </c>
      <c r="U203" s="1124">
        <v>41258</v>
      </c>
      <c r="V203" s="1102" t="s">
        <v>165</v>
      </c>
      <c r="W203" s="55"/>
      <c r="Y203" s="1136"/>
    </row>
    <row r="204" spans="1:26" ht="75">
      <c r="A204" s="1146"/>
      <c r="B204" s="1005"/>
      <c r="C204" s="1004"/>
      <c r="D204" s="1143"/>
      <c r="E204" s="1105"/>
      <c r="F204" s="1106"/>
      <c r="G204" s="1107"/>
      <c r="H204" s="1108"/>
      <c r="I204" s="1109"/>
      <c r="J204" s="1109"/>
      <c r="K204" s="1130" t="s">
        <v>168</v>
      </c>
      <c r="L204" s="1111">
        <v>17</v>
      </c>
      <c r="M204" s="1032" t="s">
        <v>2338</v>
      </c>
      <c r="N204" s="1042" t="s">
        <v>2491</v>
      </c>
      <c r="O204" s="1112" t="s">
        <v>2492</v>
      </c>
      <c r="P204" s="1112" t="s">
        <v>2493</v>
      </c>
      <c r="Q204" s="1113">
        <v>1600000</v>
      </c>
      <c r="R204" s="1113">
        <v>3999999</v>
      </c>
      <c r="S204" s="1114" t="s">
        <v>108</v>
      </c>
      <c r="T204" s="1135">
        <v>41134</v>
      </c>
      <c r="U204" s="1133">
        <v>41182</v>
      </c>
      <c r="V204" s="1102" t="s">
        <v>2337</v>
      </c>
      <c r="W204" s="55"/>
    </row>
    <row r="205" spans="1:26" ht="210">
      <c r="A205" s="1146"/>
      <c r="B205" s="1005"/>
      <c r="C205" s="1004"/>
      <c r="D205" s="1143"/>
      <c r="E205" s="1105"/>
      <c r="F205" s="1106"/>
      <c r="G205" s="1107"/>
      <c r="H205" s="1108"/>
      <c r="I205" s="1109"/>
      <c r="J205" s="1109"/>
      <c r="K205" s="1130" t="s">
        <v>168</v>
      </c>
      <c r="L205" s="1111">
        <v>17</v>
      </c>
      <c r="M205" s="1032" t="s">
        <v>2494</v>
      </c>
      <c r="N205" s="1042" t="s">
        <v>2495</v>
      </c>
      <c r="O205" s="1112" t="s">
        <v>2496</v>
      </c>
      <c r="P205" s="1112" t="s">
        <v>2497</v>
      </c>
      <c r="Q205" s="1113">
        <v>3250000</v>
      </c>
      <c r="R205" s="1113">
        <v>1600000</v>
      </c>
      <c r="S205" s="1114" t="s">
        <v>108</v>
      </c>
      <c r="T205" s="1135">
        <v>41143</v>
      </c>
      <c r="U205" s="1133">
        <v>41182</v>
      </c>
      <c r="V205" s="1102" t="s">
        <v>2498</v>
      </c>
      <c r="W205" s="55"/>
    </row>
    <row r="206" spans="1:26" ht="195">
      <c r="A206" s="1146"/>
      <c r="B206" s="1005"/>
      <c r="C206" s="1004"/>
      <c r="D206" s="1143"/>
      <c r="E206" s="1105"/>
      <c r="F206" s="1106"/>
      <c r="G206" s="1107"/>
      <c r="H206" s="1108"/>
      <c r="I206" s="1109"/>
      <c r="J206" s="1109"/>
      <c r="K206" s="1130" t="s">
        <v>168</v>
      </c>
      <c r="L206" s="1111">
        <v>17</v>
      </c>
      <c r="M206" s="1032" t="s">
        <v>2499</v>
      </c>
      <c r="N206" s="1042" t="s">
        <v>2500</v>
      </c>
      <c r="O206" s="1042" t="s">
        <v>2501</v>
      </c>
      <c r="P206" s="1112" t="s">
        <v>2497</v>
      </c>
      <c r="Q206" s="1113">
        <v>3250000</v>
      </c>
      <c r="R206" s="1113">
        <v>3250000</v>
      </c>
      <c r="S206" s="1177" t="s">
        <v>2502</v>
      </c>
      <c r="T206" s="1135">
        <v>41144</v>
      </c>
      <c r="U206" s="1133">
        <v>41182</v>
      </c>
      <c r="V206" s="1178" t="s">
        <v>2503</v>
      </c>
      <c r="W206" s="55"/>
    </row>
    <row r="207" spans="1:26" ht="150">
      <c r="A207" s="1146"/>
      <c r="B207" s="1005"/>
      <c r="C207" s="1004"/>
      <c r="D207" s="1143"/>
      <c r="E207" s="1105"/>
      <c r="F207" s="1106"/>
      <c r="G207" s="1107"/>
      <c r="H207" s="1108"/>
      <c r="I207" s="1109"/>
      <c r="J207" s="1109"/>
      <c r="K207" s="1130" t="s">
        <v>168</v>
      </c>
      <c r="L207" s="1111">
        <v>17</v>
      </c>
      <c r="M207" s="1032" t="s">
        <v>2504</v>
      </c>
      <c r="N207" s="1042" t="s">
        <v>2505</v>
      </c>
      <c r="O207" s="1042" t="s">
        <v>2506</v>
      </c>
      <c r="P207" s="1112" t="s">
        <v>2497</v>
      </c>
      <c r="Q207" s="1113">
        <v>1140000</v>
      </c>
      <c r="R207" s="1113">
        <v>3250000</v>
      </c>
      <c r="S207" s="1177" t="s">
        <v>2502</v>
      </c>
      <c r="T207" s="1135">
        <v>41144</v>
      </c>
      <c r="U207" s="1133">
        <v>41182</v>
      </c>
      <c r="V207" s="1178" t="s">
        <v>2503</v>
      </c>
      <c r="W207" s="55"/>
    </row>
    <row r="208" spans="1:26" ht="150">
      <c r="A208" s="1146"/>
      <c r="B208" s="1005"/>
      <c r="C208" s="1004"/>
      <c r="D208" s="1143"/>
      <c r="E208" s="1105"/>
      <c r="F208" s="1106"/>
      <c r="G208" s="1107"/>
      <c r="H208" s="1108"/>
      <c r="I208" s="1109"/>
      <c r="J208" s="1109"/>
      <c r="K208" s="1130" t="s">
        <v>168</v>
      </c>
      <c r="L208" s="1111">
        <v>17</v>
      </c>
      <c r="M208" s="1032" t="s">
        <v>2507</v>
      </c>
      <c r="N208" s="1042" t="s">
        <v>2508</v>
      </c>
      <c r="O208" s="1042" t="s">
        <v>2509</v>
      </c>
      <c r="P208" s="1112" t="s">
        <v>2497</v>
      </c>
      <c r="Q208" s="1113">
        <v>930000</v>
      </c>
      <c r="R208" s="1113">
        <v>1140000</v>
      </c>
      <c r="S208" s="1177" t="s">
        <v>2502</v>
      </c>
      <c r="T208" s="1135">
        <v>41145</v>
      </c>
      <c r="U208" s="1133">
        <v>41182</v>
      </c>
      <c r="V208" s="1178" t="s">
        <v>144</v>
      </c>
      <c r="W208" s="55"/>
    </row>
    <row r="209" spans="1:23" ht="90">
      <c r="A209" s="1146"/>
      <c r="B209" s="1005"/>
      <c r="C209" s="1004"/>
      <c r="D209" s="1143"/>
      <c r="E209" s="1105"/>
      <c r="F209" s="1106"/>
      <c r="G209" s="1107"/>
      <c r="H209" s="1108"/>
      <c r="I209" s="1109"/>
      <c r="J209" s="1109"/>
      <c r="K209" s="1130" t="s">
        <v>168</v>
      </c>
      <c r="L209" s="1111">
        <v>17</v>
      </c>
      <c r="M209" s="1032" t="s">
        <v>2510</v>
      </c>
      <c r="N209" s="1042" t="s">
        <v>2511</v>
      </c>
      <c r="O209" s="1042" t="s">
        <v>2509</v>
      </c>
      <c r="P209" s="1112" t="s">
        <v>2497</v>
      </c>
      <c r="Q209" s="1113">
        <v>5000000</v>
      </c>
      <c r="R209" s="1113">
        <v>930000</v>
      </c>
      <c r="S209" s="1177" t="s">
        <v>2502</v>
      </c>
      <c r="T209" s="1135">
        <v>41152</v>
      </c>
      <c r="U209" s="1133">
        <v>41182</v>
      </c>
      <c r="V209" s="1178" t="s">
        <v>144</v>
      </c>
      <c r="W209" s="55"/>
    </row>
    <row r="210" spans="1:23" ht="105">
      <c r="A210" s="1146"/>
      <c r="B210" s="1005"/>
      <c r="C210" s="1004"/>
      <c r="D210" s="1143"/>
      <c r="E210" s="1105"/>
      <c r="F210" s="1106"/>
      <c r="G210" s="1107"/>
      <c r="H210" s="1108"/>
      <c r="I210" s="1109"/>
      <c r="J210" s="1109"/>
      <c r="K210" s="1130" t="s">
        <v>168</v>
      </c>
      <c r="L210" s="1111">
        <v>17</v>
      </c>
      <c r="M210" s="1032" t="s">
        <v>2512</v>
      </c>
      <c r="N210" s="1042" t="s">
        <v>2513</v>
      </c>
      <c r="O210" s="1042" t="s">
        <v>2514</v>
      </c>
      <c r="P210" s="1112" t="s">
        <v>2497</v>
      </c>
      <c r="Q210" s="1113">
        <v>4408000</v>
      </c>
      <c r="R210" s="1113">
        <v>1000000</v>
      </c>
      <c r="S210" s="1177" t="s">
        <v>2502</v>
      </c>
      <c r="T210" s="1135">
        <v>40954</v>
      </c>
      <c r="U210" s="1133" t="s">
        <v>2515</v>
      </c>
      <c r="V210" s="1179"/>
      <c r="W210" s="55"/>
    </row>
    <row r="211" spans="1:23" ht="150">
      <c r="A211" s="1146"/>
      <c r="B211" s="1005"/>
      <c r="C211" s="1004"/>
      <c r="D211" s="1143"/>
      <c r="E211" s="1105"/>
      <c r="F211" s="1106"/>
      <c r="G211" s="1107"/>
      <c r="H211" s="1108"/>
      <c r="I211" s="1109"/>
      <c r="J211" s="1109"/>
      <c r="K211" s="1130" t="s">
        <v>168</v>
      </c>
      <c r="L211" s="1111">
        <v>17</v>
      </c>
      <c r="M211" s="1032" t="s">
        <v>2516</v>
      </c>
      <c r="N211" s="1042" t="s">
        <v>2517</v>
      </c>
      <c r="O211" s="1042" t="s">
        <v>2518</v>
      </c>
      <c r="P211" s="1112" t="s">
        <v>2497</v>
      </c>
      <c r="Q211" s="1113">
        <v>7526544</v>
      </c>
      <c r="R211" s="1113">
        <v>4408000</v>
      </c>
      <c r="S211" s="1177" t="s">
        <v>2502</v>
      </c>
      <c r="T211" s="1135">
        <v>40962</v>
      </c>
      <c r="U211" s="1133">
        <v>41266</v>
      </c>
      <c r="V211" s="1179"/>
      <c r="W211" s="55"/>
    </row>
    <row r="212" spans="1:23" ht="90">
      <c r="A212" s="1146"/>
      <c r="B212" s="1005"/>
      <c r="C212" s="1004"/>
      <c r="D212" s="1143"/>
      <c r="E212" s="1105"/>
      <c r="F212" s="1106"/>
      <c r="G212" s="1107"/>
      <c r="H212" s="1108"/>
      <c r="I212" s="1109"/>
      <c r="J212" s="1109"/>
      <c r="K212" s="1130" t="s">
        <v>168</v>
      </c>
      <c r="L212" s="1111">
        <v>17</v>
      </c>
      <c r="M212" s="1032" t="s">
        <v>2519</v>
      </c>
      <c r="N212" s="1042" t="s">
        <v>2520</v>
      </c>
      <c r="O212" s="1042" t="s">
        <v>2521</v>
      </c>
      <c r="P212" s="1112" t="s">
        <v>2497</v>
      </c>
      <c r="Q212" s="1113">
        <v>1477646</v>
      </c>
      <c r="R212" s="1113">
        <v>7526544</v>
      </c>
      <c r="S212" s="1177" t="s">
        <v>2502</v>
      </c>
      <c r="T212" s="1135">
        <v>40953</v>
      </c>
      <c r="U212" s="1133">
        <v>41135</v>
      </c>
      <c r="V212" s="1179"/>
      <c r="W212" s="55"/>
    </row>
    <row r="213" spans="1:23" ht="120">
      <c r="A213" s="1146"/>
      <c r="B213" s="1005"/>
      <c r="C213" s="1004"/>
      <c r="D213" s="1143"/>
      <c r="E213" s="1105"/>
      <c r="F213" s="1106"/>
      <c r="G213" s="1107"/>
      <c r="H213" s="1108"/>
      <c r="I213" s="1109"/>
      <c r="J213" s="1109"/>
      <c r="K213" s="1130" t="s">
        <v>168</v>
      </c>
      <c r="L213" s="1111">
        <v>17</v>
      </c>
      <c r="M213" s="1032" t="s">
        <v>2522</v>
      </c>
      <c r="N213" s="1042" t="s">
        <v>2523</v>
      </c>
      <c r="O213" s="1042" t="s">
        <v>2524</v>
      </c>
      <c r="P213" s="1112" t="s">
        <v>2497</v>
      </c>
      <c r="Q213" s="1113">
        <v>1000000</v>
      </c>
      <c r="R213" s="1113">
        <v>1477646</v>
      </c>
      <c r="S213" s="1177" t="s">
        <v>2502</v>
      </c>
      <c r="T213" s="1135">
        <v>40968</v>
      </c>
      <c r="U213" s="1133">
        <v>41272</v>
      </c>
      <c r="V213" s="1179"/>
      <c r="W213" s="55"/>
    </row>
    <row r="214" spans="1:23" ht="121" thickBot="1">
      <c r="A214" s="1180"/>
      <c r="B214" s="1022"/>
      <c r="C214" s="1028"/>
      <c r="D214" s="1144"/>
      <c r="E214" s="1181"/>
      <c r="F214" s="1182"/>
      <c r="G214" s="1183"/>
      <c r="H214" s="1184"/>
      <c r="I214" s="1185"/>
      <c r="J214" s="1185"/>
      <c r="K214" s="1186" t="s">
        <v>168</v>
      </c>
      <c r="L214" s="1187">
        <v>17</v>
      </c>
      <c r="M214" s="1188" t="s">
        <v>2525</v>
      </c>
      <c r="N214" s="1189"/>
      <c r="O214" s="1190" t="s">
        <v>2526</v>
      </c>
      <c r="P214" s="1191" t="s">
        <v>2497</v>
      </c>
      <c r="Q214" s="1192"/>
      <c r="R214" s="1192">
        <v>1000000</v>
      </c>
      <c r="S214" s="1193" t="s">
        <v>2502</v>
      </c>
      <c r="T214" s="1194">
        <v>40968</v>
      </c>
      <c r="U214" s="1195"/>
      <c r="V214" s="1179"/>
      <c r="W214" s="55"/>
    </row>
  </sheetData>
  <sheetProtection password="DD5C" sheet="1" objects="1" scenarios="1"/>
  <protectedRanges>
    <protectedRange password="CF7A" sqref="M111:M113" name="Rango3_6_1_1_1"/>
    <protectedRange password="CF7A" sqref="M131:M132" name="Rango3_6_1_1_3_1_1"/>
    <protectedRange password="CF7A" sqref="M160:M161" name="Rango3_6_1_1_9_4_3_1"/>
    <protectedRange password="CF7A" sqref="V162:V167" name="Rango3_2_1_1_1_1"/>
  </protectedRanges>
  <mergeCells count="14">
    <mergeCell ref="A4:D4"/>
    <mergeCell ref="E4:K4"/>
    <mergeCell ref="L4:U4"/>
    <mergeCell ref="E12:E31"/>
    <mergeCell ref="G12:G31"/>
    <mergeCell ref="H12:H31"/>
    <mergeCell ref="I12:I31"/>
    <mergeCell ref="J12:J31"/>
    <mergeCell ref="K12:K13"/>
    <mergeCell ref="A1:U1"/>
    <mergeCell ref="A2:U2"/>
    <mergeCell ref="A3:B3"/>
    <mergeCell ref="D3:I3"/>
    <mergeCell ref="K3:U3"/>
  </mergeCells>
  <phoneticPr fontId="147" type="noConversion"/>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7"/>
  <sheetViews>
    <sheetView topLeftCell="A139" workbookViewId="0">
      <selection activeCell="D6" sqref="D6:D12"/>
    </sheetView>
  </sheetViews>
  <sheetFormatPr baseColWidth="10" defaultColWidth="11.5" defaultRowHeight="14" x14ac:dyDescent="0"/>
  <cols>
    <col min="13" max="13" width="12.33203125" bestFit="1" customWidth="1"/>
  </cols>
  <sheetData>
    <row r="1" spans="1:18">
      <c r="A1" s="1432" t="s">
        <v>2528</v>
      </c>
      <c r="B1" s="1433"/>
      <c r="C1" s="1433"/>
      <c r="D1" s="1433"/>
      <c r="E1" s="1433"/>
      <c r="F1" s="1433"/>
      <c r="G1" s="1433"/>
      <c r="H1" s="1433"/>
      <c r="I1" s="1433"/>
      <c r="J1" s="1433"/>
      <c r="K1" s="1433"/>
      <c r="L1" s="1433"/>
      <c r="M1" s="1433"/>
      <c r="N1" s="1433"/>
      <c r="O1" s="1433"/>
      <c r="P1" s="1433"/>
      <c r="Q1" s="1433"/>
      <c r="R1" s="1434"/>
    </row>
    <row r="2" spans="1:18" ht="15" thickBot="1">
      <c r="A2" s="2457" t="s">
        <v>2529</v>
      </c>
      <c r="B2" s="2458"/>
      <c r="C2" s="2458"/>
      <c r="D2" s="2458"/>
      <c r="E2" s="2458"/>
      <c r="F2" s="2458"/>
      <c r="G2" s="2458"/>
      <c r="H2" s="2458"/>
      <c r="I2" s="2458"/>
      <c r="J2" s="1432" t="s">
        <v>1217</v>
      </c>
      <c r="K2" s="1433"/>
      <c r="L2" s="1433"/>
      <c r="M2" s="1433"/>
      <c r="N2" s="1434"/>
      <c r="O2" s="2453" t="s">
        <v>1218</v>
      </c>
      <c r="P2" s="2454"/>
      <c r="Q2" s="2454"/>
      <c r="R2" s="2455"/>
    </row>
    <row r="3" spans="1:18">
      <c r="A3" s="2448" t="s">
        <v>212</v>
      </c>
      <c r="B3" s="2448"/>
      <c r="C3" s="2448"/>
      <c r="D3" s="2449" t="s">
        <v>213</v>
      </c>
      <c r="E3" s="2449"/>
      <c r="F3" s="2449"/>
      <c r="G3" s="2449"/>
      <c r="H3" s="2449"/>
      <c r="I3" s="2449"/>
      <c r="J3" s="2450" t="s">
        <v>421</v>
      </c>
      <c r="K3" s="2450"/>
      <c r="L3" s="2450"/>
      <c r="M3" s="2450"/>
      <c r="N3" s="2450"/>
      <c r="O3" s="2450"/>
      <c r="P3" s="2450"/>
      <c r="Q3" s="2450"/>
      <c r="R3" s="2450"/>
    </row>
    <row r="4" spans="1:18">
      <c r="A4" s="1476" t="s">
        <v>215</v>
      </c>
      <c r="B4" s="1485" t="s">
        <v>216</v>
      </c>
      <c r="C4" s="1486" t="s">
        <v>217</v>
      </c>
      <c r="D4" s="1485" t="s">
        <v>218</v>
      </c>
      <c r="E4" s="1426" t="s">
        <v>219</v>
      </c>
      <c r="F4" s="1477" t="s">
        <v>328</v>
      </c>
      <c r="G4" s="1426" t="s">
        <v>220</v>
      </c>
      <c r="H4" s="1477" t="s">
        <v>327</v>
      </c>
      <c r="I4" s="1478" t="s">
        <v>221</v>
      </c>
      <c r="J4" s="1426" t="s">
        <v>326</v>
      </c>
      <c r="K4" s="1426" t="s">
        <v>222</v>
      </c>
      <c r="L4" s="1485" t="s">
        <v>223</v>
      </c>
      <c r="M4" s="1426" t="s">
        <v>224</v>
      </c>
      <c r="N4" s="1477" t="s">
        <v>327</v>
      </c>
      <c r="O4" s="1426" t="s">
        <v>225</v>
      </c>
      <c r="P4" s="1487" t="s">
        <v>226</v>
      </c>
      <c r="Q4" s="1487"/>
      <c r="R4" s="14" t="s">
        <v>227</v>
      </c>
    </row>
    <row r="5" spans="1:18" ht="15" thickBot="1">
      <c r="A5" s="1476"/>
      <c r="B5" s="1485"/>
      <c r="C5" s="1486"/>
      <c r="D5" s="1485"/>
      <c r="E5" s="1426"/>
      <c r="F5" s="1477"/>
      <c r="G5" s="1426"/>
      <c r="H5" s="1477"/>
      <c r="I5" s="1478"/>
      <c r="J5" s="1426"/>
      <c r="K5" s="1426"/>
      <c r="L5" s="1485"/>
      <c r="M5" s="1426"/>
      <c r="N5" s="1477"/>
      <c r="O5" s="1426"/>
      <c r="P5" s="15" t="s">
        <v>228</v>
      </c>
      <c r="Q5" s="15" t="s">
        <v>229</v>
      </c>
      <c r="R5" s="16" t="s">
        <v>230</v>
      </c>
    </row>
    <row r="6" spans="1:18" ht="112.25" customHeight="1" thickBot="1">
      <c r="A6" s="1426" t="s">
        <v>2530</v>
      </c>
      <c r="B6" s="1426" t="s">
        <v>2531</v>
      </c>
      <c r="C6" s="1426" t="s">
        <v>2532</v>
      </c>
      <c r="D6" s="1426" t="s">
        <v>2533</v>
      </c>
      <c r="E6" s="1625">
        <v>0.5</v>
      </c>
      <c r="F6" s="2463">
        <v>2.7699999999999999E-2</v>
      </c>
      <c r="G6" s="2464" t="s">
        <v>2534</v>
      </c>
      <c r="H6" s="2464">
        <v>3325000</v>
      </c>
      <c r="I6" s="1426" t="s">
        <v>2531</v>
      </c>
      <c r="J6" s="1197" t="s">
        <v>2535</v>
      </c>
      <c r="K6" s="1426" t="s">
        <v>2536</v>
      </c>
      <c r="L6" s="1198" t="s">
        <v>2638</v>
      </c>
      <c r="M6" s="95">
        <v>4500000</v>
      </c>
      <c r="N6" s="95">
        <v>1125000</v>
      </c>
      <c r="O6" s="2326" t="s">
        <v>2639</v>
      </c>
      <c r="P6" s="97">
        <v>41136</v>
      </c>
      <c r="Q6" s="97">
        <v>41258</v>
      </c>
      <c r="R6" s="385" t="s">
        <v>2640</v>
      </c>
    </row>
    <row r="7" spans="1:18" ht="91.25" customHeight="1" thickBot="1">
      <c r="A7" s="1426"/>
      <c r="B7" s="1426"/>
      <c r="C7" s="1426"/>
      <c r="D7" s="1426"/>
      <c r="E7" s="1625"/>
      <c r="F7" s="2463"/>
      <c r="G7" s="2464"/>
      <c r="H7" s="2464"/>
      <c r="I7" s="1426"/>
      <c r="J7" s="1199" t="s">
        <v>2641</v>
      </c>
      <c r="K7" s="1426"/>
      <c r="L7" s="1198" t="s">
        <v>2642</v>
      </c>
      <c r="M7" s="95">
        <v>4000000</v>
      </c>
      <c r="N7" s="95">
        <v>1000000</v>
      </c>
      <c r="O7" s="2326"/>
      <c r="P7" s="97">
        <v>41136</v>
      </c>
      <c r="Q7" s="97">
        <v>41258</v>
      </c>
      <c r="R7" s="385" t="s">
        <v>2643</v>
      </c>
    </row>
    <row r="8" spans="1:18" ht="114.5" customHeight="1" thickBot="1">
      <c r="A8" s="1426"/>
      <c r="B8" s="1426"/>
      <c r="C8" s="1426"/>
      <c r="D8" s="1426"/>
      <c r="E8" s="1625"/>
      <c r="F8" s="2463"/>
      <c r="G8" s="2464"/>
      <c r="H8" s="2464"/>
      <c r="I8" s="1426"/>
      <c r="J8" s="1199" t="s">
        <v>2644</v>
      </c>
      <c r="K8" s="1426"/>
      <c r="L8" s="1198" t="s">
        <v>2642</v>
      </c>
      <c r="M8" s="95">
        <v>4800000</v>
      </c>
      <c r="N8" s="95">
        <v>1200000</v>
      </c>
      <c r="O8" s="2326"/>
      <c r="P8" s="97">
        <v>41136</v>
      </c>
      <c r="Q8" s="97">
        <v>41258</v>
      </c>
      <c r="R8" s="385" t="s">
        <v>2645</v>
      </c>
    </row>
    <row r="9" spans="1:18" ht="114.5" customHeight="1" thickBot="1">
      <c r="A9" s="1426"/>
      <c r="B9" s="1426"/>
      <c r="C9" s="1426"/>
      <c r="D9" s="1426"/>
      <c r="E9" s="1625"/>
      <c r="F9" s="2463"/>
      <c r="G9" s="2464"/>
      <c r="H9" s="2464"/>
      <c r="I9" s="1426"/>
      <c r="J9" s="1199" t="s">
        <v>2646</v>
      </c>
      <c r="K9" s="1426"/>
      <c r="L9" s="1198" t="s">
        <v>2647</v>
      </c>
      <c r="M9" s="95">
        <v>4800000</v>
      </c>
      <c r="N9" s="95"/>
      <c r="O9" s="2326"/>
      <c r="P9" s="97">
        <v>41144</v>
      </c>
      <c r="Q9" s="97">
        <v>41266</v>
      </c>
      <c r="R9" s="385" t="s">
        <v>2648</v>
      </c>
    </row>
    <row r="10" spans="1:18" ht="114.5" customHeight="1" thickBot="1">
      <c r="A10" s="1426"/>
      <c r="B10" s="1426"/>
      <c r="C10" s="1426"/>
      <c r="D10" s="1426"/>
      <c r="E10" s="1625"/>
      <c r="F10" s="2463"/>
      <c r="G10" s="2464"/>
      <c r="H10" s="2464"/>
      <c r="I10" s="1426"/>
      <c r="J10" s="1200" t="s">
        <v>2649</v>
      </c>
      <c r="K10" s="1426"/>
      <c r="L10" s="1198" t="s">
        <v>2642</v>
      </c>
      <c r="M10" s="95">
        <v>4200000</v>
      </c>
      <c r="N10" s="95"/>
      <c r="O10" s="2326"/>
      <c r="P10" s="97">
        <v>41155</v>
      </c>
      <c r="Q10" s="97">
        <v>41274</v>
      </c>
      <c r="R10" s="385" t="s">
        <v>2650</v>
      </c>
    </row>
    <row r="11" spans="1:18" ht="114.5" customHeight="1" thickBot="1">
      <c r="A11" s="1426"/>
      <c r="B11" s="1426"/>
      <c r="C11" s="1426"/>
      <c r="D11" s="1426"/>
      <c r="E11" s="1625"/>
      <c r="F11" s="2463"/>
      <c r="G11" s="2464"/>
      <c r="H11" s="2464"/>
      <c r="I11" s="1426"/>
      <c r="J11" s="1197" t="s">
        <v>2651</v>
      </c>
      <c r="K11" s="1426"/>
      <c r="L11" s="1201" t="s">
        <v>2652</v>
      </c>
      <c r="M11" s="95">
        <v>3000000</v>
      </c>
      <c r="N11" s="95"/>
      <c r="O11" s="2326"/>
      <c r="P11" s="97">
        <v>41170</v>
      </c>
      <c r="Q11" s="97">
        <v>41274</v>
      </c>
      <c r="R11" s="385" t="s">
        <v>2653</v>
      </c>
    </row>
    <row r="12" spans="1:18" ht="114.5" customHeight="1" thickBot="1">
      <c r="A12" s="1426"/>
      <c r="B12" s="1426"/>
      <c r="C12" s="1426"/>
      <c r="D12" s="1426"/>
      <c r="E12" s="1625"/>
      <c r="F12" s="2463"/>
      <c r="G12" s="2464"/>
      <c r="H12" s="2464"/>
      <c r="I12" s="1426"/>
      <c r="J12" s="1197" t="s">
        <v>2654</v>
      </c>
      <c r="K12" s="1426"/>
      <c r="L12" s="1198" t="s">
        <v>2642</v>
      </c>
      <c r="M12" s="95">
        <v>3000000</v>
      </c>
      <c r="N12" s="95"/>
      <c r="O12" s="2326"/>
      <c r="P12" s="97">
        <v>41170</v>
      </c>
      <c r="Q12" s="97">
        <v>41274</v>
      </c>
      <c r="R12" s="385" t="s">
        <v>2655</v>
      </c>
    </row>
    <row r="13" spans="1:18" ht="29" thickBot="1">
      <c r="A13" s="44" t="s">
        <v>322</v>
      </c>
      <c r="B13" s="1626"/>
      <c r="C13" s="1626"/>
      <c r="D13" s="1626"/>
      <c r="E13" s="1626"/>
      <c r="F13" s="1626"/>
      <c r="G13" s="1626"/>
      <c r="H13" s="1626"/>
      <c r="I13" s="1626"/>
      <c r="J13" s="1626"/>
      <c r="K13" s="1626"/>
      <c r="L13" s="1626"/>
      <c r="M13" s="1626"/>
      <c r="N13" s="1626"/>
      <c r="O13" s="1626"/>
      <c r="P13" s="1626"/>
      <c r="Q13" s="1626"/>
      <c r="R13" s="1627"/>
    </row>
    <row r="14" spans="1:18" ht="15" thickBot="1">
      <c r="A14" s="1465" t="s">
        <v>2656</v>
      </c>
      <c r="B14" s="1466"/>
      <c r="C14" s="1467"/>
      <c r="D14" s="45" t="s">
        <v>2657</v>
      </c>
      <c r="E14" s="47"/>
      <c r="F14" s="47"/>
      <c r="G14" s="47"/>
      <c r="H14" s="47"/>
      <c r="I14" s="1468"/>
      <c r="J14" s="1468"/>
      <c r="K14" s="47"/>
      <c r="L14" s="47"/>
      <c r="M14" s="47"/>
      <c r="N14" s="47"/>
      <c r="O14" s="47"/>
      <c r="P14" s="47"/>
      <c r="Q14" s="47"/>
      <c r="R14" s="49"/>
    </row>
    <row r="15" spans="1:18">
      <c r="A15" s="1"/>
      <c r="B15" s="3"/>
      <c r="C15" s="3"/>
      <c r="D15" s="3"/>
      <c r="E15" s="3"/>
      <c r="F15" s="3"/>
      <c r="G15" s="3"/>
      <c r="H15" s="3"/>
      <c r="I15" s="3"/>
      <c r="J15" s="3"/>
      <c r="K15" s="3"/>
      <c r="L15" s="3"/>
      <c r="M15" s="3"/>
      <c r="N15" s="3"/>
      <c r="O15" s="3"/>
      <c r="P15" s="3"/>
      <c r="Q15" s="3"/>
      <c r="R15" s="3"/>
    </row>
    <row r="16" spans="1:18">
      <c r="A16" s="1" t="s">
        <v>325</v>
      </c>
      <c r="B16" s="1"/>
      <c r="C16" s="1"/>
      <c r="D16" s="1"/>
      <c r="E16" s="1"/>
      <c r="F16" s="1"/>
      <c r="G16" s="1"/>
      <c r="H16" s="1"/>
      <c r="I16" s="1"/>
      <c r="J16" s="1"/>
      <c r="K16" s="1"/>
      <c r="L16" s="1"/>
      <c r="M16" s="1"/>
      <c r="N16" s="1202">
        <f>SUM(N6:N12)</f>
        <v>3325000</v>
      </c>
      <c r="O16" s="1"/>
      <c r="P16" s="1"/>
      <c r="Q16" s="1"/>
      <c r="R16" s="1"/>
    </row>
    <row r="17" spans="1:18">
      <c r="A17" s="1" t="s">
        <v>490</v>
      </c>
      <c r="B17" s="1"/>
      <c r="C17" s="1"/>
      <c r="D17" s="1"/>
      <c r="E17" s="1"/>
      <c r="F17" s="1"/>
      <c r="G17" s="1"/>
      <c r="H17" s="1"/>
      <c r="I17" s="1"/>
      <c r="J17" s="1"/>
      <c r="K17" s="1"/>
      <c r="L17" s="1"/>
      <c r="M17" s="1"/>
      <c r="N17" s="1"/>
      <c r="O17" s="1"/>
      <c r="P17" s="1"/>
      <c r="Q17" s="1"/>
      <c r="R17" s="1"/>
    </row>
    <row r="18" spans="1:18">
      <c r="A18" s="4"/>
      <c r="B18" s="1" t="s">
        <v>491</v>
      </c>
      <c r="C18" s="1"/>
      <c r="D18" s="1"/>
      <c r="E18" s="1"/>
      <c r="F18" s="1"/>
      <c r="G18" s="1"/>
      <c r="H18" s="1"/>
      <c r="I18" s="1"/>
      <c r="J18" s="1"/>
      <c r="K18" s="1"/>
      <c r="L18" s="1"/>
      <c r="M18" s="1"/>
      <c r="N18" s="1"/>
      <c r="O18" s="1"/>
      <c r="P18" s="1"/>
      <c r="Q18" s="1"/>
      <c r="R18" s="1"/>
    </row>
    <row r="19" spans="1:18">
      <c r="A19" s="4"/>
      <c r="B19" s="1" t="s">
        <v>492</v>
      </c>
      <c r="C19" s="1"/>
      <c r="D19" s="1"/>
      <c r="E19" s="1"/>
      <c r="F19" s="1"/>
      <c r="G19" s="1"/>
      <c r="H19" s="1"/>
      <c r="I19" s="1"/>
      <c r="J19" s="1"/>
      <c r="K19" s="1"/>
      <c r="L19" s="1"/>
      <c r="M19" s="1"/>
      <c r="N19" s="1"/>
      <c r="O19" s="1"/>
      <c r="P19" s="1"/>
      <c r="Q19" s="1"/>
      <c r="R19" s="1"/>
    </row>
    <row r="20" spans="1:18">
      <c r="A20" s="52"/>
      <c r="B20" s="1" t="s">
        <v>493</v>
      </c>
      <c r="C20" s="1"/>
      <c r="D20" s="1"/>
      <c r="E20" s="1"/>
      <c r="F20" s="1"/>
      <c r="G20" s="1"/>
      <c r="H20" s="1"/>
      <c r="I20" s="1"/>
      <c r="J20" s="1"/>
      <c r="K20" s="1"/>
      <c r="L20" s="1"/>
      <c r="M20" s="1"/>
      <c r="N20" s="1"/>
      <c r="O20" s="1"/>
      <c r="P20" s="1"/>
      <c r="Q20" s="1"/>
      <c r="R20" s="1"/>
    </row>
    <row r="21" spans="1:18">
      <c r="A21" s="53"/>
      <c r="B21" s="1" t="s">
        <v>494</v>
      </c>
      <c r="C21" s="1"/>
      <c r="D21" s="1"/>
      <c r="E21" s="1"/>
      <c r="F21" s="1"/>
      <c r="G21" s="1"/>
      <c r="H21" s="1"/>
      <c r="I21" s="1"/>
      <c r="J21" s="1"/>
      <c r="K21" s="1"/>
      <c r="L21" s="1"/>
      <c r="M21" s="1"/>
      <c r="N21" s="1"/>
      <c r="O21" s="1"/>
      <c r="P21" s="1"/>
      <c r="Q21" s="1"/>
      <c r="R21" s="1"/>
    </row>
    <row r="23" spans="1:18">
      <c r="A23" s="1432" t="s">
        <v>2528</v>
      </c>
      <c r="B23" s="1433"/>
      <c r="C23" s="1433"/>
      <c r="D23" s="1433"/>
      <c r="E23" s="1433"/>
      <c r="F23" s="1433"/>
      <c r="G23" s="1433"/>
      <c r="H23" s="1433"/>
      <c r="I23" s="1433"/>
      <c r="J23" s="1433"/>
      <c r="K23" s="1433"/>
      <c r="L23" s="1433"/>
      <c r="M23" s="1433"/>
      <c r="N23" s="1433"/>
      <c r="O23" s="1433"/>
      <c r="P23" s="1433"/>
      <c r="Q23" s="1433"/>
      <c r="R23" s="1434"/>
    </row>
    <row r="24" spans="1:18" ht="15" thickBot="1">
      <c r="A24" s="2457" t="s">
        <v>2529</v>
      </c>
      <c r="B24" s="2458"/>
      <c r="C24" s="2458"/>
      <c r="D24" s="2458"/>
      <c r="E24" s="2458"/>
      <c r="F24" s="2458"/>
      <c r="G24" s="2458"/>
      <c r="H24" s="2458"/>
      <c r="I24" s="2458"/>
      <c r="J24" s="1432" t="s">
        <v>1217</v>
      </c>
      <c r="K24" s="1433"/>
      <c r="L24" s="1433"/>
      <c r="M24" s="1433"/>
      <c r="N24" s="1434"/>
      <c r="O24" s="2453" t="s">
        <v>1218</v>
      </c>
      <c r="P24" s="2454"/>
      <c r="Q24" s="2454"/>
      <c r="R24" s="2455"/>
    </row>
    <row r="25" spans="1:18">
      <c r="A25" s="2448" t="s">
        <v>212</v>
      </c>
      <c r="B25" s="2448"/>
      <c r="C25" s="2448"/>
      <c r="D25" s="2449" t="s">
        <v>213</v>
      </c>
      <c r="E25" s="2449"/>
      <c r="F25" s="2449"/>
      <c r="G25" s="2449"/>
      <c r="H25" s="2449"/>
      <c r="I25" s="2449"/>
      <c r="J25" s="2450" t="s">
        <v>421</v>
      </c>
      <c r="K25" s="2450"/>
      <c r="L25" s="2450"/>
      <c r="M25" s="2450"/>
      <c r="N25" s="2450"/>
      <c r="O25" s="2450"/>
      <c r="P25" s="2450"/>
      <c r="Q25" s="2450"/>
      <c r="R25" s="2450"/>
    </row>
    <row r="26" spans="1:18">
      <c r="A26" s="1476" t="s">
        <v>215</v>
      </c>
      <c r="B26" s="1485" t="s">
        <v>216</v>
      </c>
      <c r="C26" s="1486" t="s">
        <v>217</v>
      </c>
      <c r="D26" s="1485" t="s">
        <v>218</v>
      </c>
      <c r="E26" s="1426" t="s">
        <v>219</v>
      </c>
      <c r="F26" s="1477" t="s">
        <v>328</v>
      </c>
      <c r="G26" s="1426" t="s">
        <v>220</v>
      </c>
      <c r="H26" s="1477" t="s">
        <v>327</v>
      </c>
      <c r="I26" s="1478" t="s">
        <v>221</v>
      </c>
      <c r="J26" s="1426" t="s">
        <v>326</v>
      </c>
      <c r="K26" s="1426" t="s">
        <v>222</v>
      </c>
      <c r="L26" s="1485" t="s">
        <v>223</v>
      </c>
      <c r="M26" s="1426" t="s">
        <v>224</v>
      </c>
      <c r="N26" s="1477" t="s">
        <v>327</v>
      </c>
      <c r="O26" s="1426" t="s">
        <v>225</v>
      </c>
      <c r="P26" s="1487" t="s">
        <v>226</v>
      </c>
      <c r="Q26" s="1487"/>
      <c r="R26" s="14" t="s">
        <v>227</v>
      </c>
    </row>
    <row r="27" spans="1:18">
      <c r="A27" s="1476"/>
      <c r="B27" s="1485"/>
      <c r="C27" s="1486"/>
      <c r="D27" s="1485"/>
      <c r="E27" s="1426"/>
      <c r="F27" s="1477"/>
      <c r="G27" s="1426"/>
      <c r="H27" s="1477"/>
      <c r="I27" s="1478"/>
      <c r="J27" s="1426"/>
      <c r="K27" s="1426"/>
      <c r="L27" s="1485"/>
      <c r="M27" s="1426"/>
      <c r="N27" s="1477"/>
      <c r="O27" s="1426"/>
      <c r="P27" s="15" t="s">
        <v>228</v>
      </c>
      <c r="Q27" s="15" t="s">
        <v>229</v>
      </c>
      <c r="R27" s="16" t="s">
        <v>230</v>
      </c>
    </row>
    <row r="28" spans="1:18" ht="409.6">
      <c r="A28" s="1426" t="s">
        <v>2530</v>
      </c>
      <c r="B28" s="1426" t="s">
        <v>2658</v>
      </c>
      <c r="C28" s="1426" t="s">
        <v>2659</v>
      </c>
      <c r="D28" s="1426" t="s">
        <v>2660</v>
      </c>
      <c r="E28" s="1625">
        <v>0.5</v>
      </c>
      <c r="F28" s="2463">
        <v>0.31330000000000002</v>
      </c>
      <c r="G28" s="2464">
        <v>22724083</v>
      </c>
      <c r="H28" s="2464"/>
      <c r="I28" s="1426" t="s">
        <v>2661</v>
      </c>
      <c r="J28" s="1203" t="s">
        <v>2662</v>
      </c>
      <c r="K28" s="1426" t="s">
        <v>2663</v>
      </c>
      <c r="L28" s="1204" t="s">
        <v>2664</v>
      </c>
      <c r="M28" s="95">
        <v>1500000</v>
      </c>
      <c r="N28" s="95">
        <v>1500000</v>
      </c>
      <c r="O28" s="2326" t="s">
        <v>2665</v>
      </c>
      <c r="P28" s="97">
        <v>41145</v>
      </c>
      <c r="Q28" s="97">
        <v>41156</v>
      </c>
      <c r="R28" s="385" t="s">
        <v>2666</v>
      </c>
    </row>
    <row r="29" spans="1:18" ht="409">
      <c r="A29" s="1426"/>
      <c r="B29" s="1426"/>
      <c r="C29" s="1426"/>
      <c r="D29" s="1426"/>
      <c r="E29" s="1625"/>
      <c r="F29" s="2463"/>
      <c r="G29" s="2464"/>
      <c r="H29" s="2464"/>
      <c r="I29" s="1426"/>
      <c r="J29" s="1203" t="s">
        <v>2667</v>
      </c>
      <c r="K29" s="1426"/>
      <c r="L29" s="1205" t="s">
        <v>2668</v>
      </c>
      <c r="M29" s="95">
        <v>11900000</v>
      </c>
      <c r="N29" s="95"/>
      <c r="O29" s="2326"/>
      <c r="P29" s="97">
        <v>41135</v>
      </c>
      <c r="Q29" s="97">
        <v>41274</v>
      </c>
      <c r="R29" s="385" t="s">
        <v>2669</v>
      </c>
    </row>
    <row r="30" spans="1:18" ht="409">
      <c r="A30" s="1426"/>
      <c r="B30" s="1426"/>
      <c r="C30" s="1426"/>
      <c r="D30" s="1426"/>
      <c r="E30" s="1625"/>
      <c r="F30" s="2463"/>
      <c r="G30" s="2464"/>
      <c r="H30" s="2464"/>
      <c r="I30" s="1426"/>
      <c r="J30" s="1203" t="s">
        <v>2670</v>
      </c>
      <c r="K30" s="1426"/>
      <c r="L30" s="1205" t="s">
        <v>2671</v>
      </c>
      <c r="M30" s="95">
        <v>10000000</v>
      </c>
      <c r="N30" s="95">
        <v>6694000</v>
      </c>
      <c r="O30" s="2326"/>
      <c r="P30" s="97">
        <v>41138</v>
      </c>
      <c r="Q30" s="97">
        <v>41274</v>
      </c>
      <c r="R30" s="385" t="s">
        <v>2672</v>
      </c>
    </row>
    <row r="31" spans="1:18" ht="409.6" thickBot="1">
      <c r="A31" s="1426"/>
      <c r="B31" s="1426"/>
      <c r="C31" s="1426"/>
      <c r="D31" s="1426"/>
      <c r="E31" s="1625"/>
      <c r="F31" s="2463"/>
      <c r="G31" s="2464"/>
      <c r="H31" s="2464"/>
      <c r="I31" s="1426"/>
      <c r="J31" s="1201" t="s">
        <v>2673</v>
      </c>
      <c r="K31" s="1426"/>
      <c r="L31" s="1206" t="s">
        <v>2674</v>
      </c>
      <c r="M31" s="95">
        <v>15440000</v>
      </c>
      <c r="N31" s="95"/>
      <c r="O31" s="2326"/>
      <c r="P31" s="97">
        <v>41142</v>
      </c>
      <c r="Q31" s="97">
        <v>41274</v>
      </c>
      <c r="R31" s="385" t="s">
        <v>2675</v>
      </c>
    </row>
    <row r="32" spans="1:18" ht="409.6" thickBot="1">
      <c r="A32" s="1426"/>
      <c r="B32" s="1426"/>
      <c r="C32" s="1426"/>
      <c r="D32" s="1426"/>
      <c r="E32" s="1625"/>
      <c r="F32" s="2463"/>
      <c r="G32" s="2464"/>
      <c r="H32" s="2464"/>
      <c r="I32" s="1426"/>
      <c r="J32" s="1207" t="s">
        <v>2676</v>
      </c>
      <c r="K32" s="1426"/>
      <c r="L32" s="1208" t="s">
        <v>2677</v>
      </c>
      <c r="M32" s="95">
        <v>6500000</v>
      </c>
      <c r="N32" s="95">
        <v>2600000</v>
      </c>
      <c r="O32" s="2326"/>
      <c r="P32" s="97">
        <v>41122</v>
      </c>
      <c r="Q32" s="97">
        <v>41274</v>
      </c>
      <c r="R32" s="385" t="s">
        <v>2678</v>
      </c>
    </row>
    <row r="33" spans="1:18" ht="409.6" thickBot="1">
      <c r="A33" s="1426"/>
      <c r="B33" s="1426"/>
      <c r="C33" s="1426"/>
      <c r="D33" s="1426"/>
      <c r="E33" s="1625"/>
      <c r="F33" s="2463"/>
      <c r="G33" s="2464"/>
      <c r="H33" s="2464"/>
      <c r="I33" s="1426"/>
      <c r="J33" s="1207" t="s">
        <v>2679</v>
      </c>
      <c r="K33" s="1426"/>
      <c r="L33" s="1208" t="s">
        <v>2680</v>
      </c>
      <c r="M33" s="95">
        <v>6500000</v>
      </c>
      <c r="N33" s="95">
        <v>2600000</v>
      </c>
      <c r="O33" s="2326"/>
      <c r="P33" s="97">
        <v>41122</v>
      </c>
      <c r="Q33" s="97">
        <v>41274</v>
      </c>
      <c r="R33" s="385" t="s">
        <v>2681</v>
      </c>
    </row>
    <row r="34" spans="1:18" ht="409.6" thickBot="1">
      <c r="A34" s="1426"/>
      <c r="B34" s="1426"/>
      <c r="C34" s="1426"/>
      <c r="D34" s="1426"/>
      <c r="E34" s="1625"/>
      <c r="F34" s="2463"/>
      <c r="G34" s="2464"/>
      <c r="H34" s="2464"/>
      <c r="I34" s="1426"/>
      <c r="J34" s="1203" t="s">
        <v>2682</v>
      </c>
      <c r="K34" s="1426"/>
      <c r="L34" s="1208" t="s">
        <v>2683</v>
      </c>
      <c r="M34" s="95">
        <v>7500000</v>
      </c>
      <c r="N34" s="95">
        <v>3000000</v>
      </c>
      <c r="O34" s="2326"/>
      <c r="P34" s="97">
        <v>41122</v>
      </c>
      <c r="Q34" s="97">
        <v>41274</v>
      </c>
      <c r="R34" s="385" t="s">
        <v>2684</v>
      </c>
    </row>
    <row r="35" spans="1:18" ht="409.6" thickBot="1">
      <c r="A35" s="1426"/>
      <c r="B35" s="1426"/>
      <c r="C35" s="1426"/>
      <c r="D35" s="1426"/>
      <c r="E35" s="1625"/>
      <c r="F35" s="2463"/>
      <c r="G35" s="2464"/>
      <c r="H35" s="2464"/>
      <c r="I35" s="1426"/>
      <c r="J35" s="1209" t="s">
        <v>2685</v>
      </c>
      <c r="K35" s="1426"/>
      <c r="L35" s="1210" t="s">
        <v>2686</v>
      </c>
      <c r="M35" s="95">
        <v>2750000</v>
      </c>
      <c r="N35" s="95">
        <v>2475000</v>
      </c>
      <c r="O35" s="2326"/>
      <c r="P35" s="97">
        <v>41122</v>
      </c>
      <c r="Q35" s="97">
        <v>41197</v>
      </c>
      <c r="R35" s="385" t="s">
        <v>2687</v>
      </c>
    </row>
    <row r="36" spans="1:18" ht="409.6" thickBot="1">
      <c r="A36" s="1426"/>
      <c r="B36" s="1426"/>
      <c r="C36" s="1426"/>
      <c r="D36" s="1426"/>
      <c r="E36" s="1625"/>
      <c r="F36" s="2463"/>
      <c r="G36" s="2464"/>
      <c r="H36" s="2464"/>
      <c r="I36" s="1426"/>
      <c r="J36" s="1211" t="s">
        <v>2688</v>
      </c>
      <c r="K36" s="1426"/>
      <c r="L36" s="1208" t="s">
        <v>2689</v>
      </c>
      <c r="M36" s="95">
        <v>7500000</v>
      </c>
      <c r="N36" s="95">
        <v>3000000</v>
      </c>
      <c r="O36" s="2326"/>
      <c r="P36" s="97">
        <v>41122</v>
      </c>
      <c r="Q36" s="97">
        <v>41274</v>
      </c>
      <c r="R36" s="385" t="s">
        <v>2690</v>
      </c>
    </row>
    <row r="37" spans="1:18" ht="409.6" thickBot="1">
      <c r="A37" s="1426"/>
      <c r="B37" s="1426"/>
      <c r="C37" s="1426"/>
      <c r="D37" s="1426"/>
      <c r="E37" s="1625"/>
      <c r="F37" s="2463"/>
      <c r="G37" s="2464"/>
      <c r="H37" s="2464"/>
      <c r="I37" s="1426"/>
      <c r="J37" s="1203" t="s">
        <v>2691</v>
      </c>
      <c r="K37" s="1426"/>
      <c r="L37" s="1205" t="s">
        <v>2692</v>
      </c>
      <c r="M37" s="95">
        <v>4000000</v>
      </c>
      <c r="N37" s="95"/>
      <c r="O37" s="2326"/>
      <c r="P37" s="97">
        <v>41162</v>
      </c>
      <c r="Q37" s="97">
        <v>41274</v>
      </c>
      <c r="R37" s="385" t="s">
        <v>2693</v>
      </c>
    </row>
    <row r="38" spans="1:18" ht="409.6" thickBot="1">
      <c r="A38" s="1426"/>
      <c r="B38" s="1426"/>
      <c r="C38" s="1426"/>
      <c r="D38" s="1426"/>
      <c r="E38" s="1625"/>
      <c r="F38" s="2463"/>
      <c r="G38" s="2464"/>
      <c r="H38" s="2464"/>
      <c r="I38" s="1426"/>
      <c r="J38" s="1209" t="s">
        <v>2694</v>
      </c>
      <c r="K38" s="1426"/>
      <c r="L38" s="1212" t="s">
        <v>2695</v>
      </c>
      <c r="M38" s="95">
        <v>4507000</v>
      </c>
      <c r="N38" s="95">
        <v>606666</v>
      </c>
      <c r="O38" s="2326"/>
      <c r="P38" s="97">
        <v>41169</v>
      </c>
      <c r="Q38" s="97">
        <v>41274</v>
      </c>
      <c r="R38" s="385" t="s">
        <v>2696</v>
      </c>
    </row>
    <row r="39" spans="1:18" ht="28">
      <c r="A39" s="1426"/>
      <c r="B39" s="1426"/>
      <c r="C39" s="1426"/>
      <c r="D39" s="1426"/>
      <c r="E39" s="1625"/>
      <c r="F39" s="2463"/>
      <c r="G39" s="2464"/>
      <c r="H39" s="2464"/>
      <c r="I39" s="1426"/>
      <c r="J39" s="1203" t="s">
        <v>2697</v>
      </c>
      <c r="K39" s="1426"/>
      <c r="L39" s="1203" t="s">
        <v>2697</v>
      </c>
      <c r="M39" s="95">
        <v>294042</v>
      </c>
      <c r="N39" s="95">
        <v>194042</v>
      </c>
      <c r="O39" s="2326"/>
      <c r="P39" s="97">
        <v>41170</v>
      </c>
      <c r="Q39" s="97">
        <v>41180</v>
      </c>
      <c r="R39" s="385" t="s">
        <v>2698</v>
      </c>
    </row>
    <row r="40" spans="1:18" ht="409">
      <c r="A40" s="1426"/>
      <c r="B40" s="1426"/>
      <c r="C40" s="1426"/>
      <c r="D40" s="1426"/>
      <c r="E40" s="1625"/>
      <c r="F40" s="2463"/>
      <c r="G40" s="2464"/>
      <c r="H40" s="2464"/>
      <c r="I40" s="1426"/>
      <c r="J40" s="1203" t="s">
        <v>2699</v>
      </c>
      <c r="K40" s="1426"/>
      <c r="L40" s="1213" t="s">
        <v>2700</v>
      </c>
      <c r="M40" s="95">
        <v>4500000</v>
      </c>
      <c r="N40" s="95"/>
      <c r="O40" s="2326"/>
      <c r="P40" s="97">
        <v>41170</v>
      </c>
      <c r="Q40" s="97">
        <v>41274</v>
      </c>
      <c r="R40" s="385" t="s">
        <v>2701</v>
      </c>
    </row>
    <row r="41" spans="1:18" ht="409">
      <c r="A41" s="1426"/>
      <c r="B41" s="1426"/>
      <c r="C41" s="1426"/>
      <c r="D41" s="1426"/>
      <c r="E41" s="1625"/>
      <c r="F41" s="2463"/>
      <c r="G41" s="2464"/>
      <c r="H41" s="2464"/>
      <c r="I41" s="1426"/>
      <c r="J41" s="1214" t="s">
        <v>2702</v>
      </c>
      <c r="K41" s="1426"/>
      <c r="L41" s="1213" t="s">
        <v>2703</v>
      </c>
      <c r="M41" s="95">
        <v>10420000</v>
      </c>
      <c r="N41" s="95"/>
      <c r="O41" s="2326"/>
      <c r="P41" s="97">
        <v>41173</v>
      </c>
      <c r="Q41" s="97">
        <v>41173</v>
      </c>
      <c r="R41" s="385" t="s">
        <v>2704</v>
      </c>
    </row>
    <row r="42" spans="1:18" ht="409">
      <c r="A42" s="1426"/>
      <c r="B42" s="1426"/>
      <c r="C42" s="1426"/>
      <c r="D42" s="1426"/>
      <c r="E42" s="1625"/>
      <c r="F42" s="2463"/>
      <c r="G42" s="2464"/>
      <c r="H42" s="2464"/>
      <c r="I42" s="1426"/>
      <c r="J42" s="1214" t="s">
        <v>2705</v>
      </c>
      <c r="K42" s="1426"/>
      <c r="L42" s="1215" t="s">
        <v>2706</v>
      </c>
      <c r="M42" s="95">
        <v>1000000</v>
      </c>
      <c r="N42" s="95"/>
      <c r="O42" s="2326"/>
      <c r="P42" s="97">
        <v>41173</v>
      </c>
      <c r="Q42" s="97">
        <v>41274</v>
      </c>
      <c r="R42" s="385" t="s">
        <v>2707</v>
      </c>
    </row>
    <row r="43" spans="1:18" ht="29" thickBot="1">
      <c r="A43" s="44" t="s">
        <v>322</v>
      </c>
      <c r="B43" s="1626"/>
      <c r="C43" s="1626"/>
      <c r="D43" s="1626"/>
      <c r="E43" s="1626"/>
      <c r="F43" s="1626"/>
      <c r="G43" s="1626"/>
      <c r="H43" s="1626"/>
      <c r="I43" s="1626"/>
      <c r="J43" s="1626"/>
      <c r="K43" s="1626"/>
      <c r="L43" s="1626"/>
      <c r="M43" s="1626"/>
      <c r="N43" s="1626"/>
      <c r="O43" s="1626"/>
      <c r="P43" s="1626"/>
      <c r="Q43" s="1626"/>
      <c r="R43" s="1627"/>
    </row>
    <row r="44" spans="1:18" ht="15" thickBot="1">
      <c r="A44" s="1465" t="s">
        <v>2656</v>
      </c>
      <c r="B44" s="1466"/>
      <c r="C44" s="1467"/>
      <c r="D44" s="45" t="s">
        <v>2657</v>
      </c>
      <c r="E44" s="47"/>
      <c r="F44" s="47"/>
      <c r="G44" s="47"/>
      <c r="H44" s="47"/>
      <c r="I44" s="1468"/>
      <c r="J44" s="1468"/>
      <c r="K44" s="47"/>
      <c r="L44" s="47"/>
      <c r="M44" s="47"/>
      <c r="N44" s="47"/>
      <c r="O44" s="47"/>
      <c r="P44" s="47"/>
      <c r="Q44" s="47"/>
      <c r="R44" s="49"/>
    </row>
    <row r="45" spans="1:18">
      <c r="A45" s="1"/>
      <c r="B45" s="3"/>
      <c r="C45" s="3"/>
      <c r="D45" s="3"/>
      <c r="E45" s="3"/>
      <c r="F45" s="3"/>
      <c r="G45" s="3"/>
      <c r="H45" s="3"/>
      <c r="I45" s="3"/>
      <c r="J45" s="3"/>
      <c r="K45" s="3"/>
      <c r="L45" s="3"/>
      <c r="M45" s="3"/>
      <c r="N45" s="1216">
        <f>SUM(N28:N42)</f>
        <v>22669708</v>
      </c>
      <c r="O45" s="3"/>
      <c r="P45" s="3"/>
      <c r="Q45" s="3"/>
      <c r="R45" s="3"/>
    </row>
    <row r="46" spans="1:18">
      <c r="A46" s="1" t="s">
        <v>325</v>
      </c>
      <c r="B46" s="1"/>
      <c r="C46" s="1"/>
      <c r="D46" s="1"/>
      <c r="E46" s="1"/>
      <c r="F46" s="1"/>
      <c r="G46" s="1"/>
      <c r="H46" s="1"/>
      <c r="I46" s="1"/>
      <c r="J46" s="1"/>
      <c r="K46" s="1"/>
      <c r="L46" s="1"/>
      <c r="M46" s="1"/>
      <c r="N46" s="1"/>
      <c r="O46" s="1"/>
      <c r="P46" s="1"/>
      <c r="Q46" s="1"/>
      <c r="R46" s="1"/>
    </row>
    <row r="47" spans="1:18">
      <c r="A47" s="1" t="s">
        <v>490</v>
      </c>
      <c r="B47" s="1"/>
      <c r="C47" s="1"/>
      <c r="D47" s="1"/>
      <c r="E47" s="1"/>
      <c r="F47" s="1"/>
      <c r="G47" s="1"/>
      <c r="H47" s="1"/>
      <c r="I47" s="1"/>
      <c r="J47" s="1"/>
      <c r="K47" s="1"/>
      <c r="L47" s="1"/>
      <c r="M47" s="1"/>
      <c r="N47" s="1"/>
      <c r="O47" s="1"/>
      <c r="P47" s="1"/>
      <c r="Q47" s="1"/>
      <c r="R47" s="1"/>
    </row>
    <row r="48" spans="1:18">
      <c r="A48" s="4"/>
      <c r="B48" s="1" t="s">
        <v>491</v>
      </c>
      <c r="C48" s="1"/>
      <c r="D48" s="1"/>
      <c r="E48" s="1"/>
      <c r="F48" s="1"/>
      <c r="G48" s="1"/>
      <c r="H48" s="1"/>
      <c r="I48" s="1"/>
      <c r="J48" s="1"/>
      <c r="K48" s="1"/>
      <c r="L48" s="1"/>
      <c r="M48" s="1"/>
      <c r="N48" s="1"/>
      <c r="O48" s="1"/>
      <c r="P48" s="1"/>
      <c r="Q48" s="1"/>
      <c r="R48" s="1"/>
    </row>
    <row r="49" spans="1:18">
      <c r="A49" s="4"/>
      <c r="B49" s="1" t="s">
        <v>492</v>
      </c>
      <c r="C49" s="1"/>
      <c r="D49" s="1"/>
      <c r="E49" s="1"/>
      <c r="F49" s="1"/>
      <c r="G49" s="1"/>
      <c r="H49" s="1"/>
      <c r="I49" s="1"/>
      <c r="J49" s="1"/>
      <c r="K49" s="1"/>
      <c r="L49" s="1"/>
      <c r="M49" s="1"/>
      <c r="N49" s="1"/>
      <c r="O49" s="1"/>
      <c r="P49" s="1"/>
      <c r="Q49" s="1"/>
      <c r="R49" s="1"/>
    </row>
    <row r="50" spans="1:18">
      <c r="A50" s="52"/>
      <c r="B50" s="1" t="s">
        <v>493</v>
      </c>
      <c r="C50" s="1"/>
      <c r="D50" s="1"/>
      <c r="E50" s="1"/>
      <c r="F50" s="1"/>
      <c r="G50" s="1"/>
      <c r="H50" s="1"/>
      <c r="I50" s="1"/>
      <c r="J50" s="1"/>
      <c r="K50" s="1"/>
      <c r="L50" s="1"/>
      <c r="M50" s="1"/>
      <c r="N50" s="1"/>
      <c r="O50" s="1"/>
      <c r="P50" s="1"/>
      <c r="Q50" s="1"/>
      <c r="R50" s="1"/>
    </row>
    <row r="51" spans="1:18">
      <c r="A51" s="53"/>
      <c r="B51" s="1" t="s">
        <v>494</v>
      </c>
      <c r="C51" s="1"/>
      <c r="D51" s="1"/>
      <c r="E51" s="1"/>
      <c r="F51" s="1"/>
      <c r="G51" s="1"/>
      <c r="H51" s="1"/>
      <c r="I51" s="1"/>
      <c r="J51" s="1"/>
      <c r="K51" s="1"/>
      <c r="L51" s="1"/>
      <c r="M51" s="1"/>
      <c r="N51" s="1"/>
      <c r="O51" s="1"/>
      <c r="P51" s="1"/>
      <c r="Q51" s="1"/>
      <c r="R51" s="1"/>
    </row>
    <row r="53" spans="1:18">
      <c r="A53" s="1432" t="s">
        <v>2528</v>
      </c>
      <c r="B53" s="1433"/>
      <c r="C53" s="1433"/>
      <c r="D53" s="1433"/>
      <c r="E53" s="1433"/>
      <c r="F53" s="1433"/>
      <c r="G53" s="1433"/>
      <c r="H53" s="1433"/>
      <c r="I53" s="1433"/>
      <c r="J53" s="1433"/>
      <c r="K53" s="1433"/>
      <c r="L53" s="1433"/>
      <c r="M53" s="1433"/>
      <c r="N53" s="1433"/>
      <c r="O53" s="1433"/>
      <c r="P53" s="1433"/>
      <c r="Q53" s="1433"/>
      <c r="R53" s="1434"/>
    </row>
    <row r="54" spans="1:18" ht="15" thickBot="1">
      <c r="A54" s="2457" t="s">
        <v>2529</v>
      </c>
      <c r="B54" s="2458"/>
      <c r="C54" s="2458"/>
      <c r="D54" s="2458"/>
      <c r="E54" s="2458"/>
      <c r="F54" s="2458"/>
      <c r="G54" s="2458"/>
      <c r="H54" s="2458"/>
      <c r="I54" s="2458"/>
      <c r="J54" s="1432" t="s">
        <v>1217</v>
      </c>
      <c r="K54" s="1433"/>
      <c r="L54" s="1433"/>
      <c r="M54" s="1433"/>
      <c r="N54" s="1434"/>
      <c r="O54" s="2453" t="s">
        <v>1218</v>
      </c>
      <c r="P54" s="2454"/>
      <c r="Q54" s="2454"/>
      <c r="R54" s="2455"/>
    </row>
    <row r="55" spans="1:18">
      <c r="A55" s="2448" t="s">
        <v>212</v>
      </c>
      <c r="B55" s="2448"/>
      <c r="C55" s="2448"/>
      <c r="D55" s="2449" t="s">
        <v>213</v>
      </c>
      <c r="E55" s="2449"/>
      <c r="F55" s="2449"/>
      <c r="G55" s="2449"/>
      <c r="H55" s="2449"/>
      <c r="I55" s="2449"/>
      <c r="J55" s="2450" t="s">
        <v>421</v>
      </c>
      <c r="K55" s="2450"/>
      <c r="L55" s="2450"/>
      <c r="M55" s="2450"/>
      <c r="N55" s="2450"/>
      <c r="O55" s="2450"/>
      <c r="P55" s="2450"/>
      <c r="Q55" s="2450"/>
      <c r="R55" s="2450"/>
    </row>
    <row r="56" spans="1:18">
      <c r="A56" s="1476" t="s">
        <v>215</v>
      </c>
      <c r="B56" s="1485" t="s">
        <v>216</v>
      </c>
      <c r="C56" s="1486" t="s">
        <v>217</v>
      </c>
      <c r="D56" s="1485" t="s">
        <v>218</v>
      </c>
      <c r="E56" s="1426" t="s">
        <v>219</v>
      </c>
      <c r="F56" s="1477" t="s">
        <v>328</v>
      </c>
      <c r="G56" s="1426" t="s">
        <v>220</v>
      </c>
      <c r="H56" s="1477" t="s">
        <v>327</v>
      </c>
      <c r="I56" s="1478" t="s">
        <v>221</v>
      </c>
      <c r="J56" s="1426" t="s">
        <v>326</v>
      </c>
      <c r="K56" s="1426" t="s">
        <v>222</v>
      </c>
      <c r="L56" s="1485" t="s">
        <v>223</v>
      </c>
      <c r="M56" s="1426" t="s">
        <v>224</v>
      </c>
      <c r="N56" s="1477" t="s">
        <v>327</v>
      </c>
      <c r="O56" s="1426" t="s">
        <v>225</v>
      </c>
      <c r="P56" s="1487" t="s">
        <v>226</v>
      </c>
      <c r="Q56" s="1487"/>
      <c r="R56" s="14" t="s">
        <v>227</v>
      </c>
    </row>
    <row r="57" spans="1:18" ht="15" thickBot="1">
      <c r="A57" s="1476"/>
      <c r="B57" s="1485"/>
      <c r="C57" s="1486"/>
      <c r="D57" s="1485"/>
      <c r="E57" s="1426"/>
      <c r="F57" s="1477"/>
      <c r="G57" s="1426"/>
      <c r="H57" s="1477"/>
      <c r="I57" s="1478"/>
      <c r="J57" s="1426"/>
      <c r="K57" s="1426"/>
      <c r="L57" s="1485"/>
      <c r="M57" s="1426"/>
      <c r="N57" s="1477"/>
      <c r="O57" s="1426"/>
      <c r="P57" s="15" t="s">
        <v>228</v>
      </c>
      <c r="Q57" s="15" t="s">
        <v>229</v>
      </c>
      <c r="R57" s="16" t="s">
        <v>230</v>
      </c>
    </row>
    <row r="58" spans="1:18" ht="409.6" thickBot="1">
      <c r="A58" s="1426" t="s">
        <v>2530</v>
      </c>
      <c r="B58" s="1426" t="s">
        <v>2708</v>
      </c>
      <c r="C58" s="1426" t="s">
        <v>2709</v>
      </c>
      <c r="D58" s="1426" t="s">
        <v>2710</v>
      </c>
      <c r="E58" s="1625">
        <v>0.5</v>
      </c>
      <c r="F58" s="2463">
        <v>0.31090000000000001</v>
      </c>
      <c r="G58" s="2464" t="s">
        <v>2711</v>
      </c>
      <c r="H58" s="2464">
        <v>78416000</v>
      </c>
      <c r="I58" s="1426" t="s">
        <v>2708</v>
      </c>
      <c r="J58" s="1217" t="s">
        <v>2712</v>
      </c>
      <c r="K58" s="1426" t="s">
        <v>2713</v>
      </c>
      <c r="L58" s="1218" t="s">
        <v>2714</v>
      </c>
      <c r="M58" s="95">
        <v>9000000</v>
      </c>
      <c r="N58" s="95">
        <v>3600000</v>
      </c>
      <c r="O58" s="2326" t="s">
        <v>2715</v>
      </c>
      <c r="P58" s="97">
        <v>41122</v>
      </c>
      <c r="Q58" s="97">
        <v>41274</v>
      </c>
      <c r="R58" s="385" t="s">
        <v>2716</v>
      </c>
    </row>
    <row r="59" spans="1:18" ht="409.6" thickBot="1">
      <c r="A59" s="1426"/>
      <c r="B59" s="1426"/>
      <c r="C59" s="1426"/>
      <c r="D59" s="1426"/>
      <c r="E59" s="1625"/>
      <c r="F59" s="2463"/>
      <c r="G59" s="2464"/>
      <c r="H59" s="2464"/>
      <c r="I59" s="1426"/>
      <c r="J59" s="1203" t="s">
        <v>2717</v>
      </c>
      <c r="K59" s="1426"/>
      <c r="L59" s="1208" t="s">
        <v>2718</v>
      </c>
      <c r="M59" s="95">
        <v>7000000</v>
      </c>
      <c r="N59" s="95">
        <v>2800000</v>
      </c>
      <c r="O59" s="2326"/>
      <c r="P59" s="97">
        <v>41122</v>
      </c>
      <c r="Q59" s="97">
        <v>41274</v>
      </c>
      <c r="R59" s="385" t="s">
        <v>2719</v>
      </c>
    </row>
    <row r="60" spans="1:18" ht="409.6" thickBot="1">
      <c r="A60" s="1426"/>
      <c r="B60" s="1426"/>
      <c r="C60" s="1426"/>
      <c r="D60" s="1426"/>
      <c r="E60" s="1625"/>
      <c r="F60" s="2463"/>
      <c r="G60" s="2464"/>
      <c r="H60" s="2464"/>
      <c r="I60" s="1426"/>
      <c r="J60" s="1209" t="s">
        <v>2685</v>
      </c>
      <c r="K60" s="1426"/>
      <c r="L60" s="1210" t="s">
        <v>2686</v>
      </c>
      <c r="M60" s="95">
        <v>2750000</v>
      </c>
      <c r="N60" s="95"/>
      <c r="O60" s="2326"/>
      <c r="P60" s="97">
        <v>41122</v>
      </c>
      <c r="Q60" s="97">
        <v>41274</v>
      </c>
      <c r="R60" s="385" t="s">
        <v>2720</v>
      </c>
    </row>
    <row r="61" spans="1:18" ht="409.6" thickBot="1">
      <c r="A61" s="1426"/>
      <c r="B61" s="1426"/>
      <c r="C61" s="1426"/>
      <c r="D61" s="1426"/>
      <c r="E61" s="1625"/>
      <c r="F61" s="2463"/>
      <c r="G61" s="2464"/>
      <c r="H61" s="2464"/>
      <c r="I61" s="1426"/>
      <c r="J61" s="1199" t="s">
        <v>2721</v>
      </c>
      <c r="K61" s="1426"/>
      <c r="L61" s="1201" t="s">
        <v>2722</v>
      </c>
      <c r="M61" s="95">
        <v>6750000</v>
      </c>
      <c r="N61" s="95">
        <v>1500000</v>
      </c>
      <c r="O61" s="2326"/>
      <c r="P61" s="97">
        <v>41122</v>
      </c>
      <c r="Q61" s="97">
        <v>41274</v>
      </c>
      <c r="R61" s="385" t="s">
        <v>2723</v>
      </c>
    </row>
    <row r="62" spans="1:18" ht="409.6" thickBot="1">
      <c r="A62" s="1426"/>
      <c r="B62" s="1426"/>
      <c r="C62" s="1426"/>
      <c r="D62" s="1426"/>
      <c r="E62" s="1625"/>
      <c r="F62" s="2463"/>
      <c r="G62" s="2464"/>
      <c r="H62" s="2464"/>
      <c r="I62" s="1426"/>
      <c r="J62" s="1197" t="s">
        <v>2724</v>
      </c>
      <c r="K62" s="1426"/>
      <c r="L62" s="1218" t="s">
        <v>2725</v>
      </c>
      <c r="M62" s="95">
        <v>40500000</v>
      </c>
      <c r="N62" s="95">
        <v>9000000</v>
      </c>
      <c r="O62" s="2326"/>
      <c r="P62" s="97">
        <v>41122</v>
      </c>
      <c r="Q62" s="97">
        <v>41274</v>
      </c>
      <c r="R62" s="385" t="s">
        <v>2726</v>
      </c>
    </row>
    <row r="63" spans="1:18" ht="409.6" thickBot="1">
      <c r="A63" s="1426"/>
      <c r="B63" s="1426"/>
      <c r="C63" s="1426"/>
      <c r="D63" s="1426"/>
      <c r="E63" s="1625"/>
      <c r="F63" s="2463"/>
      <c r="G63" s="2464"/>
      <c r="H63" s="2464"/>
      <c r="I63" s="1426"/>
      <c r="J63" s="1199" t="s">
        <v>2727</v>
      </c>
      <c r="K63" s="1426"/>
      <c r="L63" s="1219" t="s">
        <v>2728</v>
      </c>
      <c r="M63" s="95">
        <v>5400000</v>
      </c>
      <c r="N63" s="95">
        <v>1200000</v>
      </c>
      <c r="O63" s="2326"/>
      <c r="P63" s="97">
        <v>41122</v>
      </c>
      <c r="Q63" s="97">
        <v>41274</v>
      </c>
      <c r="R63" s="385" t="s">
        <v>2729</v>
      </c>
    </row>
    <row r="64" spans="1:18" ht="89" thickBot="1">
      <c r="A64" s="1426"/>
      <c r="B64" s="1426"/>
      <c r="C64" s="1426"/>
      <c r="D64" s="1426"/>
      <c r="E64" s="1625"/>
      <c r="F64" s="2463"/>
      <c r="G64" s="2464"/>
      <c r="H64" s="2464"/>
      <c r="I64" s="1426"/>
      <c r="J64" s="1203" t="s">
        <v>2730</v>
      </c>
      <c r="K64" s="1426"/>
      <c r="L64" s="1220" t="s">
        <v>2731</v>
      </c>
      <c r="M64" s="95">
        <v>2400000</v>
      </c>
      <c r="N64" s="95">
        <v>2400000</v>
      </c>
      <c r="O64" s="2326"/>
      <c r="P64" s="97">
        <v>41122</v>
      </c>
      <c r="Q64" s="97">
        <v>41274</v>
      </c>
      <c r="R64" s="385" t="s">
        <v>2732</v>
      </c>
    </row>
    <row r="65" spans="1:18" ht="409.6" thickBot="1">
      <c r="A65" s="1426"/>
      <c r="B65" s="1426"/>
      <c r="C65" s="1426"/>
      <c r="D65" s="1426"/>
      <c r="E65" s="1625"/>
      <c r="F65" s="2463"/>
      <c r="G65" s="2464"/>
      <c r="H65" s="2464"/>
      <c r="I65" s="1426"/>
      <c r="J65" s="1197" t="s">
        <v>2733</v>
      </c>
      <c r="K65" s="1426"/>
      <c r="L65" s="1198" t="s">
        <v>2734</v>
      </c>
      <c r="M65" s="95">
        <v>5400000</v>
      </c>
      <c r="N65" s="95">
        <v>1200000</v>
      </c>
      <c r="O65" s="2326"/>
      <c r="P65" s="97">
        <v>41122</v>
      </c>
      <c r="Q65" s="97">
        <v>41274</v>
      </c>
      <c r="R65" s="385" t="s">
        <v>2735</v>
      </c>
    </row>
    <row r="66" spans="1:18" ht="88">
      <c r="A66" s="1426"/>
      <c r="B66" s="1426"/>
      <c r="C66" s="1426"/>
      <c r="D66" s="1426"/>
      <c r="E66" s="1625"/>
      <c r="F66" s="2463"/>
      <c r="G66" s="2464"/>
      <c r="H66" s="2464"/>
      <c r="I66" s="1426"/>
      <c r="J66" s="1203" t="s">
        <v>2736</v>
      </c>
      <c r="K66" s="1426"/>
      <c r="L66" s="1220" t="s">
        <v>2731</v>
      </c>
      <c r="M66" s="95">
        <v>1800000</v>
      </c>
      <c r="N66" s="95">
        <v>1800000</v>
      </c>
      <c r="O66" s="2326"/>
      <c r="P66" s="97">
        <v>41122</v>
      </c>
      <c r="Q66" s="97">
        <v>41274</v>
      </c>
      <c r="R66" s="385" t="s">
        <v>2737</v>
      </c>
    </row>
    <row r="67" spans="1:18" ht="88">
      <c r="A67" s="1426"/>
      <c r="B67" s="1426"/>
      <c r="C67" s="1426"/>
      <c r="D67" s="1426"/>
      <c r="E67" s="1625"/>
      <c r="F67" s="2463"/>
      <c r="G67" s="2464"/>
      <c r="H67" s="2464"/>
      <c r="I67" s="1426"/>
      <c r="J67" s="1203" t="s">
        <v>2738</v>
      </c>
      <c r="K67" s="1426"/>
      <c r="L67" s="1220" t="s">
        <v>2731</v>
      </c>
      <c r="M67" s="95">
        <v>13000000</v>
      </c>
      <c r="N67" s="95">
        <v>10861000</v>
      </c>
      <c r="O67" s="2326"/>
      <c r="P67" s="97">
        <v>41122</v>
      </c>
      <c r="Q67" s="97">
        <v>41149</v>
      </c>
      <c r="R67" s="385" t="s">
        <v>2739</v>
      </c>
    </row>
    <row r="68" spans="1:18" ht="78" thickBot="1">
      <c r="A68" s="1426"/>
      <c r="B68" s="1426"/>
      <c r="C68" s="1426"/>
      <c r="D68" s="1426"/>
      <c r="E68" s="1625"/>
      <c r="F68" s="2463"/>
      <c r="G68" s="2464"/>
      <c r="H68" s="2464"/>
      <c r="I68" s="1426"/>
      <c r="J68" s="1203" t="s">
        <v>2740</v>
      </c>
      <c r="K68" s="1426"/>
      <c r="L68" s="1221" t="s">
        <v>2741</v>
      </c>
      <c r="M68" s="95">
        <v>2190000</v>
      </c>
      <c r="N68" s="95">
        <v>2190000</v>
      </c>
      <c r="O68" s="2326"/>
      <c r="P68" s="97">
        <v>41122</v>
      </c>
      <c r="Q68" s="97">
        <v>41149</v>
      </c>
      <c r="R68" s="385" t="s">
        <v>2742</v>
      </c>
    </row>
    <row r="69" spans="1:18" ht="409.6" thickBot="1">
      <c r="A69" s="1426"/>
      <c r="B69" s="1426"/>
      <c r="C69" s="1426"/>
      <c r="D69" s="1426"/>
      <c r="E69" s="1625"/>
      <c r="F69" s="2463"/>
      <c r="G69" s="2464"/>
      <c r="H69" s="2464"/>
      <c r="I69" s="1426"/>
      <c r="J69" s="1197" t="s">
        <v>2743</v>
      </c>
      <c r="K69" s="1426"/>
      <c r="L69" s="1222" t="s">
        <v>2744</v>
      </c>
      <c r="M69" s="95">
        <v>6400000</v>
      </c>
      <c r="N69" s="95">
        <v>1500000</v>
      </c>
      <c r="O69" s="2326"/>
      <c r="P69" s="97">
        <v>41129</v>
      </c>
      <c r="Q69" s="97">
        <v>41274</v>
      </c>
      <c r="R69" s="385" t="s">
        <v>2745</v>
      </c>
    </row>
    <row r="70" spans="1:18" ht="77">
      <c r="A70" s="1426"/>
      <c r="B70" s="1426"/>
      <c r="C70" s="1426"/>
      <c r="D70" s="1426"/>
      <c r="E70" s="1625"/>
      <c r="F70" s="2463"/>
      <c r="G70" s="2464"/>
      <c r="H70" s="2464"/>
      <c r="I70" s="1426"/>
      <c r="J70" s="1203" t="s">
        <v>2746</v>
      </c>
      <c r="K70" s="1426"/>
      <c r="L70" s="1220" t="s">
        <v>2731</v>
      </c>
      <c r="M70" s="95">
        <v>850000</v>
      </c>
      <c r="N70" s="95"/>
      <c r="O70" s="2326"/>
      <c r="P70" s="97">
        <v>41130</v>
      </c>
      <c r="Q70" s="97">
        <v>41274</v>
      </c>
      <c r="R70" s="385" t="s">
        <v>2747</v>
      </c>
    </row>
    <row r="71" spans="1:18" ht="409.6">
      <c r="A71" s="1426"/>
      <c r="B71" s="1426"/>
      <c r="C71" s="1426"/>
      <c r="D71" s="1426"/>
      <c r="E71" s="1625"/>
      <c r="F71" s="2463"/>
      <c r="G71" s="2464"/>
      <c r="H71" s="2464"/>
      <c r="I71" s="1426"/>
      <c r="J71" s="1201" t="s">
        <v>2748</v>
      </c>
      <c r="K71" s="1426"/>
      <c r="L71" s="1198" t="s">
        <v>2642</v>
      </c>
      <c r="M71" s="95">
        <v>4800000</v>
      </c>
      <c r="N71" s="95">
        <v>1200000</v>
      </c>
      <c r="O71" s="2326"/>
      <c r="P71" s="97">
        <v>41136</v>
      </c>
      <c r="Q71" s="97">
        <v>41274</v>
      </c>
      <c r="R71" s="385" t="s">
        <v>2749</v>
      </c>
    </row>
    <row r="72" spans="1:18" ht="409.6" thickBot="1">
      <c r="A72" s="1426"/>
      <c r="B72" s="1426"/>
      <c r="C72" s="1426"/>
      <c r="D72" s="1426"/>
      <c r="E72" s="1625"/>
      <c r="F72" s="2463"/>
      <c r="G72" s="2464"/>
      <c r="H72" s="2464"/>
      <c r="I72" s="1426"/>
      <c r="J72" s="1203" t="s">
        <v>2750</v>
      </c>
      <c r="K72" s="1426"/>
      <c r="L72" s="1220" t="s">
        <v>2751</v>
      </c>
      <c r="M72" s="95">
        <v>4000000</v>
      </c>
      <c r="N72" s="95">
        <v>4000000</v>
      </c>
      <c r="O72" s="2326"/>
      <c r="P72" s="97">
        <v>41136</v>
      </c>
      <c r="Q72" s="97">
        <v>41159</v>
      </c>
      <c r="R72" s="385" t="s">
        <v>2752</v>
      </c>
    </row>
    <row r="73" spans="1:18" ht="409.6" thickBot="1">
      <c r="A73" s="1426"/>
      <c r="B73" s="1426"/>
      <c r="C73" s="1426"/>
      <c r="D73" s="1426"/>
      <c r="E73" s="1625"/>
      <c r="F73" s="2463"/>
      <c r="G73" s="2464"/>
      <c r="H73" s="2464"/>
      <c r="I73" s="1426"/>
      <c r="J73" s="1197" t="s">
        <v>2753</v>
      </c>
      <c r="K73" s="1426"/>
      <c r="L73" s="1198" t="s">
        <v>2754</v>
      </c>
      <c r="M73" s="95">
        <v>5400000</v>
      </c>
      <c r="N73" s="95">
        <v>1350000</v>
      </c>
      <c r="O73" s="2326"/>
      <c r="P73" s="97">
        <v>41136</v>
      </c>
      <c r="Q73" s="97">
        <v>41274</v>
      </c>
      <c r="R73" s="385" t="s">
        <v>2755</v>
      </c>
    </row>
    <row r="74" spans="1:18" ht="409.6">
      <c r="A74" s="1426"/>
      <c r="B74" s="1426"/>
      <c r="C74" s="1426"/>
      <c r="D74" s="1426"/>
      <c r="E74" s="1625"/>
      <c r="F74" s="2463"/>
      <c r="G74" s="2464"/>
      <c r="H74" s="2464"/>
      <c r="I74" s="1426"/>
      <c r="J74" s="1223" t="s">
        <v>2756</v>
      </c>
      <c r="K74" s="1426"/>
      <c r="L74" s="1198" t="s">
        <v>2757</v>
      </c>
      <c r="M74" s="95">
        <v>5400000</v>
      </c>
      <c r="N74" s="95">
        <v>1350000</v>
      </c>
      <c r="O74" s="2326"/>
      <c r="P74" s="97">
        <v>41136</v>
      </c>
      <c r="Q74" s="97">
        <v>41274</v>
      </c>
      <c r="R74" s="385" t="s">
        <v>2758</v>
      </c>
    </row>
    <row r="75" spans="1:18" ht="89" thickBot="1">
      <c r="A75" s="1426"/>
      <c r="B75" s="1426"/>
      <c r="C75" s="1426"/>
      <c r="D75" s="1426"/>
      <c r="E75" s="1625"/>
      <c r="F75" s="2463"/>
      <c r="G75" s="2464"/>
      <c r="H75" s="2464"/>
      <c r="I75" s="1426"/>
      <c r="J75" s="1203" t="s">
        <v>2759</v>
      </c>
      <c r="K75" s="1426"/>
      <c r="L75" s="1220" t="s">
        <v>2731</v>
      </c>
      <c r="M75" s="95">
        <v>3500000</v>
      </c>
      <c r="N75" s="95">
        <v>3500000</v>
      </c>
      <c r="O75" s="2326"/>
      <c r="P75" s="97">
        <v>41137</v>
      </c>
      <c r="Q75" s="97">
        <v>41159</v>
      </c>
      <c r="R75" s="385" t="s">
        <v>2760</v>
      </c>
    </row>
    <row r="76" spans="1:18" ht="409.6" thickBot="1">
      <c r="A76" s="1426"/>
      <c r="B76" s="1426"/>
      <c r="C76" s="1426"/>
      <c r="D76" s="1426"/>
      <c r="E76" s="1625"/>
      <c r="F76" s="2463"/>
      <c r="G76" s="2464"/>
      <c r="H76" s="2464"/>
      <c r="I76" s="1426"/>
      <c r="J76" s="1197" t="s">
        <v>2761</v>
      </c>
      <c r="K76" s="1426"/>
      <c r="L76" s="1201" t="s">
        <v>2762</v>
      </c>
      <c r="M76" s="95">
        <v>4800000</v>
      </c>
      <c r="N76" s="95"/>
      <c r="O76" s="2326"/>
      <c r="P76" s="97">
        <v>41142</v>
      </c>
      <c r="Q76" s="97">
        <v>41274</v>
      </c>
      <c r="R76" s="385" t="s">
        <v>2763</v>
      </c>
    </row>
    <row r="77" spans="1:18" ht="409.6" thickBot="1">
      <c r="A77" s="1426"/>
      <c r="B77" s="1426"/>
      <c r="C77" s="1426"/>
      <c r="D77" s="1426"/>
      <c r="E77" s="1625"/>
      <c r="F77" s="2463"/>
      <c r="G77" s="2464"/>
      <c r="H77" s="2464"/>
      <c r="I77" s="1426"/>
      <c r="J77" s="1201" t="s">
        <v>2764</v>
      </c>
      <c r="K77" s="1426"/>
      <c r="L77" s="1201" t="s">
        <v>2765</v>
      </c>
      <c r="M77" s="95">
        <v>4800000</v>
      </c>
      <c r="N77" s="95">
        <v>1200000</v>
      </c>
      <c r="O77" s="2326"/>
      <c r="P77" s="97">
        <v>41143</v>
      </c>
      <c r="Q77" s="97">
        <v>41274</v>
      </c>
      <c r="R77" s="385" t="s">
        <v>2766</v>
      </c>
    </row>
    <row r="78" spans="1:18" ht="409.6" thickBot="1">
      <c r="A78" s="1426"/>
      <c r="B78" s="1426"/>
      <c r="C78" s="1426"/>
      <c r="D78" s="1426"/>
      <c r="E78" s="1625"/>
      <c r="F78" s="2463"/>
      <c r="G78" s="2464"/>
      <c r="H78" s="2464"/>
      <c r="I78" s="1426"/>
      <c r="J78" s="1197" t="s">
        <v>2767</v>
      </c>
      <c r="K78" s="1426"/>
      <c r="L78" s="1198" t="s">
        <v>2768</v>
      </c>
      <c r="M78" s="95">
        <v>4800000</v>
      </c>
      <c r="N78" s="95"/>
      <c r="O78" s="2326"/>
      <c r="P78" s="97">
        <v>41143</v>
      </c>
      <c r="Q78" s="97">
        <v>41274</v>
      </c>
      <c r="R78" s="385" t="s">
        <v>2769</v>
      </c>
    </row>
    <row r="79" spans="1:18" ht="409.6" thickBot="1">
      <c r="A79" s="1426"/>
      <c r="B79" s="1426"/>
      <c r="C79" s="1426"/>
      <c r="D79" s="1426"/>
      <c r="E79" s="1625"/>
      <c r="F79" s="2463"/>
      <c r="G79" s="2464"/>
      <c r="H79" s="2464"/>
      <c r="I79" s="1426"/>
      <c r="J79" s="1199" t="s">
        <v>2770</v>
      </c>
      <c r="K79" s="1426"/>
      <c r="L79" s="1201" t="s">
        <v>2771</v>
      </c>
      <c r="M79" s="95">
        <v>4800000</v>
      </c>
      <c r="N79" s="95"/>
      <c r="O79" s="2326"/>
      <c r="P79" s="97">
        <v>41143</v>
      </c>
      <c r="Q79" s="97">
        <v>41274</v>
      </c>
      <c r="R79" s="385" t="s">
        <v>2772</v>
      </c>
    </row>
    <row r="80" spans="1:18" ht="66">
      <c r="A80" s="1426"/>
      <c r="B80" s="1426"/>
      <c r="C80" s="1426"/>
      <c r="D80" s="1426"/>
      <c r="E80" s="1625"/>
      <c r="F80" s="2463"/>
      <c r="G80" s="2464"/>
      <c r="H80" s="2464"/>
      <c r="I80" s="1426"/>
      <c r="J80" s="1203" t="s">
        <v>2773</v>
      </c>
      <c r="K80" s="1426"/>
      <c r="L80" s="1220" t="s">
        <v>2741</v>
      </c>
      <c r="M80" s="95">
        <v>215000</v>
      </c>
      <c r="N80" s="95">
        <v>215000</v>
      </c>
      <c r="O80" s="2326"/>
      <c r="P80" s="97">
        <v>41144</v>
      </c>
      <c r="Q80" s="97">
        <v>41144</v>
      </c>
      <c r="R80" s="385" t="s">
        <v>2774</v>
      </c>
    </row>
    <row r="81" spans="1:18" ht="409">
      <c r="A81" s="1426"/>
      <c r="B81" s="1426"/>
      <c r="C81" s="1426"/>
      <c r="D81" s="1426"/>
      <c r="E81" s="1625"/>
      <c r="F81" s="2463"/>
      <c r="G81" s="2464"/>
      <c r="H81" s="2464"/>
      <c r="I81" s="1426"/>
      <c r="J81" s="1214" t="s">
        <v>2775</v>
      </c>
      <c r="K81" s="1426"/>
      <c r="L81" s="1224" t="s">
        <v>2776</v>
      </c>
      <c r="M81" s="95">
        <v>7750000</v>
      </c>
      <c r="N81" s="95"/>
      <c r="O81" s="2326"/>
      <c r="P81" s="97">
        <v>41149</v>
      </c>
      <c r="Q81" s="97">
        <v>41274</v>
      </c>
      <c r="R81" s="385" t="s">
        <v>2777</v>
      </c>
    </row>
    <row r="82" spans="1:18" ht="409">
      <c r="A82" s="1426"/>
      <c r="B82" s="1426"/>
      <c r="C82" s="1426"/>
      <c r="D82" s="1426"/>
      <c r="E82" s="1625"/>
      <c r="F82" s="2463"/>
      <c r="G82" s="2464"/>
      <c r="H82" s="2464"/>
      <c r="I82" s="1426"/>
      <c r="J82" s="1203" t="s">
        <v>2778</v>
      </c>
      <c r="K82" s="1426"/>
      <c r="L82" s="1224" t="s">
        <v>2779</v>
      </c>
      <c r="M82" s="95">
        <v>2000000</v>
      </c>
      <c r="N82" s="95">
        <v>2000000</v>
      </c>
      <c r="O82" s="2326"/>
      <c r="P82" s="97">
        <v>41149</v>
      </c>
      <c r="Q82" s="97">
        <v>41159</v>
      </c>
      <c r="R82" s="385" t="s">
        <v>2742</v>
      </c>
    </row>
    <row r="83" spans="1:18" ht="409.6">
      <c r="A83" s="1426"/>
      <c r="B83" s="1426"/>
      <c r="C83" s="1426"/>
      <c r="D83" s="1426"/>
      <c r="E83" s="1625"/>
      <c r="F83" s="2463"/>
      <c r="G83" s="2464"/>
      <c r="H83" s="2464"/>
      <c r="I83" s="1426"/>
      <c r="J83" s="1201" t="s">
        <v>2780</v>
      </c>
      <c r="K83" s="1426"/>
      <c r="L83" s="1201" t="s">
        <v>2781</v>
      </c>
      <c r="M83" s="95">
        <v>5400000</v>
      </c>
      <c r="N83" s="95">
        <v>1200000</v>
      </c>
      <c r="O83" s="2326"/>
      <c r="P83" s="97">
        <v>41122</v>
      </c>
      <c r="Q83" s="97">
        <v>41274</v>
      </c>
      <c r="R83" s="385" t="s">
        <v>2782</v>
      </c>
    </row>
    <row r="84" spans="1:18" ht="88">
      <c r="A84" s="1426"/>
      <c r="B84" s="1426"/>
      <c r="C84" s="1426"/>
      <c r="D84" s="1426"/>
      <c r="E84" s="1625"/>
      <c r="F84" s="2463"/>
      <c r="G84" s="2464"/>
      <c r="H84" s="2464"/>
      <c r="I84" s="1426"/>
      <c r="J84" s="1203" t="s">
        <v>2783</v>
      </c>
      <c r="K84" s="1426"/>
      <c r="L84" s="1220" t="s">
        <v>2731</v>
      </c>
      <c r="M84" s="95">
        <v>1600000</v>
      </c>
      <c r="N84" s="95">
        <v>1600000</v>
      </c>
      <c r="O84" s="2326"/>
      <c r="P84" s="97">
        <v>41136</v>
      </c>
      <c r="Q84" s="97">
        <v>41158</v>
      </c>
      <c r="R84" s="385" t="s">
        <v>2784</v>
      </c>
    </row>
    <row r="85" spans="1:18" ht="99">
      <c r="A85" s="1426"/>
      <c r="B85" s="1426"/>
      <c r="C85" s="1426"/>
      <c r="D85" s="1426"/>
      <c r="E85" s="1625"/>
      <c r="F85" s="2463"/>
      <c r="G85" s="2464"/>
      <c r="H85" s="2464"/>
      <c r="I85" s="1426"/>
      <c r="J85" s="1203" t="s">
        <v>2778</v>
      </c>
      <c r="K85" s="1426"/>
      <c r="L85" s="1220" t="s">
        <v>2741</v>
      </c>
      <c r="M85" s="95">
        <v>4000000</v>
      </c>
      <c r="N85" s="95">
        <v>4000000</v>
      </c>
      <c r="O85" s="2326"/>
      <c r="P85" s="97">
        <v>41152</v>
      </c>
      <c r="Q85" s="97">
        <v>41152</v>
      </c>
      <c r="R85" s="385" t="s">
        <v>2742</v>
      </c>
    </row>
    <row r="86" spans="1:18" ht="100" thickBot="1">
      <c r="A86" s="1426"/>
      <c r="B86" s="1426"/>
      <c r="C86" s="1426"/>
      <c r="D86" s="1426"/>
      <c r="E86" s="1625"/>
      <c r="F86" s="2463"/>
      <c r="G86" s="2464"/>
      <c r="H86" s="2464"/>
      <c r="I86" s="1426"/>
      <c r="J86" s="1203" t="s">
        <v>2778</v>
      </c>
      <c r="K86" s="1426"/>
      <c r="L86" s="1220" t="s">
        <v>2741</v>
      </c>
      <c r="M86" s="95">
        <v>3000000</v>
      </c>
      <c r="N86" s="95">
        <v>3000000</v>
      </c>
      <c r="O86" s="2326"/>
      <c r="P86" s="97">
        <v>41152</v>
      </c>
      <c r="Q86" s="97">
        <v>41152</v>
      </c>
      <c r="R86" s="385" t="s">
        <v>2785</v>
      </c>
    </row>
    <row r="87" spans="1:18" ht="409.6" thickBot="1">
      <c r="A87" s="1426"/>
      <c r="B87" s="1426"/>
      <c r="C87" s="1426"/>
      <c r="D87" s="1426"/>
      <c r="E87" s="1625"/>
      <c r="F87" s="2463"/>
      <c r="G87" s="2464"/>
      <c r="H87" s="2464"/>
      <c r="I87" s="1426"/>
      <c r="J87" s="1199" t="s">
        <v>2786</v>
      </c>
      <c r="K87" s="1426"/>
      <c r="L87" s="1198" t="s">
        <v>2787</v>
      </c>
      <c r="M87" s="95">
        <v>7000000</v>
      </c>
      <c r="N87" s="95"/>
      <c r="O87" s="2326"/>
      <c r="P87" s="97">
        <v>41155</v>
      </c>
      <c r="Q87" s="97">
        <v>41274</v>
      </c>
      <c r="R87" s="385" t="s">
        <v>2788</v>
      </c>
    </row>
    <row r="88" spans="1:18" ht="409.6" thickBot="1">
      <c r="A88" s="1426"/>
      <c r="B88" s="1426"/>
      <c r="C88" s="1426"/>
      <c r="D88" s="1426"/>
      <c r="E88" s="1625"/>
      <c r="F88" s="2463"/>
      <c r="G88" s="2464"/>
      <c r="H88" s="2464"/>
      <c r="I88" s="1426"/>
      <c r="J88" s="1197" t="s">
        <v>2789</v>
      </c>
      <c r="K88" s="1426"/>
      <c r="L88" s="1201" t="s">
        <v>2790</v>
      </c>
      <c r="M88" s="95">
        <v>4800000</v>
      </c>
      <c r="N88" s="95"/>
      <c r="O88" s="2326"/>
      <c r="P88" s="97">
        <v>41155</v>
      </c>
      <c r="Q88" s="97">
        <v>41274</v>
      </c>
      <c r="R88" s="385" t="s">
        <v>2791</v>
      </c>
    </row>
    <row r="89" spans="1:18" ht="99">
      <c r="A89" s="1426"/>
      <c r="B89" s="1426"/>
      <c r="C89" s="1426"/>
      <c r="D89" s="1426"/>
      <c r="E89" s="1625"/>
      <c r="F89" s="2463"/>
      <c r="G89" s="2464"/>
      <c r="H89" s="2464"/>
      <c r="I89" s="1426"/>
      <c r="J89" s="1203" t="s">
        <v>2792</v>
      </c>
      <c r="K89" s="1426"/>
      <c r="L89" s="1220" t="s">
        <v>2731</v>
      </c>
      <c r="M89" s="95">
        <v>40000000</v>
      </c>
      <c r="N89" s="95"/>
      <c r="O89" s="2326"/>
      <c r="P89" s="97">
        <v>41155</v>
      </c>
      <c r="Q89" s="97">
        <v>41274</v>
      </c>
      <c r="R89" s="385" t="s">
        <v>2793</v>
      </c>
    </row>
    <row r="90" spans="1:18" ht="409">
      <c r="A90" s="1426"/>
      <c r="B90" s="1426"/>
      <c r="C90" s="1426"/>
      <c r="D90" s="1426"/>
      <c r="E90" s="1625"/>
      <c r="F90" s="2463"/>
      <c r="G90" s="2464"/>
      <c r="H90" s="2464"/>
      <c r="I90" s="1426"/>
      <c r="J90" s="1201" t="s">
        <v>2794</v>
      </c>
      <c r="K90" s="1426"/>
      <c r="L90" s="1220" t="s">
        <v>2795</v>
      </c>
      <c r="M90" s="95">
        <v>4800000</v>
      </c>
      <c r="N90" s="95"/>
      <c r="O90" s="2326"/>
      <c r="P90" s="97">
        <v>41155</v>
      </c>
      <c r="Q90" s="97">
        <v>41274</v>
      </c>
      <c r="R90" s="385" t="s">
        <v>2796</v>
      </c>
    </row>
    <row r="91" spans="1:18" ht="409">
      <c r="A91" s="1426"/>
      <c r="B91" s="1426"/>
      <c r="C91" s="1426"/>
      <c r="D91" s="1426"/>
      <c r="E91" s="1625"/>
      <c r="F91" s="2463"/>
      <c r="G91" s="2464"/>
      <c r="H91" s="2464"/>
      <c r="I91" s="1426"/>
      <c r="J91" s="1210" t="s">
        <v>2797</v>
      </c>
      <c r="K91" s="1426"/>
      <c r="L91" s="1220" t="s">
        <v>2798</v>
      </c>
      <c r="M91" s="95">
        <v>4800000</v>
      </c>
      <c r="N91" s="95"/>
      <c r="O91" s="2326"/>
      <c r="P91" s="97">
        <v>41155</v>
      </c>
      <c r="Q91" s="97">
        <v>41274</v>
      </c>
      <c r="R91" s="385" t="s">
        <v>2799</v>
      </c>
    </row>
    <row r="92" spans="1:18" ht="409.6">
      <c r="A92" s="1426"/>
      <c r="B92" s="1426"/>
      <c r="C92" s="1426"/>
      <c r="D92" s="1426"/>
      <c r="E92" s="1625"/>
      <c r="F92" s="2463"/>
      <c r="G92" s="2464"/>
      <c r="H92" s="2464"/>
      <c r="I92" s="1426"/>
      <c r="J92" s="1225"/>
      <c r="K92" s="1426"/>
      <c r="L92" s="1201" t="s">
        <v>2800</v>
      </c>
      <c r="M92" s="95">
        <v>1800000</v>
      </c>
      <c r="N92" s="95"/>
      <c r="O92" s="2326"/>
      <c r="P92" s="97">
        <v>41156</v>
      </c>
      <c r="Q92" s="97">
        <v>41274</v>
      </c>
      <c r="R92" s="385" t="s">
        <v>2801</v>
      </c>
    </row>
    <row r="93" spans="1:18" ht="88">
      <c r="A93" s="1426"/>
      <c r="B93" s="1426"/>
      <c r="C93" s="1426"/>
      <c r="D93" s="1426"/>
      <c r="E93" s="1625"/>
      <c r="F93" s="2463"/>
      <c r="G93" s="2464"/>
      <c r="H93" s="2464"/>
      <c r="I93" s="1426"/>
      <c r="J93" s="1203" t="s">
        <v>2802</v>
      </c>
      <c r="K93" s="1426"/>
      <c r="L93" s="1220" t="s">
        <v>2731</v>
      </c>
      <c r="M93" s="95">
        <v>20000000</v>
      </c>
      <c r="N93" s="95"/>
      <c r="O93" s="2326"/>
      <c r="P93" s="97">
        <v>41162</v>
      </c>
      <c r="Q93" s="97">
        <v>41274</v>
      </c>
      <c r="R93" s="385" t="s">
        <v>2803</v>
      </c>
    </row>
    <row r="94" spans="1:18" ht="88">
      <c r="A94" s="1426"/>
      <c r="B94" s="1426"/>
      <c r="C94" s="1426"/>
      <c r="D94" s="1426"/>
      <c r="E94" s="1625"/>
      <c r="F94" s="2463"/>
      <c r="G94" s="2464"/>
      <c r="H94" s="2464"/>
      <c r="I94" s="1426"/>
      <c r="J94" s="1203" t="s">
        <v>2736</v>
      </c>
      <c r="K94" s="1426"/>
      <c r="L94" s="1220" t="s">
        <v>2731</v>
      </c>
      <c r="M94" s="95">
        <v>15000000</v>
      </c>
      <c r="N94" s="95"/>
      <c r="O94" s="2326"/>
      <c r="P94" s="97">
        <v>41162</v>
      </c>
      <c r="Q94" s="97">
        <v>41274</v>
      </c>
      <c r="R94" s="385" t="s">
        <v>2804</v>
      </c>
    </row>
    <row r="95" spans="1:18" ht="88">
      <c r="A95" s="1426"/>
      <c r="B95" s="1426"/>
      <c r="C95" s="1426"/>
      <c r="D95" s="1426"/>
      <c r="E95" s="1625"/>
      <c r="F95" s="2463"/>
      <c r="G95" s="2464"/>
      <c r="H95" s="2464"/>
      <c r="I95" s="1426"/>
      <c r="J95" s="1203" t="s">
        <v>2738</v>
      </c>
      <c r="K95" s="1426"/>
      <c r="L95" s="1220" t="s">
        <v>2731</v>
      </c>
      <c r="M95" s="95">
        <v>28500000</v>
      </c>
      <c r="N95" s="95"/>
      <c r="O95" s="2326"/>
      <c r="P95" s="97">
        <v>41162</v>
      </c>
      <c r="Q95" s="97">
        <v>41274</v>
      </c>
      <c r="R95" s="385" t="s">
        <v>2805</v>
      </c>
    </row>
    <row r="96" spans="1:18" ht="88">
      <c r="A96" s="1426"/>
      <c r="B96" s="1426"/>
      <c r="C96" s="1426"/>
      <c r="D96" s="1426"/>
      <c r="E96" s="1625"/>
      <c r="F96" s="2463"/>
      <c r="G96" s="2464"/>
      <c r="H96" s="2464"/>
      <c r="I96" s="1426"/>
      <c r="J96" s="1203" t="s">
        <v>2730</v>
      </c>
      <c r="K96" s="1426"/>
      <c r="L96" s="1220" t="s">
        <v>2731</v>
      </c>
      <c r="M96" s="95">
        <v>13500000</v>
      </c>
      <c r="N96" s="95"/>
      <c r="O96" s="2326"/>
      <c r="P96" s="97">
        <v>41162</v>
      </c>
      <c r="Q96" s="97">
        <v>41274</v>
      </c>
      <c r="R96" s="385" t="s">
        <v>2806</v>
      </c>
    </row>
    <row r="97" spans="1:18" ht="409.6">
      <c r="A97" s="1426"/>
      <c r="B97" s="1426"/>
      <c r="C97" s="1426"/>
      <c r="D97" s="1426"/>
      <c r="E97" s="1625"/>
      <c r="F97" s="2463"/>
      <c r="G97" s="2464"/>
      <c r="H97" s="2464"/>
      <c r="I97" s="1426"/>
      <c r="J97" s="1203" t="s">
        <v>2807</v>
      </c>
      <c r="K97" s="1426"/>
      <c r="L97" s="1198" t="s">
        <v>2808</v>
      </c>
      <c r="M97" s="95">
        <v>3600000</v>
      </c>
      <c r="N97" s="95"/>
      <c r="O97" s="2326"/>
      <c r="P97" s="97">
        <v>41162</v>
      </c>
      <c r="Q97" s="97">
        <v>41274</v>
      </c>
      <c r="R97" s="385" t="s">
        <v>2809</v>
      </c>
    </row>
    <row r="98" spans="1:18" ht="409.6">
      <c r="A98" s="1426"/>
      <c r="B98" s="1426"/>
      <c r="C98" s="1426"/>
      <c r="D98" s="1426"/>
      <c r="E98" s="1625"/>
      <c r="F98" s="2463"/>
      <c r="G98" s="2464"/>
      <c r="H98" s="2464"/>
      <c r="I98" s="1426"/>
      <c r="J98" s="1226" t="s">
        <v>2810</v>
      </c>
      <c r="K98" s="1426"/>
      <c r="L98" s="1227" t="s">
        <v>2811</v>
      </c>
      <c r="M98" s="95">
        <v>10000000</v>
      </c>
      <c r="N98" s="95"/>
      <c r="O98" s="2326"/>
      <c r="P98" s="97">
        <v>41162</v>
      </c>
      <c r="Q98" s="97">
        <v>41274</v>
      </c>
      <c r="R98" s="385" t="s">
        <v>2812</v>
      </c>
    </row>
    <row r="99" spans="1:18" ht="89" thickBot="1">
      <c r="A99" s="1426"/>
      <c r="B99" s="1426"/>
      <c r="C99" s="1426"/>
      <c r="D99" s="1426"/>
      <c r="E99" s="1625"/>
      <c r="F99" s="2463"/>
      <c r="G99" s="2464"/>
      <c r="H99" s="2464"/>
      <c r="I99" s="1426"/>
      <c r="J99" s="1203" t="s">
        <v>2813</v>
      </c>
      <c r="K99" s="1426"/>
      <c r="L99" s="1220" t="s">
        <v>2731</v>
      </c>
      <c r="M99" s="95">
        <v>2800000</v>
      </c>
      <c r="N99" s="95"/>
      <c r="O99" s="2326"/>
      <c r="P99" s="97">
        <v>41164</v>
      </c>
      <c r="Q99" s="97">
        <v>41274</v>
      </c>
      <c r="R99" s="385" t="s">
        <v>2803</v>
      </c>
    </row>
    <row r="100" spans="1:18" ht="409.6" thickBot="1">
      <c r="A100" s="1426"/>
      <c r="B100" s="1426"/>
      <c r="C100" s="1426"/>
      <c r="D100" s="1426"/>
      <c r="E100" s="1625"/>
      <c r="F100" s="2463"/>
      <c r="G100" s="2464"/>
      <c r="H100" s="2464"/>
      <c r="I100" s="1426"/>
      <c r="J100" s="1228" t="s">
        <v>2814</v>
      </c>
      <c r="K100" s="1426"/>
      <c r="L100" s="1204" t="s">
        <v>2815</v>
      </c>
      <c r="M100" s="95">
        <v>7000000</v>
      </c>
      <c r="N100" s="95"/>
      <c r="O100" s="2326"/>
      <c r="P100" s="97">
        <v>41164</v>
      </c>
      <c r="Q100" s="97">
        <v>41274</v>
      </c>
      <c r="R100" s="385" t="s">
        <v>2742</v>
      </c>
    </row>
    <row r="101" spans="1:18" ht="409.6" thickBot="1">
      <c r="A101" s="1426"/>
      <c r="B101" s="1426"/>
      <c r="C101" s="1426"/>
      <c r="D101" s="1426"/>
      <c r="E101" s="1625"/>
      <c r="F101" s="2463"/>
      <c r="G101" s="2464"/>
      <c r="H101" s="2464"/>
      <c r="I101" s="1426"/>
      <c r="J101" s="1197" t="s">
        <v>2816</v>
      </c>
      <c r="K101" s="1426"/>
      <c r="L101" s="1223" t="s">
        <v>2817</v>
      </c>
      <c r="M101" s="95">
        <v>3600000</v>
      </c>
      <c r="N101" s="95"/>
      <c r="O101" s="2326"/>
      <c r="P101" s="97">
        <v>41169</v>
      </c>
      <c r="Q101" s="97">
        <v>41274</v>
      </c>
      <c r="R101" s="385" t="s">
        <v>2818</v>
      </c>
    </row>
    <row r="102" spans="1:18" ht="409.6" thickBot="1">
      <c r="A102" s="1426"/>
      <c r="B102" s="1426"/>
      <c r="C102" s="1426"/>
      <c r="D102" s="1426"/>
      <c r="E102" s="1625"/>
      <c r="F102" s="2463"/>
      <c r="G102" s="2464"/>
      <c r="H102" s="2464"/>
      <c r="I102" s="1426"/>
      <c r="J102" s="1197" t="s">
        <v>2819</v>
      </c>
      <c r="K102" s="1426"/>
      <c r="L102" s="1223" t="s">
        <v>2744</v>
      </c>
      <c r="M102" s="95">
        <v>3600000</v>
      </c>
      <c r="N102" s="95"/>
      <c r="O102" s="2326"/>
      <c r="P102" s="97">
        <v>41170</v>
      </c>
      <c r="Q102" s="97">
        <v>41274</v>
      </c>
      <c r="R102" s="385" t="s">
        <v>2820</v>
      </c>
    </row>
    <row r="103" spans="1:18" ht="409">
      <c r="A103" s="1426"/>
      <c r="B103" s="1426"/>
      <c r="C103" s="1426"/>
      <c r="D103" s="1426"/>
      <c r="E103" s="1625"/>
      <c r="F103" s="2463"/>
      <c r="G103" s="2464"/>
      <c r="H103" s="2464"/>
      <c r="I103" s="1426"/>
      <c r="J103" s="1203" t="s">
        <v>2821</v>
      </c>
      <c r="K103" s="1426"/>
      <c r="L103" s="1213" t="s">
        <v>2700</v>
      </c>
      <c r="M103" s="95">
        <v>1500000</v>
      </c>
      <c r="N103" s="95"/>
      <c r="O103" s="2326"/>
      <c r="P103" s="97">
        <v>41170</v>
      </c>
      <c r="Q103" s="97">
        <v>41274</v>
      </c>
      <c r="R103" s="385" t="s">
        <v>2701</v>
      </c>
    </row>
    <row r="104" spans="1:18" ht="409.6">
      <c r="A104" s="1426"/>
      <c r="B104" s="1426"/>
      <c r="C104" s="1426"/>
      <c r="D104" s="1426"/>
      <c r="E104" s="1625"/>
      <c r="F104" s="2463"/>
      <c r="G104" s="2464"/>
      <c r="H104" s="2464"/>
      <c r="I104" s="1426"/>
      <c r="J104" s="1206" t="s">
        <v>2822</v>
      </c>
      <c r="K104" s="1426"/>
      <c r="L104" s="1229" t="s">
        <v>2823</v>
      </c>
      <c r="M104" s="95">
        <v>3900000</v>
      </c>
      <c r="N104" s="95"/>
      <c r="O104" s="2326"/>
      <c r="P104" s="97">
        <v>41172</v>
      </c>
      <c r="Q104" s="97">
        <v>41274</v>
      </c>
      <c r="R104" s="385" t="s">
        <v>2824</v>
      </c>
    </row>
    <row r="105" spans="1:18" ht="409">
      <c r="A105" s="1426"/>
      <c r="B105" s="1426"/>
      <c r="C105" s="1426"/>
      <c r="D105" s="1426"/>
      <c r="E105" s="1625"/>
      <c r="F105" s="2463"/>
      <c r="G105" s="2464"/>
      <c r="H105" s="2464"/>
      <c r="I105" s="1426"/>
      <c r="J105" s="1230" t="s">
        <v>2825</v>
      </c>
      <c r="K105" s="1426"/>
      <c r="L105" s="1224" t="s">
        <v>2826</v>
      </c>
      <c r="M105" s="95">
        <v>15500000</v>
      </c>
      <c r="N105" s="95"/>
      <c r="O105" s="2326"/>
      <c r="P105" s="97">
        <v>41173</v>
      </c>
      <c r="Q105" s="97">
        <v>41274</v>
      </c>
      <c r="R105" s="385" t="s">
        <v>2827</v>
      </c>
    </row>
    <row r="106" spans="1:18" ht="77">
      <c r="A106" s="1426"/>
      <c r="B106" s="1426"/>
      <c r="C106" s="1426"/>
      <c r="D106" s="1426"/>
      <c r="E106" s="1625"/>
      <c r="F106" s="2463"/>
      <c r="G106" s="2464"/>
      <c r="H106" s="2464"/>
      <c r="I106" s="1426"/>
      <c r="J106" s="1203" t="s">
        <v>2828</v>
      </c>
      <c r="K106" s="1426"/>
      <c r="L106" s="1220" t="s">
        <v>2741</v>
      </c>
      <c r="M106" s="95">
        <v>4000000</v>
      </c>
      <c r="N106" s="95"/>
      <c r="O106" s="2326"/>
      <c r="P106" s="97">
        <v>41177</v>
      </c>
      <c r="Q106" s="97">
        <v>41274</v>
      </c>
      <c r="R106" s="385" t="s">
        <v>2829</v>
      </c>
    </row>
    <row r="107" spans="1:18" ht="88">
      <c r="A107" s="1426"/>
      <c r="B107" s="1426"/>
      <c r="C107" s="1426"/>
      <c r="D107" s="1426"/>
      <c r="E107" s="1625"/>
      <c r="F107" s="2463"/>
      <c r="G107" s="2464"/>
      <c r="H107" s="2464"/>
      <c r="I107" s="1426"/>
      <c r="J107" s="1203" t="s">
        <v>2830</v>
      </c>
      <c r="K107" s="1426"/>
      <c r="L107" s="1220" t="s">
        <v>2731</v>
      </c>
      <c r="M107" s="95">
        <v>15390000</v>
      </c>
      <c r="N107" s="95"/>
      <c r="O107" s="2326"/>
      <c r="P107" s="97">
        <v>41178</v>
      </c>
      <c r="Q107" s="97">
        <v>41274</v>
      </c>
      <c r="R107" s="385" t="s">
        <v>2831</v>
      </c>
    </row>
    <row r="108" spans="1:18" ht="88">
      <c r="A108" s="1426"/>
      <c r="B108" s="1426"/>
      <c r="C108" s="1426"/>
      <c r="D108" s="1426"/>
      <c r="E108" s="1625"/>
      <c r="F108" s="2463"/>
      <c r="G108" s="2464"/>
      <c r="H108" s="2464"/>
      <c r="I108" s="1426"/>
      <c r="J108" s="1203" t="s">
        <v>2832</v>
      </c>
      <c r="K108" s="1426"/>
      <c r="L108" s="1220" t="s">
        <v>2741</v>
      </c>
      <c r="M108" s="95">
        <v>150000</v>
      </c>
      <c r="N108" s="95">
        <v>150000</v>
      </c>
      <c r="O108" s="2326"/>
      <c r="P108" s="97">
        <v>41162</v>
      </c>
      <c r="Q108" s="97">
        <v>41274</v>
      </c>
      <c r="R108" s="385" t="s">
        <v>2833</v>
      </c>
    </row>
    <row r="109" spans="1:18" ht="88">
      <c r="A109" s="1426"/>
      <c r="B109" s="1426"/>
      <c r="C109" s="1426"/>
      <c r="D109" s="1426"/>
      <c r="E109" s="1625"/>
      <c r="F109" s="2463"/>
      <c r="G109" s="2464"/>
      <c r="H109" s="2464"/>
      <c r="I109" s="1426"/>
      <c r="J109" s="1203" t="s">
        <v>2832</v>
      </c>
      <c r="K109" s="1426"/>
      <c r="L109" s="1220" t="s">
        <v>2741</v>
      </c>
      <c r="M109" s="95">
        <v>600000</v>
      </c>
      <c r="N109" s="95">
        <v>600000</v>
      </c>
      <c r="O109" s="2326"/>
      <c r="P109" s="97">
        <v>41164</v>
      </c>
      <c r="Q109" s="97">
        <v>41274</v>
      </c>
      <c r="R109" s="385" t="s">
        <v>2834</v>
      </c>
    </row>
    <row r="110" spans="1:18" ht="88">
      <c r="A110" s="1426"/>
      <c r="B110" s="1426"/>
      <c r="C110" s="1426"/>
      <c r="D110" s="1426"/>
      <c r="E110" s="1625"/>
      <c r="F110" s="2463"/>
      <c r="G110" s="2464"/>
      <c r="H110" s="2464"/>
      <c r="I110" s="1426"/>
      <c r="J110" s="1203" t="s">
        <v>2832</v>
      </c>
      <c r="K110" s="1426"/>
      <c r="L110" s="1220" t="s">
        <v>2741</v>
      </c>
      <c r="M110" s="95">
        <v>600000</v>
      </c>
      <c r="N110" s="95">
        <v>600000</v>
      </c>
      <c r="O110" s="2326"/>
      <c r="P110" s="97">
        <v>41164</v>
      </c>
      <c r="Q110" s="97">
        <v>41274</v>
      </c>
      <c r="R110" s="385" t="s">
        <v>2835</v>
      </c>
    </row>
    <row r="111" spans="1:18" ht="88">
      <c r="A111" s="1426"/>
      <c r="B111" s="1426"/>
      <c r="C111" s="1426"/>
      <c r="D111" s="1426"/>
      <c r="E111" s="1625"/>
      <c r="F111" s="2463"/>
      <c r="G111" s="2464"/>
      <c r="H111" s="2464"/>
      <c r="I111" s="1426"/>
      <c r="J111" s="1203" t="s">
        <v>2832</v>
      </c>
      <c r="K111" s="1426"/>
      <c r="L111" s="1220" t="s">
        <v>2741</v>
      </c>
      <c r="M111" s="95">
        <v>600000</v>
      </c>
      <c r="N111" s="95">
        <v>600000</v>
      </c>
      <c r="O111" s="2326"/>
      <c r="P111" s="97">
        <v>41164</v>
      </c>
      <c r="Q111" s="97">
        <v>41274</v>
      </c>
      <c r="R111" s="385" t="s">
        <v>2836</v>
      </c>
    </row>
    <row r="112" spans="1:18" ht="88">
      <c r="A112" s="1426"/>
      <c r="B112" s="1426"/>
      <c r="C112" s="1426"/>
      <c r="D112" s="1426"/>
      <c r="E112" s="1625"/>
      <c r="F112" s="2463"/>
      <c r="G112" s="2464"/>
      <c r="H112" s="2464"/>
      <c r="I112" s="1426"/>
      <c r="J112" s="1203" t="s">
        <v>2832</v>
      </c>
      <c r="K112" s="1426"/>
      <c r="L112" s="1220" t="s">
        <v>2741</v>
      </c>
      <c r="M112" s="95">
        <v>300000</v>
      </c>
      <c r="N112" s="95">
        <v>300000</v>
      </c>
      <c r="O112" s="2326"/>
      <c r="P112" s="97">
        <v>41164</v>
      </c>
      <c r="Q112" s="97">
        <v>41274</v>
      </c>
      <c r="R112" s="385" t="s">
        <v>2837</v>
      </c>
    </row>
    <row r="113" spans="1:18" ht="88">
      <c r="A113" s="1426"/>
      <c r="B113" s="1426"/>
      <c r="C113" s="1426"/>
      <c r="D113" s="1426"/>
      <c r="E113" s="1625"/>
      <c r="F113" s="2463"/>
      <c r="G113" s="2464"/>
      <c r="H113" s="2464"/>
      <c r="I113" s="1426"/>
      <c r="J113" s="1203" t="s">
        <v>2832</v>
      </c>
      <c r="K113" s="1426"/>
      <c r="L113" s="1220" t="s">
        <v>2741</v>
      </c>
      <c r="M113" s="95">
        <v>1000000</v>
      </c>
      <c r="N113" s="95">
        <v>1000000</v>
      </c>
      <c r="O113" s="2326"/>
      <c r="P113" s="97">
        <v>41164</v>
      </c>
      <c r="Q113" s="97">
        <v>41274</v>
      </c>
      <c r="R113" s="385" t="s">
        <v>2838</v>
      </c>
    </row>
    <row r="114" spans="1:18" ht="88">
      <c r="A114" s="1426"/>
      <c r="B114" s="1426"/>
      <c r="C114" s="1426"/>
      <c r="D114" s="1426"/>
      <c r="E114" s="1625"/>
      <c r="F114" s="2463"/>
      <c r="G114" s="2464"/>
      <c r="H114" s="2464"/>
      <c r="I114" s="1426"/>
      <c r="J114" s="1203" t="s">
        <v>2832</v>
      </c>
      <c r="K114" s="1426"/>
      <c r="L114" s="1220" t="s">
        <v>2741</v>
      </c>
      <c r="M114" s="95">
        <v>300000</v>
      </c>
      <c r="N114" s="95">
        <v>300000</v>
      </c>
      <c r="O114" s="2326"/>
      <c r="P114" s="97">
        <v>41164</v>
      </c>
      <c r="Q114" s="97">
        <v>41274</v>
      </c>
      <c r="R114" s="385" t="s">
        <v>2839</v>
      </c>
    </row>
    <row r="115" spans="1:18" ht="88">
      <c r="A115" s="1426"/>
      <c r="B115" s="1426"/>
      <c r="C115" s="1426"/>
      <c r="D115" s="1426"/>
      <c r="E115" s="1625"/>
      <c r="F115" s="2463"/>
      <c r="G115" s="2464"/>
      <c r="H115" s="2464"/>
      <c r="I115" s="1426"/>
      <c r="J115" s="1203" t="s">
        <v>2832</v>
      </c>
      <c r="K115" s="1426"/>
      <c r="L115" s="1220" t="s">
        <v>2741</v>
      </c>
      <c r="M115" s="95">
        <v>4000000</v>
      </c>
      <c r="N115" s="95">
        <v>4000000</v>
      </c>
      <c r="O115" s="2326"/>
      <c r="P115" s="97">
        <v>41164</v>
      </c>
      <c r="Q115" s="97">
        <v>41274</v>
      </c>
      <c r="R115" s="385" t="s">
        <v>2829</v>
      </c>
    </row>
    <row r="116" spans="1:18" ht="88">
      <c r="A116" s="1426"/>
      <c r="B116" s="1426"/>
      <c r="C116" s="1426"/>
      <c r="D116" s="1426"/>
      <c r="E116" s="1625"/>
      <c r="F116" s="2463"/>
      <c r="G116" s="2464"/>
      <c r="H116" s="2464"/>
      <c r="I116" s="1426"/>
      <c r="J116" s="1203" t="s">
        <v>2832</v>
      </c>
      <c r="K116" s="1426"/>
      <c r="L116" s="1220" t="s">
        <v>2741</v>
      </c>
      <c r="M116" s="95">
        <v>2000000</v>
      </c>
      <c r="N116" s="95"/>
      <c r="O116" s="2326"/>
      <c r="P116" s="97">
        <v>41166</v>
      </c>
      <c r="Q116" s="97">
        <v>41274</v>
      </c>
      <c r="R116" s="385" t="s">
        <v>2829</v>
      </c>
    </row>
    <row r="117" spans="1:18" ht="88">
      <c r="A117" s="1426"/>
      <c r="B117" s="1426"/>
      <c r="C117" s="1426"/>
      <c r="D117" s="1426"/>
      <c r="E117" s="1625"/>
      <c r="F117" s="2463"/>
      <c r="G117" s="2464"/>
      <c r="H117" s="2464"/>
      <c r="I117" s="1426"/>
      <c r="J117" s="1203" t="s">
        <v>2832</v>
      </c>
      <c r="K117" s="1426"/>
      <c r="L117" s="1220" t="s">
        <v>2741</v>
      </c>
      <c r="M117" s="95">
        <v>2000000</v>
      </c>
      <c r="N117" s="95"/>
      <c r="O117" s="2326"/>
      <c r="P117" s="97">
        <v>41166</v>
      </c>
      <c r="Q117" s="97">
        <v>41274</v>
      </c>
      <c r="R117" s="385" t="s">
        <v>2742</v>
      </c>
    </row>
    <row r="118" spans="1:18" ht="88">
      <c r="A118" s="1426"/>
      <c r="B118" s="1426"/>
      <c r="C118" s="1426"/>
      <c r="D118" s="1426"/>
      <c r="E118" s="1625"/>
      <c r="F118" s="2463"/>
      <c r="G118" s="2464"/>
      <c r="H118" s="2464"/>
      <c r="I118" s="1426"/>
      <c r="J118" s="1203" t="s">
        <v>2832</v>
      </c>
      <c r="K118" s="1426"/>
      <c r="L118" s="1220" t="s">
        <v>2741</v>
      </c>
      <c r="M118" s="95">
        <v>1500000</v>
      </c>
      <c r="N118" s="95"/>
      <c r="O118" s="2326"/>
      <c r="P118" s="97">
        <v>41166</v>
      </c>
      <c r="Q118" s="97">
        <v>41274</v>
      </c>
      <c r="R118" s="385" t="s">
        <v>2785</v>
      </c>
    </row>
    <row r="119" spans="1:18" ht="88">
      <c r="A119" s="1426"/>
      <c r="B119" s="1426"/>
      <c r="C119" s="1426"/>
      <c r="D119" s="1426"/>
      <c r="E119" s="1625"/>
      <c r="F119" s="2463"/>
      <c r="G119" s="2464"/>
      <c r="H119" s="2464"/>
      <c r="I119" s="1426"/>
      <c r="J119" s="1203" t="s">
        <v>2832</v>
      </c>
      <c r="K119" s="1426"/>
      <c r="L119" s="1220" t="s">
        <v>2741</v>
      </c>
      <c r="M119" s="95">
        <v>750000</v>
      </c>
      <c r="N119" s="95"/>
      <c r="O119" s="2326"/>
      <c r="P119" s="97">
        <v>41166</v>
      </c>
      <c r="Q119" s="97">
        <v>41274</v>
      </c>
      <c r="R119" s="385" t="s">
        <v>2840</v>
      </c>
    </row>
    <row r="120" spans="1:18" ht="88">
      <c r="A120" s="1426"/>
      <c r="B120" s="1426"/>
      <c r="C120" s="1426"/>
      <c r="D120" s="1426"/>
      <c r="E120" s="1625"/>
      <c r="F120" s="2463"/>
      <c r="G120" s="2464"/>
      <c r="H120" s="2464"/>
      <c r="I120" s="1426"/>
      <c r="J120" s="1203" t="s">
        <v>2832</v>
      </c>
      <c r="K120" s="1426"/>
      <c r="L120" s="1220" t="s">
        <v>2741</v>
      </c>
      <c r="M120" s="95">
        <v>1500000</v>
      </c>
      <c r="N120" s="95"/>
      <c r="O120" s="2326"/>
      <c r="P120" s="97">
        <v>41166</v>
      </c>
      <c r="Q120" s="97">
        <v>41274</v>
      </c>
      <c r="R120" s="385" t="s">
        <v>2841</v>
      </c>
    </row>
    <row r="121" spans="1:18" ht="88">
      <c r="A121" s="1426"/>
      <c r="B121" s="1426"/>
      <c r="C121" s="1426"/>
      <c r="D121" s="1426"/>
      <c r="E121" s="1625"/>
      <c r="F121" s="2463"/>
      <c r="G121" s="2464"/>
      <c r="H121" s="2464"/>
      <c r="I121" s="1426"/>
      <c r="J121" s="1203" t="s">
        <v>2832</v>
      </c>
      <c r="K121" s="1426"/>
      <c r="L121" s="1220" t="s">
        <v>2741</v>
      </c>
      <c r="M121" s="95">
        <v>750000</v>
      </c>
      <c r="N121" s="95"/>
      <c r="O121" s="2326"/>
      <c r="P121" s="97">
        <v>41166</v>
      </c>
      <c r="Q121" s="97">
        <v>41274</v>
      </c>
      <c r="R121" s="385" t="s">
        <v>2842</v>
      </c>
    </row>
    <row r="122" spans="1:18" ht="88">
      <c r="A122" s="1426"/>
      <c r="B122" s="1426"/>
      <c r="C122" s="1426"/>
      <c r="D122" s="1426"/>
      <c r="E122" s="1625"/>
      <c r="F122" s="2463"/>
      <c r="G122" s="2464"/>
      <c r="H122" s="2464"/>
      <c r="I122" s="1426"/>
      <c r="J122" s="1203" t="s">
        <v>2832</v>
      </c>
      <c r="K122" s="1426"/>
      <c r="L122" s="1220" t="s">
        <v>2741</v>
      </c>
      <c r="M122" s="95">
        <v>750000</v>
      </c>
      <c r="N122" s="95"/>
      <c r="O122" s="2326"/>
      <c r="P122" s="97">
        <v>41166</v>
      </c>
      <c r="Q122" s="97">
        <v>41274</v>
      </c>
      <c r="R122" s="385" t="s">
        <v>2843</v>
      </c>
    </row>
    <row r="123" spans="1:18" ht="88">
      <c r="A123" s="1426"/>
      <c r="B123" s="1426"/>
      <c r="C123" s="1426"/>
      <c r="D123" s="1426"/>
      <c r="E123" s="1625"/>
      <c r="F123" s="2463"/>
      <c r="G123" s="2464"/>
      <c r="H123" s="2464"/>
      <c r="I123" s="1426"/>
      <c r="J123" s="1203" t="s">
        <v>2832</v>
      </c>
      <c r="K123" s="1426"/>
      <c r="L123" s="1220" t="s">
        <v>2741</v>
      </c>
      <c r="M123" s="95">
        <v>500000</v>
      </c>
      <c r="N123" s="95"/>
      <c r="O123" s="2326"/>
      <c r="P123" s="97">
        <v>41166</v>
      </c>
      <c r="Q123" s="97">
        <v>41274</v>
      </c>
      <c r="R123" s="385" t="s">
        <v>2838</v>
      </c>
    </row>
    <row r="124" spans="1:18" ht="88">
      <c r="A124" s="1426"/>
      <c r="B124" s="1426"/>
      <c r="C124" s="1426"/>
      <c r="D124" s="1426"/>
      <c r="E124" s="1625"/>
      <c r="F124" s="2463"/>
      <c r="G124" s="2464"/>
      <c r="H124" s="2464"/>
      <c r="I124" s="1426"/>
      <c r="J124" s="1203" t="s">
        <v>2832</v>
      </c>
      <c r="K124" s="1426"/>
      <c r="L124" s="1220" t="s">
        <v>2741</v>
      </c>
      <c r="M124" s="95">
        <v>500000</v>
      </c>
      <c r="N124" s="95"/>
      <c r="O124" s="2326"/>
      <c r="P124" s="97">
        <v>41166</v>
      </c>
      <c r="Q124" s="97">
        <v>41274</v>
      </c>
      <c r="R124" s="385" t="s">
        <v>2844</v>
      </c>
    </row>
    <row r="125" spans="1:18" ht="88">
      <c r="A125" s="1426"/>
      <c r="B125" s="1426"/>
      <c r="C125" s="1426"/>
      <c r="D125" s="1426"/>
      <c r="E125" s="1625"/>
      <c r="F125" s="2463"/>
      <c r="G125" s="2464"/>
      <c r="H125" s="2464"/>
      <c r="I125" s="1426"/>
      <c r="J125" s="1203" t="s">
        <v>2832</v>
      </c>
      <c r="K125" s="1426"/>
      <c r="L125" s="1220" t="s">
        <v>2741</v>
      </c>
      <c r="M125" s="95">
        <v>300000</v>
      </c>
      <c r="N125" s="95"/>
      <c r="O125" s="2326"/>
      <c r="P125" s="97">
        <v>41166</v>
      </c>
      <c r="Q125" s="97">
        <v>41274</v>
      </c>
      <c r="R125" s="385" t="s">
        <v>2836</v>
      </c>
    </row>
    <row r="126" spans="1:18" ht="88">
      <c r="A126" s="1426"/>
      <c r="B126" s="1426"/>
      <c r="C126" s="1426"/>
      <c r="D126" s="1426"/>
      <c r="E126" s="1625"/>
      <c r="F126" s="2463"/>
      <c r="G126" s="2464"/>
      <c r="H126" s="2464"/>
      <c r="I126" s="1426"/>
      <c r="J126" s="1203" t="s">
        <v>2832</v>
      </c>
      <c r="K126" s="1426"/>
      <c r="L126" s="1220" t="s">
        <v>2741</v>
      </c>
      <c r="M126" s="95">
        <v>300000</v>
      </c>
      <c r="N126" s="95"/>
      <c r="O126" s="2326"/>
      <c r="P126" s="97">
        <v>41166</v>
      </c>
      <c r="Q126" s="97">
        <v>41274</v>
      </c>
      <c r="R126" s="385" t="s">
        <v>2835</v>
      </c>
    </row>
    <row r="127" spans="1:18" ht="88">
      <c r="A127" s="1426"/>
      <c r="B127" s="1426"/>
      <c r="C127" s="1426"/>
      <c r="D127" s="1426"/>
      <c r="E127" s="1625"/>
      <c r="F127" s="2463"/>
      <c r="G127" s="2464"/>
      <c r="H127" s="2464"/>
      <c r="I127" s="1426"/>
      <c r="J127" s="1203" t="s">
        <v>2832</v>
      </c>
      <c r="K127" s="1426"/>
      <c r="L127" s="1220" t="s">
        <v>2741</v>
      </c>
      <c r="M127" s="95">
        <v>300000</v>
      </c>
      <c r="N127" s="95"/>
      <c r="O127" s="2326"/>
      <c r="P127" s="97">
        <v>41166</v>
      </c>
      <c r="Q127" s="97">
        <v>41274</v>
      </c>
      <c r="R127" s="385" t="s">
        <v>2845</v>
      </c>
    </row>
    <row r="128" spans="1:18" ht="88">
      <c r="A128" s="1426"/>
      <c r="B128" s="1426"/>
      <c r="C128" s="1426"/>
      <c r="D128" s="1426"/>
      <c r="E128" s="1625"/>
      <c r="F128" s="2463"/>
      <c r="G128" s="2464"/>
      <c r="H128" s="2464"/>
      <c r="I128" s="1426"/>
      <c r="J128" s="1203" t="s">
        <v>2832</v>
      </c>
      <c r="K128" s="1426"/>
      <c r="L128" s="1220" t="s">
        <v>2741</v>
      </c>
      <c r="M128" s="95">
        <v>150000</v>
      </c>
      <c r="N128" s="95"/>
      <c r="O128" s="2326"/>
      <c r="P128" s="97">
        <v>41166</v>
      </c>
      <c r="Q128" s="97">
        <v>41274</v>
      </c>
      <c r="R128" s="385" t="s">
        <v>2846</v>
      </c>
    </row>
    <row r="129" spans="1:18" ht="88">
      <c r="A129" s="1426"/>
      <c r="B129" s="1426"/>
      <c r="C129" s="1426"/>
      <c r="D129" s="1426"/>
      <c r="E129" s="1625"/>
      <c r="F129" s="2463"/>
      <c r="G129" s="2464"/>
      <c r="H129" s="2464"/>
      <c r="I129" s="1426"/>
      <c r="J129" s="1203" t="s">
        <v>2832</v>
      </c>
      <c r="K129" s="1426"/>
      <c r="L129" s="1220" t="s">
        <v>2741</v>
      </c>
      <c r="M129" s="95">
        <v>150000</v>
      </c>
      <c r="N129" s="95"/>
      <c r="O129" s="2326"/>
      <c r="P129" s="97">
        <v>41166</v>
      </c>
      <c r="Q129" s="97">
        <v>41274</v>
      </c>
      <c r="R129" s="385" t="s">
        <v>2847</v>
      </c>
    </row>
    <row r="130" spans="1:18" ht="88">
      <c r="A130" s="1426"/>
      <c r="B130" s="1426"/>
      <c r="C130" s="1426"/>
      <c r="D130" s="1426"/>
      <c r="E130" s="1625"/>
      <c r="F130" s="2463"/>
      <c r="G130" s="2464"/>
      <c r="H130" s="2464"/>
      <c r="I130" s="1426"/>
      <c r="J130" s="1203" t="s">
        <v>2832</v>
      </c>
      <c r="K130" s="1426"/>
      <c r="L130" s="1220" t="s">
        <v>2741</v>
      </c>
      <c r="M130" s="95">
        <v>150000</v>
      </c>
      <c r="N130" s="95"/>
      <c r="O130" s="2326"/>
      <c r="P130" s="97">
        <v>41166</v>
      </c>
      <c r="Q130" s="97">
        <v>41274</v>
      </c>
      <c r="R130" s="385" t="s">
        <v>2839</v>
      </c>
    </row>
    <row r="131" spans="1:18" ht="88">
      <c r="A131" s="1426"/>
      <c r="B131" s="1426"/>
      <c r="C131" s="1426"/>
      <c r="D131" s="1426"/>
      <c r="E131" s="1625"/>
      <c r="F131" s="2463"/>
      <c r="G131" s="2464"/>
      <c r="H131" s="2464"/>
      <c r="I131" s="1426"/>
      <c r="J131" s="1203" t="s">
        <v>2832</v>
      </c>
      <c r="K131" s="1426"/>
      <c r="L131" s="1220" t="s">
        <v>2741</v>
      </c>
      <c r="M131" s="95">
        <v>150000</v>
      </c>
      <c r="N131" s="95"/>
      <c r="O131" s="2326"/>
      <c r="P131" s="97">
        <v>41166</v>
      </c>
      <c r="Q131" s="97">
        <v>41274</v>
      </c>
      <c r="R131" s="385" t="s">
        <v>2848</v>
      </c>
    </row>
    <row r="132" spans="1:18" ht="88">
      <c r="A132" s="1426"/>
      <c r="B132" s="1426"/>
      <c r="C132" s="1426"/>
      <c r="D132" s="1426"/>
      <c r="E132" s="1625"/>
      <c r="F132" s="2463"/>
      <c r="G132" s="2464"/>
      <c r="H132" s="2464"/>
      <c r="I132" s="1426"/>
      <c r="J132" s="1203" t="s">
        <v>2832</v>
      </c>
      <c r="K132" s="1426"/>
      <c r="L132" s="1220" t="s">
        <v>2741</v>
      </c>
      <c r="M132" s="95">
        <v>150000</v>
      </c>
      <c r="N132" s="95"/>
      <c r="O132" s="2326"/>
      <c r="P132" s="97">
        <v>41166</v>
      </c>
      <c r="Q132" s="97">
        <v>41274</v>
      </c>
      <c r="R132" s="385" t="s">
        <v>2837</v>
      </c>
    </row>
    <row r="133" spans="1:18" ht="88">
      <c r="A133" s="1426"/>
      <c r="B133" s="1426"/>
      <c r="C133" s="1426"/>
      <c r="D133" s="1426"/>
      <c r="E133" s="1625"/>
      <c r="F133" s="2463"/>
      <c r="G133" s="2464"/>
      <c r="H133" s="2464"/>
      <c r="I133" s="1426"/>
      <c r="J133" s="1203" t="s">
        <v>2832</v>
      </c>
      <c r="K133" s="1426"/>
      <c r="L133" s="1220" t="s">
        <v>2741</v>
      </c>
      <c r="M133" s="95">
        <v>150000</v>
      </c>
      <c r="N133" s="95"/>
      <c r="O133" s="2326"/>
      <c r="P133" s="97">
        <v>41166</v>
      </c>
      <c r="Q133" s="97">
        <v>41274</v>
      </c>
      <c r="R133" s="385" t="s">
        <v>2849</v>
      </c>
    </row>
    <row r="134" spans="1:18" ht="88">
      <c r="A134" s="1426"/>
      <c r="B134" s="1426"/>
      <c r="C134" s="1426"/>
      <c r="D134" s="1426"/>
      <c r="E134" s="1625"/>
      <c r="F134" s="2463"/>
      <c r="G134" s="2464"/>
      <c r="H134" s="2464"/>
      <c r="I134" s="1426"/>
      <c r="J134" s="1203" t="s">
        <v>2832</v>
      </c>
      <c r="K134" s="1426"/>
      <c r="L134" s="1220" t="s">
        <v>2741</v>
      </c>
      <c r="M134" s="95">
        <v>150000</v>
      </c>
      <c r="N134" s="95"/>
      <c r="O134" s="2326"/>
      <c r="P134" s="97">
        <v>41166</v>
      </c>
      <c r="Q134" s="97">
        <v>41274</v>
      </c>
      <c r="R134" s="385" t="s">
        <v>2850</v>
      </c>
    </row>
    <row r="135" spans="1:18" ht="88">
      <c r="A135" s="1426"/>
      <c r="B135" s="1426"/>
      <c r="C135" s="1426"/>
      <c r="D135" s="1426"/>
      <c r="E135" s="1625"/>
      <c r="F135" s="2463"/>
      <c r="G135" s="2464"/>
      <c r="H135" s="2464"/>
      <c r="I135" s="1426"/>
      <c r="J135" s="1203" t="s">
        <v>2832</v>
      </c>
      <c r="K135" s="1426"/>
      <c r="L135" s="1220" t="s">
        <v>2741</v>
      </c>
      <c r="M135" s="95">
        <v>600000</v>
      </c>
      <c r="N135" s="95">
        <v>600000</v>
      </c>
      <c r="O135" s="2326"/>
      <c r="P135" s="97">
        <v>41169</v>
      </c>
      <c r="Q135" s="97">
        <v>41274</v>
      </c>
      <c r="R135" s="385" t="s">
        <v>2845</v>
      </c>
    </row>
    <row r="136" spans="1:18" ht="88">
      <c r="A136" s="1426"/>
      <c r="B136" s="1426"/>
      <c r="C136" s="1426"/>
      <c r="D136" s="1426"/>
      <c r="E136" s="1625"/>
      <c r="F136" s="2463"/>
      <c r="G136" s="2464"/>
      <c r="H136" s="2464"/>
      <c r="I136" s="1426"/>
      <c r="J136" s="1203" t="s">
        <v>2832</v>
      </c>
      <c r="K136" s="1426"/>
      <c r="L136" s="1220" t="s">
        <v>2741</v>
      </c>
      <c r="M136" s="95">
        <v>1000000</v>
      </c>
      <c r="N136" s="95">
        <v>1000000</v>
      </c>
      <c r="O136" s="2326"/>
      <c r="P136" s="97">
        <v>41169</v>
      </c>
      <c r="Q136" s="97">
        <v>41274</v>
      </c>
      <c r="R136" s="385" t="s">
        <v>2844</v>
      </c>
    </row>
    <row r="137" spans="1:18" ht="88">
      <c r="A137" s="1426"/>
      <c r="B137" s="1426"/>
      <c r="C137" s="1426"/>
      <c r="D137" s="1426"/>
      <c r="E137" s="1625"/>
      <c r="F137" s="2463"/>
      <c r="G137" s="2464"/>
      <c r="H137" s="2464"/>
      <c r="I137" s="1426"/>
      <c r="J137" s="1203" t="s">
        <v>2832</v>
      </c>
      <c r="K137" s="1426"/>
      <c r="L137" s="1220" t="s">
        <v>2741</v>
      </c>
      <c r="M137" s="95">
        <v>300000</v>
      </c>
      <c r="N137" s="95">
        <v>300000</v>
      </c>
      <c r="O137" s="2326"/>
      <c r="P137" s="97">
        <v>41169</v>
      </c>
      <c r="Q137" s="97">
        <v>41274</v>
      </c>
      <c r="R137" s="385" t="s">
        <v>2848</v>
      </c>
    </row>
    <row r="138" spans="1:18" ht="88">
      <c r="A138" s="1426"/>
      <c r="B138" s="1426"/>
      <c r="C138" s="1426"/>
      <c r="D138" s="1426"/>
      <c r="E138" s="1625"/>
      <c r="F138" s="2463"/>
      <c r="G138" s="2464"/>
      <c r="H138" s="2464"/>
      <c r="I138" s="1426"/>
      <c r="J138" s="1203" t="s">
        <v>2832</v>
      </c>
      <c r="K138" s="1426"/>
      <c r="L138" s="1220" t="s">
        <v>2741</v>
      </c>
      <c r="M138" s="95">
        <v>3000000</v>
      </c>
      <c r="N138" s="95">
        <v>3000000</v>
      </c>
      <c r="O138" s="2326"/>
      <c r="P138" s="97">
        <v>41169</v>
      </c>
      <c r="Q138" s="97">
        <v>41274</v>
      </c>
      <c r="R138" s="385" t="s">
        <v>2841</v>
      </c>
    </row>
    <row r="139" spans="1:18" ht="88">
      <c r="A139" s="1426"/>
      <c r="B139" s="1426"/>
      <c r="C139" s="1426"/>
      <c r="D139" s="1426"/>
      <c r="E139" s="1625"/>
      <c r="F139" s="2463"/>
      <c r="G139" s="2464"/>
      <c r="H139" s="2464"/>
      <c r="I139" s="1426"/>
      <c r="J139" s="1203" t="s">
        <v>2832</v>
      </c>
      <c r="K139" s="1426"/>
      <c r="L139" s="1220" t="s">
        <v>2741</v>
      </c>
      <c r="M139" s="95">
        <v>1500000</v>
      </c>
      <c r="N139" s="95">
        <v>1500000</v>
      </c>
      <c r="O139" s="2326"/>
      <c r="P139" s="97">
        <v>41169</v>
      </c>
      <c r="Q139" s="97">
        <v>41274</v>
      </c>
      <c r="R139" s="385" t="s">
        <v>2843</v>
      </c>
    </row>
    <row r="140" spans="1:18" ht="88">
      <c r="A140" s="1426"/>
      <c r="B140" s="1426"/>
      <c r="C140" s="1426"/>
      <c r="D140" s="1426"/>
      <c r="E140" s="1625"/>
      <c r="F140" s="2463"/>
      <c r="G140" s="2464"/>
      <c r="H140" s="2464"/>
      <c r="I140" s="1426"/>
      <c r="J140" s="1203" t="s">
        <v>2832</v>
      </c>
      <c r="K140" s="1426"/>
      <c r="L140" s="1220" t="s">
        <v>2741</v>
      </c>
      <c r="M140" s="95">
        <v>1500000</v>
      </c>
      <c r="N140" s="95">
        <v>1500000</v>
      </c>
      <c r="O140" s="2326"/>
      <c r="P140" s="97">
        <v>41169</v>
      </c>
      <c r="Q140" s="97">
        <v>41274</v>
      </c>
      <c r="R140" s="385" t="s">
        <v>2842</v>
      </c>
    </row>
    <row r="141" spans="1:18" ht="88">
      <c r="A141" s="1426"/>
      <c r="B141" s="1426"/>
      <c r="C141" s="1426"/>
      <c r="D141" s="1426"/>
      <c r="E141" s="1625"/>
      <c r="F141" s="2463"/>
      <c r="G141" s="2464"/>
      <c r="H141" s="2464"/>
      <c r="I141" s="1426"/>
      <c r="J141" s="1203" t="s">
        <v>2832</v>
      </c>
      <c r="K141" s="1426"/>
      <c r="L141" s="1220" t="s">
        <v>2741</v>
      </c>
      <c r="M141" s="95">
        <v>300000</v>
      </c>
      <c r="N141" s="95">
        <v>300000</v>
      </c>
      <c r="O141" s="2326"/>
      <c r="P141" s="97">
        <v>41177</v>
      </c>
      <c r="Q141" s="97">
        <v>41274</v>
      </c>
      <c r="R141" s="385" t="s">
        <v>2851</v>
      </c>
    </row>
    <row r="142" spans="1:18" ht="29" thickBot="1">
      <c r="A142" s="44" t="s">
        <v>322</v>
      </c>
      <c r="B142" s="1626"/>
      <c r="C142" s="1626"/>
      <c r="D142" s="1626"/>
      <c r="E142" s="1626"/>
      <c r="F142" s="1626"/>
      <c r="G142" s="1626"/>
      <c r="H142" s="1626"/>
      <c r="I142" s="1626"/>
      <c r="J142" s="1626"/>
      <c r="K142" s="1626"/>
      <c r="L142" s="1626"/>
      <c r="M142" s="1626"/>
      <c r="N142" s="1626"/>
      <c r="O142" s="1626"/>
      <c r="P142" s="1626"/>
      <c r="Q142" s="1626"/>
      <c r="R142" s="1627"/>
    </row>
    <row r="143" spans="1:18" ht="15" thickBot="1">
      <c r="A143" s="1465" t="s">
        <v>2656</v>
      </c>
      <c r="B143" s="1466"/>
      <c r="C143" s="1467"/>
      <c r="D143" s="45" t="s">
        <v>2657</v>
      </c>
      <c r="E143" s="47"/>
      <c r="F143" s="47"/>
      <c r="G143" s="47"/>
      <c r="H143" s="47"/>
      <c r="I143" s="1468"/>
      <c r="J143" s="1468"/>
      <c r="K143" s="47"/>
      <c r="L143" s="47"/>
      <c r="M143" s="47"/>
      <c r="N143" s="47"/>
      <c r="O143" s="47"/>
      <c r="P143" s="47"/>
      <c r="Q143" s="47"/>
      <c r="R143" s="49"/>
    </row>
    <row r="144" spans="1:18">
      <c r="A144" s="1"/>
      <c r="B144" s="3"/>
      <c r="C144" s="3"/>
      <c r="D144" s="3"/>
      <c r="E144" s="3"/>
      <c r="F144" s="3"/>
      <c r="G144" s="3"/>
      <c r="H144" s="3"/>
      <c r="I144" s="3"/>
      <c r="J144" s="3"/>
      <c r="K144" s="3"/>
      <c r="L144" s="3"/>
      <c r="M144" s="3"/>
      <c r="N144" s="3"/>
      <c r="O144" s="3"/>
      <c r="P144" s="3"/>
      <c r="Q144" s="3"/>
      <c r="R144" s="3"/>
    </row>
    <row r="145" spans="1:18">
      <c r="A145" s="1" t="s">
        <v>325</v>
      </c>
      <c r="B145" s="1"/>
      <c r="C145" s="1"/>
      <c r="D145" s="1"/>
      <c r="E145" s="1"/>
      <c r="F145" s="1"/>
      <c r="G145" s="1"/>
      <c r="H145" s="1"/>
      <c r="I145" s="1"/>
      <c r="J145" s="1"/>
      <c r="K145" s="1"/>
      <c r="L145" s="1"/>
      <c r="M145" s="1"/>
      <c r="N145" s="1202">
        <f>SUM(N58:N141)</f>
        <v>78416000</v>
      </c>
      <c r="O145" s="1"/>
      <c r="P145" s="1"/>
      <c r="Q145" s="1"/>
      <c r="R145" s="1"/>
    </row>
    <row r="146" spans="1:18">
      <c r="A146" s="1" t="s">
        <v>490</v>
      </c>
      <c r="B146" s="1"/>
      <c r="C146" s="1"/>
      <c r="D146" s="1"/>
      <c r="E146" s="1"/>
      <c r="F146" s="1"/>
      <c r="G146" s="1"/>
      <c r="H146" s="1"/>
      <c r="I146" s="1"/>
      <c r="J146" s="1"/>
      <c r="K146" s="1"/>
      <c r="L146" s="1"/>
      <c r="M146" s="1"/>
      <c r="N146" s="1"/>
      <c r="O146" s="1"/>
      <c r="P146" s="1"/>
      <c r="Q146" s="1"/>
      <c r="R146" s="1"/>
    </row>
    <row r="147" spans="1:18">
      <c r="A147" s="4"/>
      <c r="B147" s="1" t="s">
        <v>491</v>
      </c>
      <c r="C147" s="1"/>
      <c r="D147" s="1"/>
      <c r="E147" s="1"/>
      <c r="F147" s="1"/>
      <c r="G147" s="1"/>
      <c r="H147" s="1"/>
      <c r="I147" s="1"/>
      <c r="J147" s="1"/>
      <c r="K147" s="1"/>
      <c r="L147" s="1"/>
      <c r="M147" s="1"/>
      <c r="N147" s="1"/>
      <c r="O147" s="1"/>
      <c r="P147" s="1"/>
      <c r="Q147" s="1"/>
      <c r="R147" s="1"/>
    </row>
    <row r="148" spans="1:18">
      <c r="A148" s="4"/>
      <c r="B148" s="1" t="s">
        <v>492</v>
      </c>
      <c r="C148" s="1"/>
      <c r="D148" s="1"/>
      <c r="E148" s="1"/>
      <c r="F148" s="1"/>
      <c r="G148" s="1"/>
      <c r="H148" s="1"/>
      <c r="I148" s="1"/>
      <c r="J148" s="1"/>
      <c r="K148" s="1"/>
      <c r="L148" s="1"/>
      <c r="M148" s="1"/>
      <c r="N148" s="1"/>
      <c r="O148" s="1"/>
      <c r="P148" s="1"/>
      <c r="Q148" s="1"/>
      <c r="R148" s="1"/>
    </row>
    <row r="149" spans="1:18">
      <c r="A149" s="52"/>
      <c r="B149" s="1" t="s">
        <v>493</v>
      </c>
      <c r="C149" s="1"/>
      <c r="D149" s="1"/>
      <c r="E149" s="1"/>
      <c r="F149" s="1"/>
      <c r="G149" s="1"/>
      <c r="H149" s="1"/>
      <c r="I149" s="1"/>
      <c r="J149" s="1"/>
      <c r="K149" s="1"/>
      <c r="L149" s="1"/>
      <c r="M149" s="1"/>
      <c r="N149" s="1"/>
      <c r="O149" s="1"/>
      <c r="P149" s="1"/>
      <c r="Q149" s="1"/>
      <c r="R149" s="1"/>
    </row>
    <row r="150" spans="1:18">
      <c r="A150" s="53"/>
      <c r="B150" s="1" t="s">
        <v>494</v>
      </c>
      <c r="C150" s="1"/>
      <c r="D150" s="1"/>
      <c r="E150" s="1"/>
      <c r="F150" s="1"/>
      <c r="G150" s="1"/>
      <c r="H150" s="1"/>
      <c r="I150" s="1"/>
      <c r="J150" s="1"/>
      <c r="K150" s="1"/>
      <c r="L150" s="1"/>
      <c r="M150" s="1"/>
      <c r="N150" s="1"/>
      <c r="O150" s="1"/>
      <c r="P150" s="1"/>
      <c r="Q150" s="1"/>
      <c r="R150" s="1"/>
    </row>
    <row r="152" spans="1:18">
      <c r="A152" s="1432" t="s">
        <v>2528</v>
      </c>
      <c r="B152" s="1433"/>
      <c r="C152" s="1433"/>
      <c r="D152" s="1433"/>
      <c r="E152" s="1433"/>
      <c r="F152" s="1433"/>
      <c r="G152" s="1433"/>
      <c r="H152" s="1433"/>
      <c r="I152" s="1433"/>
      <c r="J152" s="1433"/>
      <c r="K152" s="1433"/>
      <c r="L152" s="1433"/>
      <c r="M152" s="1433"/>
      <c r="N152" s="1433"/>
      <c r="O152" s="1433"/>
      <c r="P152" s="1433"/>
      <c r="Q152" s="1433"/>
      <c r="R152" s="1434"/>
    </row>
    <row r="153" spans="1:18" ht="15" thickBot="1">
      <c r="A153" s="2457" t="s">
        <v>2529</v>
      </c>
      <c r="B153" s="2458"/>
      <c r="C153" s="2458"/>
      <c r="D153" s="2458"/>
      <c r="E153" s="2458"/>
      <c r="F153" s="2458"/>
      <c r="G153" s="2458"/>
      <c r="H153" s="2458"/>
      <c r="I153" s="2458"/>
      <c r="J153" s="1432" t="s">
        <v>1217</v>
      </c>
      <c r="K153" s="1433"/>
      <c r="L153" s="1433"/>
      <c r="M153" s="1433"/>
      <c r="N153" s="1434"/>
      <c r="O153" s="2453" t="s">
        <v>1218</v>
      </c>
      <c r="P153" s="2454"/>
      <c r="Q153" s="2454"/>
      <c r="R153" s="2455"/>
    </row>
    <row r="154" spans="1:18">
      <c r="A154" s="2448" t="s">
        <v>212</v>
      </c>
      <c r="B154" s="2448"/>
      <c r="C154" s="2448"/>
      <c r="D154" s="2449" t="s">
        <v>213</v>
      </c>
      <c r="E154" s="2449"/>
      <c r="F154" s="2449"/>
      <c r="G154" s="2449"/>
      <c r="H154" s="2449"/>
      <c r="I154" s="2449"/>
      <c r="J154" s="2450" t="s">
        <v>421</v>
      </c>
      <c r="K154" s="2450"/>
      <c r="L154" s="2450"/>
      <c r="M154" s="2450"/>
      <c r="N154" s="2450"/>
      <c r="O154" s="2450"/>
      <c r="P154" s="2450"/>
      <c r="Q154" s="2450"/>
      <c r="R154" s="2450"/>
    </row>
    <row r="155" spans="1:18">
      <c r="A155" s="1476" t="s">
        <v>215</v>
      </c>
      <c r="B155" s="1485" t="s">
        <v>216</v>
      </c>
      <c r="C155" s="1486" t="s">
        <v>217</v>
      </c>
      <c r="D155" s="1485" t="s">
        <v>218</v>
      </c>
      <c r="E155" s="1426" t="s">
        <v>219</v>
      </c>
      <c r="F155" s="1477" t="s">
        <v>328</v>
      </c>
      <c r="G155" s="1426" t="s">
        <v>220</v>
      </c>
      <c r="H155" s="1477" t="s">
        <v>327</v>
      </c>
      <c r="I155" s="1478" t="s">
        <v>221</v>
      </c>
      <c r="J155" s="1426" t="s">
        <v>326</v>
      </c>
      <c r="K155" s="1426" t="s">
        <v>222</v>
      </c>
      <c r="L155" s="1485" t="s">
        <v>223</v>
      </c>
      <c r="M155" s="1426" t="s">
        <v>224</v>
      </c>
      <c r="N155" s="1477" t="s">
        <v>327</v>
      </c>
      <c r="O155" s="1426" t="s">
        <v>225</v>
      </c>
      <c r="P155" s="1487" t="s">
        <v>226</v>
      </c>
      <c r="Q155" s="1487"/>
      <c r="R155" s="14" t="s">
        <v>227</v>
      </c>
    </row>
    <row r="156" spans="1:18">
      <c r="A156" s="1476"/>
      <c r="B156" s="1485"/>
      <c r="C156" s="1486"/>
      <c r="D156" s="1485"/>
      <c r="E156" s="1426"/>
      <c r="F156" s="1477"/>
      <c r="G156" s="1426"/>
      <c r="H156" s="1477"/>
      <c r="I156" s="1478"/>
      <c r="J156" s="1426"/>
      <c r="K156" s="1426"/>
      <c r="L156" s="1485"/>
      <c r="M156" s="1426"/>
      <c r="N156" s="1477"/>
      <c r="O156" s="1426"/>
      <c r="P156" s="15" t="s">
        <v>228</v>
      </c>
      <c r="Q156" s="15" t="s">
        <v>229</v>
      </c>
      <c r="R156" s="16" t="s">
        <v>230</v>
      </c>
    </row>
    <row r="157" spans="1:18" ht="409.6">
      <c r="A157" s="385" t="s">
        <v>2530</v>
      </c>
      <c r="B157" s="385" t="s">
        <v>2852</v>
      </c>
      <c r="C157" s="385" t="s">
        <v>2853</v>
      </c>
      <c r="D157" s="385" t="s">
        <v>2854</v>
      </c>
      <c r="E157" s="632">
        <v>0.5</v>
      </c>
      <c r="F157" s="1231">
        <v>7.7600000000000002E-2</v>
      </c>
      <c r="G157" s="1232" t="s">
        <v>2855</v>
      </c>
      <c r="H157" s="1232">
        <v>2250000</v>
      </c>
      <c r="I157" s="385" t="s">
        <v>2852</v>
      </c>
      <c r="J157" s="1233" t="s">
        <v>2856</v>
      </c>
      <c r="K157" s="385" t="s">
        <v>2857</v>
      </c>
      <c r="L157" s="1204" t="s">
        <v>2858</v>
      </c>
      <c r="M157" s="95">
        <v>7500000</v>
      </c>
      <c r="N157" s="95">
        <v>2250000</v>
      </c>
      <c r="O157" s="95" t="s">
        <v>2859</v>
      </c>
      <c r="P157" s="97">
        <v>41122</v>
      </c>
      <c r="Q157" s="97">
        <v>41274</v>
      </c>
      <c r="R157" s="385" t="s">
        <v>2860</v>
      </c>
    </row>
    <row r="158" spans="1:18" ht="29" thickBot="1">
      <c r="A158" s="44" t="s">
        <v>322</v>
      </c>
      <c r="B158" s="2461"/>
      <c r="C158" s="2461"/>
      <c r="D158" s="2461"/>
      <c r="E158" s="2461"/>
      <c r="F158" s="2461"/>
      <c r="G158" s="2461"/>
      <c r="H158" s="2461"/>
      <c r="I158" s="2461"/>
      <c r="J158" s="2461"/>
      <c r="K158" s="2461"/>
      <c r="L158" s="2461"/>
      <c r="M158" s="2461"/>
      <c r="N158" s="2461"/>
      <c r="O158" s="2461"/>
      <c r="P158" s="2461"/>
      <c r="Q158" s="2461"/>
      <c r="R158" s="2462"/>
    </row>
    <row r="159" spans="1:18" ht="15" thickBot="1">
      <c r="A159" s="1465" t="s">
        <v>2656</v>
      </c>
      <c r="B159" s="1466"/>
      <c r="C159" s="1467"/>
      <c r="D159" s="45" t="s">
        <v>2657</v>
      </c>
      <c r="E159" s="47"/>
      <c r="F159" s="47"/>
      <c r="G159" s="47"/>
      <c r="H159" s="47"/>
      <c r="I159" s="1468"/>
      <c r="J159" s="1468"/>
      <c r="K159" s="47"/>
      <c r="L159" s="47"/>
      <c r="M159" s="47"/>
      <c r="N159" s="47"/>
      <c r="O159" s="47"/>
      <c r="P159" s="47"/>
      <c r="Q159" s="47"/>
      <c r="R159" s="49"/>
    </row>
    <row r="160" spans="1:18">
      <c r="A160" s="1"/>
      <c r="B160" s="3"/>
      <c r="C160" s="3"/>
      <c r="D160" s="3"/>
      <c r="E160" s="3"/>
      <c r="F160" s="3"/>
      <c r="G160" s="3"/>
      <c r="H160" s="3"/>
      <c r="I160" s="3"/>
      <c r="J160" s="3"/>
      <c r="K160" s="3"/>
      <c r="L160" s="3"/>
      <c r="M160" s="3"/>
      <c r="N160" s="3"/>
      <c r="O160" s="3"/>
      <c r="P160" s="3"/>
      <c r="Q160" s="3"/>
      <c r="R160" s="3"/>
    </row>
    <row r="161" spans="1:18">
      <c r="A161" s="1" t="s">
        <v>325</v>
      </c>
      <c r="B161" s="1"/>
      <c r="C161" s="1"/>
      <c r="D161" s="1"/>
      <c r="E161" s="1"/>
      <c r="F161" s="1"/>
      <c r="G161" s="1"/>
      <c r="H161" s="1"/>
      <c r="I161" s="1"/>
      <c r="J161" s="1"/>
      <c r="K161" s="1"/>
      <c r="L161" s="1"/>
      <c r="M161" s="1"/>
      <c r="N161" s="1"/>
      <c r="O161" s="1"/>
      <c r="P161" s="1"/>
      <c r="Q161" s="1"/>
      <c r="R161" s="1"/>
    </row>
    <row r="162" spans="1:18">
      <c r="A162" s="1" t="s">
        <v>490</v>
      </c>
      <c r="B162" s="1"/>
      <c r="C162" s="1"/>
      <c r="D162" s="1"/>
      <c r="E162" s="1"/>
      <c r="F162" s="1"/>
      <c r="G162" s="1"/>
      <c r="H162" s="1"/>
      <c r="I162" s="1"/>
      <c r="J162" s="1"/>
      <c r="K162" s="1"/>
      <c r="L162" s="1"/>
      <c r="M162" s="1"/>
      <c r="N162" s="1"/>
      <c r="O162" s="1"/>
      <c r="P162" s="1"/>
      <c r="Q162" s="1"/>
      <c r="R162" s="1"/>
    </row>
    <row r="163" spans="1:18">
      <c r="A163" s="4"/>
      <c r="B163" s="1" t="s">
        <v>491</v>
      </c>
      <c r="C163" s="1"/>
      <c r="D163" s="1"/>
      <c r="E163" s="1"/>
      <c r="F163" s="1"/>
      <c r="G163" s="1"/>
      <c r="H163" s="1"/>
      <c r="I163" s="1"/>
      <c r="J163" s="1"/>
      <c r="K163" s="1"/>
      <c r="L163" s="1"/>
      <c r="M163" s="1"/>
      <c r="N163" s="1"/>
      <c r="O163" s="1"/>
      <c r="P163" s="1"/>
      <c r="Q163" s="1"/>
      <c r="R163" s="1"/>
    </row>
    <row r="164" spans="1:18">
      <c r="A164" s="4"/>
      <c r="B164" s="1" t="s">
        <v>492</v>
      </c>
      <c r="C164" s="1"/>
      <c r="D164" s="1"/>
      <c r="E164" s="1"/>
      <c r="F164" s="1"/>
      <c r="G164" s="1"/>
      <c r="H164" s="1"/>
      <c r="I164" s="1"/>
      <c r="J164" s="1"/>
      <c r="K164" s="1"/>
      <c r="L164" s="1"/>
      <c r="M164" s="1"/>
      <c r="N164" s="1"/>
      <c r="O164" s="1"/>
      <c r="P164" s="1"/>
      <c r="Q164" s="1"/>
      <c r="R164" s="1"/>
    </row>
    <row r="165" spans="1:18">
      <c r="A165" s="52"/>
      <c r="B165" s="1" t="s">
        <v>493</v>
      </c>
      <c r="C165" s="1"/>
      <c r="D165" s="1"/>
      <c r="E165" s="1"/>
      <c r="F165" s="1"/>
      <c r="G165" s="1"/>
      <c r="H165" s="1"/>
      <c r="I165" s="1"/>
      <c r="J165" s="1"/>
      <c r="K165" s="1"/>
      <c r="L165" s="1"/>
      <c r="M165" s="1"/>
      <c r="N165" s="1"/>
      <c r="O165" s="1"/>
      <c r="P165" s="1"/>
      <c r="Q165" s="1"/>
      <c r="R165" s="1"/>
    </row>
    <row r="166" spans="1:18">
      <c r="A166" s="53"/>
      <c r="B166" s="1" t="s">
        <v>494</v>
      </c>
      <c r="C166" s="1"/>
      <c r="D166" s="1"/>
      <c r="E166" s="1"/>
      <c r="F166" s="1"/>
      <c r="G166" s="1"/>
      <c r="H166" s="1"/>
      <c r="I166" s="1"/>
      <c r="J166" s="1"/>
      <c r="K166" s="1"/>
      <c r="L166" s="1"/>
      <c r="M166" s="1"/>
      <c r="N166" s="1"/>
      <c r="O166" s="1"/>
      <c r="P166" s="1"/>
      <c r="Q166" s="1"/>
      <c r="R166" s="1"/>
    </row>
    <row r="168" spans="1:18">
      <c r="A168" s="1432" t="s">
        <v>2528</v>
      </c>
      <c r="B168" s="1433"/>
      <c r="C168" s="1433"/>
      <c r="D168" s="1433"/>
      <c r="E168" s="1433"/>
      <c r="F168" s="1433"/>
      <c r="G168" s="1433"/>
      <c r="H168" s="1433"/>
      <c r="I168" s="1433"/>
      <c r="J168" s="1433"/>
      <c r="K168" s="1433"/>
      <c r="L168" s="1433"/>
      <c r="M168" s="1433"/>
      <c r="N168" s="1433"/>
      <c r="O168" s="1433"/>
      <c r="P168" s="1433"/>
      <c r="Q168" s="1433"/>
      <c r="R168" s="1434"/>
    </row>
    <row r="169" spans="1:18" ht="15" thickBot="1">
      <c r="A169" s="2457" t="s">
        <v>2529</v>
      </c>
      <c r="B169" s="2458"/>
      <c r="C169" s="2458"/>
      <c r="D169" s="2458"/>
      <c r="E169" s="2458"/>
      <c r="F169" s="2458"/>
      <c r="G169" s="2458"/>
      <c r="H169" s="2458"/>
      <c r="I169" s="2458"/>
      <c r="J169" s="1432" t="s">
        <v>1217</v>
      </c>
      <c r="K169" s="1433"/>
      <c r="L169" s="1433"/>
      <c r="M169" s="1433"/>
      <c r="N169" s="1434"/>
      <c r="O169" s="2453" t="s">
        <v>1218</v>
      </c>
      <c r="P169" s="2454"/>
      <c r="Q169" s="2454"/>
      <c r="R169" s="2455"/>
    </row>
    <row r="170" spans="1:18">
      <c r="A170" s="2448" t="s">
        <v>212</v>
      </c>
      <c r="B170" s="2448"/>
      <c r="C170" s="2448"/>
      <c r="D170" s="2449" t="s">
        <v>213</v>
      </c>
      <c r="E170" s="2449"/>
      <c r="F170" s="2449"/>
      <c r="G170" s="2449"/>
      <c r="H170" s="2449"/>
      <c r="I170" s="2449"/>
      <c r="J170" s="2450" t="s">
        <v>421</v>
      </c>
      <c r="K170" s="2450"/>
      <c r="L170" s="2450"/>
      <c r="M170" s="2450"/>
      <c r="N170" s="2450"/>
      <c r="O170" s="2450"/>
      <c r="P170" s="2450"/>
      <c r="Q170" s="2450"/>
      <c r="R170" s="2450"/>
    </row>
    <row r="171" spans="1:18">
      <c r="A171" s="1476" t="s">
        <v>215</v>
      </c>
      <c r="B171" s="1485" t="s">
        <v>216</v>
      </c>
      <c r="C171" s="1486" t="s">
        <v>217</v>
      </c>
      <c r="D171" s="1485" t="s">
        <v>218</v>
      </c>
      <c r="E171" s="1426" t="s">
        <v>219</v>
      </c>
      <c r="F171" s="1477" t="s">
        <v>328</v>
      </c>
      <c r="G171" s="1426" t="s">
        <v>220</v>
      </c>
      <c r="H171" s="1477" t="s">
        <v>327</v>
      </c>
      <c r="I171" s="1478" t="s">
        <v>221</v>
      </c>
      <c r="J171" s="1426" t="s">
        <v>326</v>
      </c>
      <c r="K171" s="1426" t="s">
        <v>222</v>
      </c>
      <c r="L171" s="1485" t="s">
        <v>223</v>
      </c>
      <c r="M171" s="1426" t="s">
        <v>224</v>
      </c>
      <c r="N171" s="1477" t="s">
        <v>327</v>
      </c>
      <c r="O171" s="1426" t="s">
        <v>225</v>
      </c>
      <c r="P171" s="1487" t="s">
        <v>226</v>
      </c>
      <c r="Q171" s="1487"/>
      <c r="R171" s="14" t="s">
        <v>227</v>
      </c>
    </row>
    <row r="172" spans="1:18" ht="15" thickBot="1">
      <c r="A172" s="1476"/>
      <c r="B172" s="1485"/>
      <c r="C172" s="1486"/>
      <c r="D172" s="1485"/>
      <c r="E172" s="1426"/>
      <c r="F172" s="1477"/>
      <c r="G172" s="1426"/>
      <c r="H172" s="1477"/>
      <c r="I172" s="1478"/>
      <c r="J172" s="1426"/>
      <c r="K172" s="1426"/>
      <c r="L172" s="1485"/>
      <c r="M172" s="1426"/>
      <c r="N172" s="1477"/>
      <c r="O172" s="1426"/>
      <c r="P172" s="15" t="s">
        <v>228</v>
      </c>
      <c r="Q172" s="15" t="s">
        <v>229</v>
      </c>
      <c r="R172" s="16" t="s">
        <v>230</v>
      </c>
    </row>
    <row r="173" spans="1:18" ht="409.6" thickBot="1">
      <c r="A173" s="1792" t="s">
        <v>2530</v>
      </c>
      <c r="B173" s="1792" t="s">
        <v>2861</v>
      </c>
      <c r="C173" s="1792" t="s">
        <v>2862</v>
      </c>
      <c r="D173" s="1792" t="s">
        <v>2863</v>
      </c>
      <c r="E173" s="1616">
        <v>0.5</v>
      </c>
      <c r="F173" s="2459">
        <v>8.0939999999999998E-2</v>
      </c>
      <c r="G173" s="2451" t="s">
        <v>2864</v>
      </c>
      <c r="H173" s="2451">
        <v>11575000</v>
      </c>
      <c r="I173" s="1792" t="s">
        <v>2862</v>
      </c>
      <c r="J173" s="1234" t="s">
        <v>2865</v>
      </c>
      <c r="K173" s="1792" t="s">
        <v>2866</v>
      </c>
      <c r="L173" s="1204" t="s">
        <v>2867</v>
      </c>
      <c r="M173" s="95">
        <v>7000000</v>
      </c>
      <c r="N173" s="95">
        <v>2100000</v>
      </c>
      <c r="O173" s="2112" t="s">
        <v>2868</v>
      </c>
      <c r="P173" s="97">
        <v>41122</v>
      </c>
      <c r="Q173" s="97">
        <v>41274</v>
      </c>
      <c r="R173" s="385" t="s">
        <v>2869</v>
      </c>
    </row>
    <row r="174" spans="1:18" ht="409.6" thickBot="1">
      <c r="A174" s="1621"/>
      <c r="B174" s="1621"/>
      <c r="C174" s="1621"/>
      <c r="D174" s="1621"/>
      <c r="E174" s="2456"/>
      <c r="F174" s="2460"/>
      <c r="G174" s="2452"/>
      <c r="H174" s="2452"/>
      <c r="I174" s="1621"/>
      <c r="J174" s="1235" t="s">
        <v>2870</v>
      </c>
      <c r="K174" s="1621"/>
      <c r="L174" s="1201" t="s">
        <v>2871</v>
      </c>
      <c r="M174" s="95">
        <v>7000000</v>
      </c>
      <c r="N174" s="95">
        <v>2100000</v>
      </c>
      <c r="O174" s="2113"/>
      <c r="P174" s="97">
        <v>41122</v>
      </c>
      <c r="Q174" s="97">
        <v>41274</v>
      </c>
      <c r="R174" s="385" t="s">
        <v>2872</v>
      </c>
    </row>
    <row r="175" spans="1:18" ht="409.6" thickBot="1">
      <c r="A175" s="1621"/>
      <c r="B175" s="1621"/>
      <c r="C175" s="1621"/>
      <c r="D175" s="1621"/>
      <c r="E175" s="2456"/>
      <c r="F175" s="2460"/>
      <c r="G175" s="2452"/>
      <c r="H175" s="2452"/>
      <c r="I175" s="1621"/>
      <c r="J175" s="1235" t="s">
        <v>2873</v>
      </c>
      <c r="K175" s="1621"/>
      <c r="L175" s="1198" t="s">
        <v>2874</v>
      </c>
      <c r="M175" s="95">
        <v>7000000</v>
      </c>
      <c r="N175" s="95">
        <v>2100000</v>
      </c>
      <c r="O175" s="2113"/>
      <c r="P175" s="97">
        <v>41122</v>
      </c>
      <c r="Q175" s="97">
        <v>41274</v>
      </c>
      <c r="R175" s="385" t="s">
        <v>2875</v>
      </c>
    </row>
    <row r="176" spans="1:18" ht="409.6" thickBot="1">
      <c r="A176" s="1621"/>
      <c r="B176" s="1621"/>
      <c r="C176" s="1621"/>
      <c r="D176" s="1621"/>
      <c r="E176" s="2456"/>
      <c r="F176" s="2460"/>
      <c r="G176" s="2452"/>
      <c r="H176" s="2452"/>
      <c r="I176" s="1621"/>
      <c r="J176" s="1234" t="s">
        <v>2876</v>
      </c>
      <c r="K176" s="1621"/>
      <c r="L176" s="1201" t="s">
        <v>2877</v>
      </c>
      <c r="M176" s="95">
        <v>8700000</v>
      </c>
      <c r="N176" s="95">
        <v>1500000</v>
      </c>
      <c r="O176" s="2113"/>
      <c r="P176" s="97">
        <v>41127</v>
      </c>
      <c r="Q176" s="97">
        <v>41274</v>
      </c>
      <c r="R176" s="385" t="s">
        <v>2878</v>
      </c>
    </row>
    <row r="177" spans="1:18" ht="409.6" thickBot="1">
      <c r="A177" s="1621"/>
      <c r="B177" s="1621"/>
      <c r="C177" s="1621"/>
      <c r="D177" s="1621"/>
      <c r="E177" s="2456"/>
      <c r="F177" s="2460"/>
      <c r="G177" s="2452"/>
      <c r="H177" s="2452"/>
      <c r="I177" s="1621"/>
      <c r="J177" s="1234" t="s">
        <v>2879</v>
      </c>
      <c r="K177" s="1621"/>
      <c r="L177" s="1204" t="s">
        <v>2880</v>
      </c>
      <c r="M177" s="95">
        <v>6300000</v>
      </c>
      <c r="N177" s="95">
        <v>700000</v>
      </c>
      <c r="O177" s="2113"/>
      <c r="P177" s="97">
        <v>41136</v>
      </c>
      <c r="Q177" s="97" t="s">
        <v>2881</v>
      </c>
      <c r="R177" s="385" t="s">
        <v>2882</v>
      </c>
    </row>
    <row r="178" spans="1:18" ht="409.6" thickBot="1">
      <c r="A178" s="1621"/>
      <c r="B178" s="1621"/>
      <c r="C178" s="1621"/>
      <c r="D178" s="1621"/>
      <c r="E178" s="2456"/>
      <c r="F178" s="2460"/>
      <c r="G178" s="2452"/>
      <c r="H178" s="2452"/>
      <c r="I178" s="1621"/>
      <c r="J178" s="1236" t="s">
        <v>2685</v>
      </c>
      <c r="K178" s="1621"/>
      <c r="L178" s="1237" t="s">
        <v>2883</v>
      </c>
      <c r="M178" s="95">
        <v>2750000</v>
      </c>
      <c r="N178" s="95"/>
      <c r="O178" s="2113"/>
      <c r="P178" s="97">
        <v>41122</v>
      </c>
      <c r="Q178" s="97">
        <v>41274</v>
      </c>
      <c r="R178" s="385" t="s">
        <v>2687</v>
      </c>
    </row>
    <row r="179" spans="1:18" ht="409.6">
      <c r="A179" s="1621"/>
      <c r="B179" s="1621"/>
      <c r="C179" s="1621"/>
      <c r="D179" s="1621"/>
      <c r="E179" s="2456"/>
      <c r="F179" s="2460"/>
      <c r="G179" s="2452"/>
      <c r="H179" s="2452"/>
      <c r="I179" s="1621"/>
      <c r="J179" s="1238" t="s">
        <v>2884</v>
      </c>
      <c r="K179" s="1621"/>
      <c r="L179" s="1201" t="s">
        <v>2885</v>
      </c>
      <c r="M179" s="95">
        <v>4853000</v>
      </c>
      <c r="N179" s="95"/>
      <c r="O179" s="2113"/>
      <c r="P179" s="97">
        <v>41169</v>
      </c>
      <c r="Q179" s="97">
        <v>41274</v>
      </c>
      <c r="R179" s="385" t="s">
        <v>2886</v>
      </c>
    </row>
    <row r="180" spans="1:18" ht="42">
      <c r="A180" s="1621"/>
      <c r="B180" s="1621"/>
      <c r="C180" s="1621"/>
      <c r="D180" s="1621"/>
      <c r="E180" s="2456"/>
      <c r="F180" s="2460"/>
      <c r="G180" s="2452"/>
      <c r="H180" s="2452"/>
      <c r="I180" s="1621"/>
      <c r="J180" s="385" t="s">
        <v>2887</v>
      </c>
      <c r="K180" s="1621"/>
      <c r="L180" s="385" t="s">
        <v>2887</v>
      </c>
      <c r="M180" s="95">
        <v>299300</v>
      </c>
      <c r="N180" s="95">
        <v>299300</v>
      </c>
      <c r="O180" s="2113"/>
      <c r="P180" s="97">
        <v>41177</v>
      </c>
      <c r="Q180" s="97">
        <v>41177</v>
      </c>
      <c r="R180" s="385" t="s">
        <v>2888</v>
      </c>
    </row>
    <row r="181" spans="1:18" ht="98">
      <c r="A181" s="1621"/>
      <c r="B181" s="1621"/>
      <c r="C181" s="1621"/>
      <c r="D181" s="1621"/>
      <c r="E181" s="2456"/>
      <c r="F181" s="2460"/>
      <c r="G181" s="2452"/>
      <c r="H181" s="2452"/>
      <c r="I181" s="1621"/>
      <c r="J181" s="385" t="s">
        <v>2889</v>
      </c>
      <c r="K181" s="1621"/>
      <c r="L181" s="385" t="s">
        <v>2889</v>
      </c>
      <c r="M181" s="95">
        <v>2500000</v>
      </c>
      <c r="N181" s="95">
        <v>2500000</v>
      </c>
      <c r="O181" s="2113"/>
      <c r="P181" s="97">
        <v>41178</v>
      </c>
      <c r="Q181" s="97">
        <v>41178</v>
      </c>
      <c r="R181" s="385" t="s">
        <v>2890</v>
      </c>
    </row>
    <row r="182" spans="1:18" ht="42">
      <c r="A182" s="1621"/>
      <c r="B182" s="1621"/>
      <c r="C182" s="1621"/>
      <c r="D182" s="1621"/>
      <c r="E182" s="2456"/>
      <c r="F182" s="2460"/>
      <c r="G182" s="2452"/>
      <c r="H182" s="2452"/>
      <c r="I182" s="1621"/>
      <c r="J182" s="385" t="s">
        <v>2887</v>
      </c>
      <c r="K182" s="1621"/>
      <c r="L182" s="385" t="s">
        <v>2887</v>
      </c>
      <c r="M182" s="95">
        <v>276600</v>
      </c>
      <c r="N182" s="95">
        <v>276600</v>
      </c>
      <c r="O182" s="2113"/>
      <c r="P182" s="97">
        <v>41170</v>
      </c>
      <c r="Q182" s="97">
        <v>41170</v>
      </c>
      <c r="R182" s="385" t="s">
        <v>2888</v>
      </c>
    </row>
    <row r="183" spans="1:18" ht="29" thickBot="1">
      <c r="A183" s="44" t="s">
        <v>322</v>
      </c>
      <c r="B183" s="1626"/>
      <c r="C183" s="1626"/>
      <c r="D183" s="1626"/>
      <c r="E183" s="1626"/>
      <c r="F183" s="1626"/>
      <c r="G183" s="1626"/>
      <c r="H183" s="1626"/>
      <c r="I183" s="1626"/>
      <c r="J183" s="1626"/>
      <c r="K183" s="1626"/>
      <c r="L183" s="1626"/>
      <c r="M183" s="1626"/>
      <c r="N183" s="1626"/>
      <c r="O183" s="1626"/>
      <c r="P183" s="1626"/>
      <c r="Q183" s="1626"/>
      <c r="R183" s="1627"/>
    </row>
    <row r="184" spans="1:18" ht="15" thickBot="1">
      <c r="A184" s="1465" t="s">
        <v>2656</v>
      </c>
      <c r="B184" s="1466"/>
      <c r="C184" s="1467"/>
      <c r="D184" s="45" t="s">
        <v>2657</v>
      </c>
      <c r="E184" s="47"/>
      <c r="F184" s="47"/>
      <c r="G184" s="47"/>
      <c r="H184" s="47"/>
      <c r="I184" s="1468"/>
      <c r="J184" s="1468"/>
      <c r="K184" s="47"/>
      <c r="L184" s="47"/>
      <c r="M184" s="47"/>
      <c r="N184" s="47"/>
      <c r="O184" s="47"/>
      <c r="P184" s="47"/>
      <c r="Q184" s="47"/>
      <c r="R184" s="49"/>
    </row>
    <row r="185" spans="1:18">
      <c r="A185" s="1"/>
      <c r="B185" s="3"/>
      <c r="C185" s="3"/>
      <c r="D185" s="3"/>
      <c r="E185" s="3"/>
      <c r="F185" s="3"/>
      <c r="G185" s="3"/>
      <c r="H185" s="3"/>
      <c r="I185" s="3"/>
      <c r="J185" s="3"/>
      <c r="K185" s="3"/>
      <c r="L185" s="3"/>
      <c r="M185" s="3"/>
      <c r="N185" s="3"/>
      <c r="O185" s="3"/>
      <c r="P185" s="3"/>
      <c r="Q185" s="3"/>
      <c r="R185" s="3"/>
    </row>
    <row r="186" spans="1:18">
      <c r="A186" s="1" t="s">
        <v>325</v>
      </c>
      <c r="B186" s="1"/>
      <c r="C186" s="1"/>
      <c r="D186" s="1"/>
      <c r="E186" s="1"/>
      <c r="F186" s="1"/>
      <c r="G186" s="1"/>
      <c r="H186" s="1"/>
      <c r="I186" s="1"/>
      <c r="J186" s="1"/>
      <c r="K186" s="1"/>
      <c r="L186" s="1"/>
      <c r="M186" s="1202"/>
      <c r="N186" s="1202">
        <f>SUM(N173:N182)</f>
        <v>11575900</v>
      </c>
      <c r="O186" s="1"/>
      <c r="P186" s="1"/>
      <c r="Q186" s="1"/>
      <c r="R186" s="1"/>
    </row>
    <row r="187" spans="1:18">
      <c r="A187" s="1" t="s">
        <v>490</v>
      </c>
      <c r="B187" s="1"/>
      <c r="C187" s="1"/>
      <c r="D187" s="1"/>
      <c r="E187" s="1"/>
      <c r="F187" s="1"/>
      <c r="G187" s="1"/>
      <c r="H187" s="1"/>
      <c r="I187" s="1"/>
      <c r="J187" s="1"/>
      <c r="K187" s="1"/>
      <c r="L187" s="1"/>
      <c r="M187" s="1"/>
      <c r="N187" s="1"/>
      <c r="O187" s="1"/>
      <c r="P187" s="1"/>
      <c r="Q187" s="1"/>
      <c r="R187" s="1"/>
    </row>
    <row r="188" spans="1:18">
      <c r="A188" s="4"/>
      <c r="B188" s="1" t="s">
        <v>491</v>
      </c>
      <c r="C188" s="1"/>
      <c r="D188" s="1"/>
      <c r="E188" s="1"/>
      <c r="F188" s="1"/>
      <c r="G188" s="1"/>
      <c r="H188" s="1"/>
      <c r="I188" s="1"/>
      <c r="J188" s="1"/>
      <c r="K188" s="1"/>
      <c r="L188" s="1"/>
      <c r="M188" s="1"/>
      <c r="N188" s="1"/>
      <c r="O188" s="1"/>
      <c r="P188" s="1"/>
      <c r="Q188" s="1"/>
      <c r="R188" s="1"/>
    </row>
    <row r="189" spans="1:18">
      <c r="A189" s="4"/>
      <c r="B189" s="1" t="s">
        <v>492</v>
      </c>
      <c r="C189" s="1"/>
      <c r="D189" s="1"/>
      <c r="E189" s="1"/>
      <c r="F189" s="1"/>
      <c r="G189" s="1"/>
      <c r="H189" s="1"/>
      <c r="I189" s="1"/>
      <c r="J189" s="1"/>
      <c r="K189" s="1"/>
      <c r="L189" s="1"/>
      <c r="M189" s="1"/>
      <c r="N189" s="1"/>
      <c r="O189" s="1"/>
      <c r="P189" s="1"/>
      <c r="Q189" s="1"/>
      <c r="R189" s="1"/>
    </row>
    <row r="190" spans="1:18">
      <c r="A190" s="52"/>
      <c r="B190" s="1" t="s">
        <v>493</v>
      </c>
      <c r="C190" s="1"/>
      <c r="D190" s="1"/>
      <c r="E190" s="1"/>
      <c r="F190" s="1"/>
      <c r="G190" s="1"/>
      <c r="H190" s="1"/>
      <c r="I190" s="1"/>
      <c r="J190" s="1"/>
      <c r="K190" s="1"/>
      <c r="L190" s="1"/>
      <c r="M190" s="1"/>
      <c r="N190" s="1"/>
      <c r="O190" s="1"/>
      <c r="P190" s="1"/>
      <c r="Q190" s="1"/>
      <c r="R190" s="1"/>
    </row>
    <row r="191" spans="1:18">
      <c r="A191" s="53"/>
      <c r="B191" s="1" t="s">
        <v>494</v>
      </c>
      <c r="C191" s="1"/>
      <c r="D191" s="1"/>
      <c r="E191" s="1"/>
      <c r="F191" s="1"/>
      <c r="G191" s="1"/>
      <c r="H191" s="1"/>
      <c r="I191" s="1"/>
      <c r="J191" s="1"/>
      <c r="K191" s="1"/>
      <c r="L191" s="1"/>
      <c r="M191" s="1"/>
      <c r="N191" s="1"/>
      <c r="O191" s="1"/>
      <c r="P191" s="1"/>
      <c r="Q191" s="1"/>
      <c r="R191" s="1"/>
    </row>
    <row r="193" spans="1:18">
      <c r="A193" s="1432" t="s">
        <v>2528</v>
      </c>
      <c r="B193" s="1433"/>
      <c r="C193" s="1433"/>
      <c r="D193" s="1433"/>
      <c r="E193" s="1433"/>
      <c r="F193" s="1433"/>
      <c r="G193" s="1433"/>
      <c r="H193" s="1433"/>
      <c r="I193" s="1433"/>
      <c r="J193" s="1433"/>
      <c r="K193" s="1433"/>
      <c r="L193" s="1433"/>
      <c r="M193" s="1433"/>
      <c r="N193" s="1433"/>
      <c r="O193" s="1433"/>
      <c r="P193" s="1433"/>
      <c r="Q193" s="1433"/>
      <c r="R193" s="1434"/>
    </row>
    <row r="194" spans="1:18" ht="15" thickBot="1">
      <c r="A194" s="2457" t="s">
        <v>2529</v>
      </c>
      <c r="B194" s="2458"/>
      <c r="C194" s="2458"/>
      <c r="D194" s="2458"/>
      <c r="E194" s="2458"/>
      <c r="F194" s="2458"/>
      <c r="G194" s="2458"/>
      <c r="H194" s="2458"/>
      <c r="I194" s="2458"/>
      <c r="J194" s="1432" t="s">
        <v>1217</v>
      </c>
      <c r="K194" s="1433"/>
      <c r="L194" s="1433"/>
      <c r="M194" s="1433"/>
      <c r="N194" s="1434"/>
      <c r="O194" s="2453" t="s">
        <v>1218</v>
      </c>
      <c r="P194" s="2454"/>
      <c r="Q194" s="2454"/>
      <c r="R194" s="2455"/>
    </row>
    <row r="195" spans="1:18">
      <c r="A195" s="2448" t="s">
        <v>212</v>
      </c>
      <c r="B195" s="2448"/>
      <c r="C195" s="2448"/>
      <c r="D195" s="2449" t="s">
        <v>213</v>
      </c>
      <c r="E195" s="2449"/>
      <c r="F195" s="2449"/>
      <c r="G195" s="2449"/>
      <c r="H195" s="2449"/>
      <c r="I195" s="2449"/>
      <c r="J195" s="2450" t="s">
        <v>421</v>
      </c>
      <c r="K195" s="2450"/>
      <c r="L195" s="2450"/>
      <c r="M195" s="2450"/>
      <c r="N195" s="2450"/>
      <c r="O195" s="2450"/>
      <c r="P195" s="2450"/>
      <c r="Q195" s="2450"/>
      <c r="R195" s="2450"/>
    </row>
    <row r="196" spans="1:18">
      <c r="A196" s="1476" t="s">
        <v>215</v>
      </c>
      <c r="B196" s="1485" t="s">
        <v>216</v>
      </c>
      <c r="C196" s="1486" t="s">
        <v>217</v>
      </c>
      <c r="D196" s="1485" t="s">
        <v>218</v>
      </c>
      <c r="E196" s="1426" t="s">
        <v>219</v>
      </c>
      <c r="F196" s="1477" t="s">
        <v>328</v>
      </c>
      <c r="G196" s="1426" t="s">
        <v>220</v>
      </c>
      <c r="H196" s="1477" t="s">
        <v>327</v>
      </c>
      <c r="I196" s="1478" t="s">
        <v>221</v>
      </c>
      <c r="J196" s="1426" t="s">
        <v>326</v>
      </c>
      <c r="K196" s="1426" t="s">
        <v>222</v>
      </c>
      <c r="L196" s="1485" t="s">
        <v>223</v>
      </c>
      <c r="M196" s="1426" t="s">
        <v>224</v>
      </c>
      <c r="N196" s="1477" t="s">
        <v>327</v>
      </c>
      <c r="O196" s="1426" t="s">
        <v>225</v>
      </c>
      <c r="P196" s="1487" t="s">
        <v>226</v>
      </c>
      <c r="Q196" s="1487"/>
      <c r="R196" s="14" t="s">
        <v>227</v>
      </c>
    </row>
    <row r="197" spans="1:18">
      <c r="A197" s="1476"/>
      <c r="B197" s="1485"/>
      <c r="C197" s="1486"/>
      <c r="D197" s="1485"/>
      <c r="E197" s="1426"/>
      <c r="F197" s="1477"/>
      <c r="G197" s="1426"/>
      <c r="H197" s="1477"/>
      <c r="I197" s="1478"/>
      <c r="J197" s="1426"/>
      <c r="K197" s="1426"/>
      <c r="L197" s="1485"/>
      <c r="M197" s="1426"/>
      <c r="N197" s="1477"/>
      <c r="O197" s="1426"/>
      <c r="P197" s="15" t="s">
        <v>228</v>
      </c>
      <c r="Q197" s="15" t="s">
        <v>229</v>
      </c>
      <c r="R197" s="16" t="s">
        <v>230</v>
      </c>
    </row>
    <row r="198" spans="1:18" ht="224">
      <c r="A198" s="385" t="s">
        <v>2530</v>
      </c>
      <c r="B198" s="385" t="s">
        <v>2891</v>
      </c>
      <c r="C198" s="385" t="s">
        <v>2892</v>
      </c>
      <c r="D198" s="385" t="s">
        <v>2893</v>
      </c>
      <c r="E198" s="632">
        <v>0.5</v>
      </c>
      <c r="F198" s="1231">
        <v>0</v>
      </c>
      <c r="G198" s="1232" t="s">
        <v>2894</v>
      </c>
      <c r="H198" s="1232">
        <v>0</v>
      </c>
      <c r="I198" s="385" t="s">
        <v>2895</v>
      </c>
      <c r="J198" s="385"/>
      <c r="K198" s="385" t="s">
        <v>2896</v>
      </c>
      <c r="L198" s="385"/>
      <c r="M198" s="95"/>
      <c r="N198" s="95"/>
      <c r="O198" s="95" t="s">
        <v>2897</v>
      </c>
      <c r="P198" s="97"/>
      <c r="Q198" s="97"/>
      <c r="R198" s="385"/>
    </row>
    <row r="199" spans="1:18" ht="29" thickBot="1">
      <c r="A199" s="44" t="s">
        <v>322</v>
      </c>
      <c r="B199" s="1626"/>
      <c r="C199" s="1626"/>
      <c r="D199" s="1626"/>
      <c r="E199" s="1626"/>
      <c r="F199" s="1626"/>
      <c r="G199" s="1626"/>
      <c r="H199" s="1626"/>
      <c r="I199" s="1626"/>
      <c r="J199" s="1626"/>
      <c r="K199" s="1626"/>
      <c r="L199" s="1626"/>
      <c r="M199" s="1626"/>
      <c r="N199" s="1626"/>
      <c r="O199" s="1626"/>
      <c r="P199" s="1626"/>
      <c r="Q199" s="1626"/>
      <c r="R199" s="1627"/>
    </row>
    <row r="200" spans="1:18" ht="15" thickBot="1">
      <c r="A200" s="1465" t="s">
        <v>2656</v>
      </c>
      <c r="B200" s="1466"/>
      <c r="C200" s="1467"/>
      <c r="D200" s="45" t="s">
        <v>2657</v>
      </c>
      <c r="E200" s="47"/>
      <c r="F200" s="47"/>
      <c r="G200" s="47"/>
      <c r="H200" s="47"/>
      <c r="I200" s="1468"/>
      <c r="J200" s="1468"/>
      <c r="K200" s="47"/>
      <c r="L200" s="47"/>
      <c r="M200" s="47"/>
      <c r="N200" s="47"/>
      <c r="O200" s="47"/>
      <c r="P200" s="47"/>
      <c r="Q200" s="47"/>
      <c r="R200" s="49"/>
    </row>
    <row r="201" spans="1:18">
      <c r="A201" s="1"/>
      <c r="B201" s="3"/>
      <c r="C201" s="3"/>
      <c r="D201" s="3"/>
      <c r="E201" s="3"/>
      <c r="F201" s="3"/>
      <c r="G201" s="3"/>
      <c r="H201" s="3"/>
      <c r="I201" s="3"/>
      <c r="J201" s="3"/>
      <c r="K201" s="3"/>
      <c r="L201" s="3"/>
      <c r="M201" s="3"/>
      <c r="N201" s="3"/>
      <c r="O201" s="3"/>
      <c r="P201" s="3"/>
      <c r="Q201" s="3"/>
      <c r="R201" s="3"/>
    </row>
    <row r="202" spans="1:18">
      <c r="A202" s="1" t="s">
        <v>325</v>
      </c>
      <c r="B202" s="1"/>
      <c r="C202" s="1"/>
      <c r="D202" s="1"/>
      <c r="E202" s="1"/>
      <c r="F202" s="1"/>
      <c r="G202" s="1"/>
      <c r="H202" s="1"/>
      <c r="I202" s="1"/>
      <c r="J202" s="1"/>
      <c r="K202" s="1"/>
      <c r="L202" s="1"/>
      <c r="M202" s="1"/>
      <c r="N202" s="1"/>
      <c r="O202" s="1"/>
      <c r="P202" s="1"/>
      <c r="Q202" s="1"/>
      <c r="R202" s="1"/>
    </row>
    <row r="203" spans="1:18">
      <c r="A203" s="1" t="s">
        <v>490</v>
      </c>
      <c r="B203" s="1"/>
      <c r="C203" s="1"/>
      <c r="D203" s="1"/>
      <c r="E203" s="1"/>
      <c r="F203" s="1"/>
      <c r="G203" s="1"/>
      <c r="H203" s="1"/>
      <c r="I203" s="1"/>
      <c r="J203" s="1"/>
      <c r="K203" s="1"/>
      <c r="L203" s="1"/>
      <c r="M203" s="1"/>
      <c r="N203" s="1"/>
      <c r="O203" s="1"/>
      <c r="P203" s="1"/>
      <c r="Q203" s="1"/>
      <c r="R203" s="1"/>
    </row>
    <row r="204" spans="1:18">
      <c r="A204" s="4"/>
      <c r="B204" s="1" t="s">
        <v>491</v>
      </c>
      <c r="C204" s="1"/>
      <c r="D204" s="1"/>
      <c r="E204" s="1"/>
      <c r="F204" s="1"/>
      <c r="G204" s="1"/>
      <c r="H204" s="1"/>
      <c r="I204" s="1"/>
      <c r="J204" s="1"/>
      <c r="K204" s="1"/>
      <c r="L204" s="1"/>
      <c r="M204" s="1"/>
      <c r="N204" s="1"/>
      <c r="O204" s="1"/>
      <c r="P204" s="1"/>
      <c r="Q204" s="1"/>
      <c r="R204" s="1"/>
    </row>
    <row r="205" spans="1:18">
      <c r="A205" s="4"/>
      <c r="B205" s="1" t="s">
        <v>492</v>
      </c>
      <c r="C205" s="1"/>
      <c r="D205" s="1"/>
      <c r="E205" s="1"/>
      <c r="F205" s="1"/>
      <c r="G205" s="1"/>
      <c r="H205" s="1"/>
      <c r="I205" s="1"/>
      <c r="J205" s="1"/>
      <c r="K205" s="1"/>
      <c r="L205" s="1"/>
      <c r="M205" s="1"/>
      <c r="N205" s="1"/>
      <c r="O205" s="1"/>
      <c r="P205" s="1"/>
      <c r="Q205" s="1"/>
      <c r="R205" s="1"/>
    </row>
    <row r="206" spans="1:18">
      <c r="A206" s="52"/>
      <c r="B206" s="1" t="s">
        <v>493</v>
      </c>
      <c r="C206" s="1"/>
      <c r="D206" s="1"/>
      <c r="E206" s="1"/>
      <c r="F206" s="1"/>
      <c r="G206" s="1"/>
      <c r="H206" s="1"/>
      <c r="I206" s="1"/>
      <c r="J206" s="1"/>
      <c r="K206" s="1"/>
      <c r="L206" s="1"/>
      <c r="M206" s="1"/>
      <c r="N206" s="1"/>
      <c r="O206" s="1"/>
      <c r="P206" s="1"/>
      <c r="Q206" s="1"/>
      <c r="R206" s="1"/>
    </row>
    <row r="207" spans="1:18">
      <c r="A207" s="53"/>
      <c r="B207" s="1" t="s">
        <v>494</v>
      </c>
      <c r="C207" s="1"/>
      <c r="D207" s="1"/>
      <c r="E207" s="1"/>
      <c r="F207" s="1"/>
      <c r="G207" s="1"/>
      <c r="H207" s="1"/>
      <c r="I207" s="1"/>
      <c r="J207" s="1"/>
      <c r="K207" s="1"/>
      <c r="L207" s="1"/>
      <c r="M207" s="1"/>
      <c r="N207" s="1"/>
      <c r="O207" s="1"/>
      <c r="P207" s="1"/>
      <c r="Q207" s="1"/>
      <c r="R207" s="1"/>
    </row>
  </sheetData>
  <sheetProtection password="DD5C" sheet="1" objects="1" scenarios="1"/>
  <mergeCells count="200">
    <mergeCell ref="I14:J14"/>
    <mergeCell ref="A23:R23"/>
    <mergeCell ref="O6:O12"/>
    <mergeCell ref="B13:R13"/>
    <mergeCell ref="A6:A12"/>
    <mergeCell ref="B6:B12"/>
    <mergeCell ref="I6:I12"/>
    <mergeCell ref="K6:K12"/>
    <mergeCell ref="C6:C12"/>
    <mergeCell ref="D6:D12"/>
    <mergeCell ref="E6:E12"/>
    <mergeCell ref="F6:F12"/>
    <mergeCell ref="G6:G12"/>
    <mergeCell ref="H6:H12"/>
    <mergeCell ref="A1:R1"/>
    <mergeCell ref="A2:I2"/>
    <mergeCell ref="J2:N2"/>
    <mergeCell ref="O2:R2"/>
    <mergeCell ref="A3:C3"/>
    <mergeCell ref="D3:I3"/>
    <mergeCell ref="J3:R3"/>
    <mergeCell ref="M4:M5"/>
    <mergeCell ref="N4:N5"/>
    <mergeCell ref="O4:O5"/>
    <mergeCell ref="P4:Q4"/>
    <mergeCell ref="J4:J5"/>
    <mergeCell ref="K4:K5"/>
    <mergeCell ref="L4:L5"/>
    <mergeCell ref="G4:G5"/>
    <mergeCell ref="H4:H5"/>
    <mergeCell ref="I4:I5"/>
    <mergeCell ref="A4:A5"/>
    <mergeCell ref="B4:B5"/>
    <mergeCell ref="C4:C5"/>
    <mergeCell ref="D4:D5"/>
    <mergeCell ref="E4:E5"/>
    <mergeCell ref="F4:F5"/>
    <mergeCell ref="J25:R25"/>
    <mergeCell ref="A14:C14"/>
    <mergeCell ref="A55:C55"/>
    <mergeCell ref="D55:I55"/>
    <mergeCell ref="E28:E42"/>
    <mergeCell ref="H26:H27"/>
    <mergeCell ref="I26:I27"/>
    <mergeCell ref="A26:A27"/>
    <mergeCell ref="A24:I24"/>
    <mergeCell ref="J24:N24"/>
    <mergeCell ref="O24:R24"/>
    <mergeCell ref="F26:F27"/>
    <mergeCell ref="G26:G27"/>
    <mergeCell ref="N26:N27"/>
    <mergeCell ref="O26:O27"/>
    <mergeCell ref="A25:C25"/>
    <mergeCell ref="D25:I25"/>
    <mergeCell ref="B26:B27"/>
    <mergeCell ref="P26:Q26"/>
    <mergeCell ref="J26:J27"/>
    <mergeCell ref="K26:K27"/>
    <mergeCell ref="L26:L27"/>
    <mergeCell ref="M26:M27"/>
    <mergeCell ref="J55:R55"/>
    <mergeCell ref="H28:H42"/>
    <mergeCell ref="A44:C44"/>
    <mergeCell ref="I44:J44"/>
    <mergeCell ref="A53:R53"/>
    <mergeCell ref="A54:I54"/>
    <mergeCell ref="I28:I42"/>
    <mergeCell ref="K28:K42"/>
    <mergeCell ref="O28:O42"/>
    <mergeCell ref="B43:R43"/>
    <mergeCell ref="J54:N54"/>
    <mergeCell ref="O54:R54"/>
    <mergeCell ref="C26:C27"/>
    <mergeCell ref="D26:D27"/>
    <mergeCell ref="E26:E27"/>
    <mergeCell ref="A28:A42"/>
    <mergeCell ref="B28:B42"/>
    <mergeCell ref="C28:C42"/>
    <mergeCell ref="D28:D42"/>
    <mergeCell ref="F28:F42"/>
    <mergeCell ref="G28:G42"/>
    <mergeCell ref="O56:O57"/>
    <mergeCell ref="P56:Q56"/>
    <mergeCell ref="A58:A141"/>
    <mergeCell ref="B58:B141"/>
    <mergeCell ref="O58:O141"/>
    <mergeCell ref="B142:R142"/>
    <mergeCell ref="K58:K141"/>
    <mergeCell ref="G56:G57"/>
    <mergeCell ref="F56:F57"/>
    <mergeCell ref="A56:A57"/>
    <mergeCell ref="B56:B57"/>
    <mergeCell ref="C56:C57"/>
    <mergeCell ref="D56:D57"/>
    <mergeCell ref="N56:N57"/>
    <mergeCell ref="M56:M57"/>
    <mergeCell ref="H56:H57"/>
    <mergeCell ref="I56:I57"/>
    <mergeCell ref="J56:J57"/>
    <mergeCell ref="K56:K57"/>
    <mergeCell ref="L56:L57"/>
    <mergeCell ref="E56:E57"/>
    <mergeCell ref="C58:C141"/>
    <mergeCell ref="D58:D141"/>
    <mergeCell ref="E58:E141"/>
    <mergeCell ref="F58:F141"/>
    <mergeCell ref="G58:G141"/>
    <mergeCell ref="H58:H141"/>
    <mergeCell ref="I58:I141"/>
    <mergeCell ref="A153:I153"/>
    <mergeCell ref="J153:N153"/>
    <mergeCell ref="A152:R152"/>
    <mergeCell ref="A143:C143"/>
    <mergeCell ref="I143:J143"/>
    <mergeCell ref="O153:R153"/>
    <mergeCell ref="A154:C154"/>
    <mergeCell ref="D154:I154"/>
    <mergeCell ref="J154:R154"/>
    <mergeCell ref="A155:A156"/>
    <mergeCell ref="B155:B156"/>
    <mergeCell ref="P171:Q171"/>
    <mergeCell ref="A171:A172"/>
    <mergeCell ref="B171:B172"/>
    <mergeCell ref="A170:C170"/>
    <mergeCell ref="D170:I170"/>
    <mergeCell ref="J170:R170"/>
    <mergeCell ref="M171:M172"/>
    <mergeCell ref="C171:C172"/>
    <mergeCell ref="D171:D172"/>
    <mergeCell ref="I155:I156"/>
    <mergeCell ref="N155:N156"/>
    <mergeCell ref="O155:O156"/>
    <mergeCell ref="P155:Q155"/>
    <mergeCell ref="B158:R158"/>
    <mergeCell ref="A159:C159"/>
    <mergeCell ref="I159:J159"/>
    <mergeCell ref="M155:M156"/>
    <mergeCell ref="O169:R169"/>
    <mergeCell ref="C155:C156"/>
    <mergeCell ref="D155:D156"/>
    <mergeCell ref="E155:E156"/>
    <mergeCell ref="F155:F156"/>
    <mergeCell ref="A169:I169"/>
    <mergeCell ref="J169:N169"/>
    <mergeCell ref="J155:J156"/>
    <mergeCell ref="K155:K156"/>
    <mergeCell ref="L155:L156"/>
    <mergeCell ref="A168:R168"/>
    <mergeCell ref="G155:G156"/>
    <mergeCell ref="H155:H156"/>
    <mergeCell ref="G171:G172"/>
    <mergeCell ref="H171:H172"/>
    <mergeCell ref="I171:I172"/>
    <mergeCell ref="N171:N172"/>
    <mergeCell ref="O171:O172"/>
    <mergeCell ref="E171:E172"/>
    <mergeCell ref="F171:F172"/>
    <mergeCell ref="J171:J172"/>
    <mergeCell ref="K171:K172"/>
    <mergeCell ref="L171:L172"/>
    <mergeCell ref="A195:C195"/>
    <mergeCell ref="D195:I195"/>
    <mergeCell ref="J195:R195"/>
    <mergeCell ref="G173:G182"/>
    <mergeCell ref="H173:H182"/>
    <mergeCell ref="I173:I182"/>
    <mergeCell ref="K173:K182"/>
    <mergeCell ref="A184:C184"/>
    <mergeCell ref="J194:N194"/>
    <mergeCell ref="O194:R194"/>
    <mergeCell ref="A173:A182"/>
    <mergeCell ref="B173:B182"/>
    <mergeCell ref="C173:C182"/>
    <mergeCell ref="D173:D182"/>
    <mergeCell ref="E173:E182"/>
    <mergeCell ref="I184:J184"/>
    <mergeCell ref="A193:R193"/>
    <mergeCell ref="A194:I194"/>
    <mergeCell ref="O173:O182"/>
    <mergeCell ref="B183:R183"/>
    <mergeCell ref="F173:F182"/>
    <mergeCell ref="B199:R199"/>
    <mergeCell ref="A200:C200"/>
    <mergeCell ref="I200:J200"/>
    <mergeCell ref="H196:H197"/>
    <mergeCell ref="I196:I197"/>
    <mergeCell ref="J196:J197"/>
    <mergeCell ref="K196:K197"/>
    <mergeCell ref="L196:L197"/>
    <mergeCell ref="E196:E197"/>
    <mergeCell ref="F196:F197"/>
    <mergeCell ref="G196:G197"/>
    <mergeCell ref="N196:N197"/>
    <mergeCell ref="M196:M197"/>
    <mergeCell ref="A196:A197"/>
    <mergeCell ref="B196:B197"/>
    <mergeCell ref="C196:C197"/>
    <mergeCell ref="D196:D197"/>
    <mergeCell ref="O196:O197"/>
    <mergeCell ref="P196:Q196"/>
  </mergeCells>
  <phoneticPr fontId="147" type="noConversion"/>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5"/>
  <sheetViews>
    <sheetView zoomScale="75" workbookViewId="0">
      <selection activeCell="J11" sqref="J11:J15"/>
    </sheetView>
  </sheetViews>
  <sheetFormatPr baseColWidth="10" defaultRowHeight="14" x14ac:dyDescent="0"/>
  <cols>
    <col min="9" max="9" width="34.5" customWidth="1"/>
    <col min="10" max="10" width="41" customWidth="1"/>
    <col min="11" max="11" width="31.83203125" customWidth="1"/>
    <col min="12" max="12" width="62.1640625" customWidth="1"/>
  </cols>
  <sheetData>
    <row r="1" spans="1:18">
      <c r="A1" s="1429" t="s">
        <v>211</v>
      </c>
      <c r="B1" s="1430"/>
      <c r="C1" s="1430"/>
      <c r="D1" s="1430"/>
      <c r="E1" s="1430"/>
      <c r="F1" s="1430"/>
      <c r="G1" s="1430"/>
      <c r="H1" s="1430"/>
      <c r="I1" s="1430"/>
      <c r="J1" s="1430"/>
      <c r="K1" s="1430"/>
      <c r="L1" s="1430"/>
      <c r="M1" s="1430"/>
      <c r="N1" s="1430"/>
      <c r="O1" s="1430"/>
      <c r="P1" s="1430"/>
      <c r="Q1" s="1430"/>
      <c r="R1" s="1431"/>
    </row>
    <row r="2" spans="1:18">
      <c r="A2" s="1432" t="s">
        <v>1748</v>
      </c>
      <c r="B2" s="1433"/>
      <c r="C2" s="1433"/>
      <c r="D2" s="1433"/>
      <c r="E2" s="1433"/>
      <c r="F2" s="1433"/>
      <c r="G2" s="1433"/>
      <c r="H2" s="1433"/>
      <c r="I2" s="1433"/>
      <c r="J2" s="1433"/>
      <c r="K2" s="1433"/>
      <c r="L2" s="1433"/>
      <c r="M2" s="1433"/>
      <c r="N2" s="1433"/>
      <c r="O2" s="1433"/>
      <c r="P2" s="1433"/>
      <c r="Q2" s="1433"/>
      <c r="R2" s="1434"/>
    </row>
    <row r="3" spans="1:18" ht="15" thickBot="1">
      <c r="A3" s="1435" t="s">
        <v>44</v>
      </c>
      <c r="B3" s="1436"/>
      <c r="C3" s="1436"/>
      <c r="D3" s="1436"/>
      <c r="E3" s="1436"/>
      <c r="F3" s="1436"/>
      <c r="G3" s="1436"/>
      <c r="H3" s="1436"/>
      <c r="I3" s="2119"/>
      <c r="J3" s="631"/>
      <c r="K3" s="1436"/>
      <c r="L3" s="1436"/>
      <c r="M3" s="1436"/>
      <c r="N3" s="640"/>
      <c r="O3" s="1437"/>
      <c r="P3" s="1438"/>
      <c r="Q3" s="1438"/>
      <c r="R3" s="1439"/>
    </row>
    <row r="4" spans="1:18" ht="15" thickBot="1">
      <c r="A4" s="1449" t="s">
        <v>212</v>
      </c>
      <c r="B4" s="1450"/>
      <c r="C4" s="1451"/>
      <c r="D4" s="1452" t="s">
        <v>213</v>
      </c>
      <c r="E4" s="1453"/>
      <c r="F4" s="1454"/>
      <c r="G4" s="1454"/>
      <c r="H4" s="1454"/>
      <c r="I4" s="1455"/>
      <c r="J4" s="1241"/>
      <c r="K4" s="2465" t="s">
        <v>214</v>
      </c>
      <c r="L4" s="2465"/>
      <c r="M4" s="2465"/>
      <c r="N4" s="2466"/>
      <c r="O4" s="2466"/>
      <c r="P4" s="2466"/>
      <c r="Q4" s="2466"/>
      <c r="R4" s="2467"/>
    </row>
    <row r="5" spans="1:18" ht="29" thickBot="1">
      <c r="A5" s="1459" t="s">
        <v>215</v>
      </c>
      <c r="B5" s="1422" t="s">
        <v>216</v>
      </c>
      <c r="C5" s="1442" t="s">
        <v>217</v>
      </c>
      <c r="D5" s="1447" t="s">
        <v>218</v>
      </c>
      <c r="E5" s="1395" t="s">
        <v>219</v>
      </c>
      <c r="F5" s="1401" t="s">
        <v>328</v>
      </c>
      <c r="G5" s="1395" t="s">
        <v>220</v>
      </c>
      <c r="H5" s="1401" t="s">
        <v>327</v>
      </c>
      <c r="I5" s="1397" t="s">
        <v>221</v>
      </c>
      <c r="J5" s="1427" t="s">
        <v>326</v>
      </c>
      <c r="K5" s="1395" t="s">
        <v>222</v>
      </c>
      <c r="L5" s="1422" t="s">
        <v>223</v>
      </c>
      <c r="M5" s="1395" t="s">
        <v>224</v>
      </c>
      <c r="N5" s="1401" t="s">
        <v>327</v>
      </c>
      <c r="O5" s="1395" t="s">
        <v>225</v>
      </c>
      <c r="P5" s="1461" t="s">
        <v>226</v>
      </c>
      <c r="Q5" s="1462"/>
      <c r="R5" s="2" t="s">
        <v>227</v>
      </c>
    </row>
    <row r="6" spans="1:18">
      <c r="A6" s="1460"/>
      <c r="B6" s="1423"/>
      <c r="C6" s="1443"/>
      <c r="D6" s="1448"/>
      <c r="E6" s="1396"/>
      <c r="F6" s="1630"/>
      <c r="G6" s="1396"/>
      <c r="H6" s="1402"/>
      <c r="I6" s="1398"/>
      <c r="J6" s="1428"/>
      <c r="K6" s="1396"/>
      <c r="L6" s="1423"/>
      <c r="M6" s="1396"/>
      <c r="N6" s="1402"/>
      <c r="O6" s="1596"/>
      <c r="P6" s="5" t="s">
        <v>228</v>
      </c>
      <c r="Q6" s="5" t="s">
        <v>229</v>
      </c>
      <c r="R6" s="6" t="s">
        <v>230</v>
      </c>
    </row>
    <row r="7" spans="1:18" ht="122.5" customHeight="1">
      <c r="A7" s="1792" t="s">
        <v>45</v>
      </c>
      <c r="B7" s="1792" t="s">
        <v>46</v>
      </c>
      <c r="C7" s="1792" t="s">
        <v>47</v>
      </c>
      <c r="D7" s="1792" t="s">
        <v>48</v>
      </c>
      <c r="E7" s="1616">
        <v>1</v>
      </c>
      <c r="F7" s="1616">
        <v>0.5</v>
      </c>
      <c r="G7" s="2470">
        <v>50200</v>
      </c>
      <c r="H7" s="2470">
        <v>22333</v>
      </c>
      <c r="I7" s="1792" t="s">
        <v>49</v>
      </c>
      <c r="J7" s="1792" t="s">
        <v>52</v>
      </c>
      <c r="K7" s="1792" t="s">
        <v>54</v>
      </c>
      <c r="L7" s="1792" t="s">
        <v>53</v>
      </c>
      <c r="M7" s="2470">
        <v>7500</v>
      </c>
      <c r="N7" s="2470">
        <v>7500</v>
      </c>
      <c r="O7" s="1792" t="s">
        <v>234</v>
      </c>
      <c r="P7" s="2473">
        <v>41153</v>
      </c>
      <c r="Q7" s="1792"/>
      <c r="R7" s="1792" t="s">
        <v>55</v>
      </c>
    </row>
    <row r="8" spans="1:18" ht="93.5" customHeight="1">
      <c r="A8" s="1621"/>
      <c r="B8" s="1621"/>
      <c r="C8" s="1621"/>
      <c r="D8" s="1621"/>
      <c r="E8" s="2456"/>
      <c r="F8" s="2456"/>
      <c r="G8" s="2471"/>
      <c r="H8" s="2471"/>
      <c r="I8" s="1621"/>
      <c r="J8" s="1621"/>
      <c r="K8" s="1621"/>
      <c r="L8" s="1621"/>
      <c r="M8" s="2471"/>
      <c r="N8" s="2471"/>
      <c r="O8" s="1621"/>
      <c r="P8" s="1621"/>
      <c r="Q8" s="1621"/>
      <c r="R8" s="1621"/>
    </row>
    <row r="9" spans="1:18" ht="93.5" customHeight="1">
      <c r="A9" s="1621"/>
      <c r="B9" s="1621"/>
      <c r="C9" s="1621"/>
      <c r="D9" s="1621"/>
      <c r="E9" s="2456"/>
      <c r="F9" s="2456"/>
      <c r="G9" s="2471"/>
      <c r="H9" s="2471"/>
      <c r="I9" s="1621" t="s">
        <v>50</v>
      </c>
      <c r="J9" s="1621" t="s">
        <v>56</v>
      </c>
      <c r="K9" s="1621" t="s">
        <v>57</v>
      </c>
      <c r="L9" s="1621" t="s">
        <v>58</v>
      </c>
      <c r="M9" s="2471">
        <v>4333</v>
      </c>
      <c r="N9" s="2471">
        <v>4333</v>
      </c>
      <c r="O9" s="1792" t="s">
        <v>234</v>
      </c>
      <c r="P9" s="2469">
        <v>41172</v>
      </c>
      <c r="Q9" s="2469">
        <v>41271</v>
      </c>
      <c r="R9" s="1621" t="s">
        <v>59</v>
      </c>
    </row>
    <row r="10" spans="1:18" ht="97.25" customHeight="1">
      <c r="A10" s="1621"/>
      <c r="B10" s="1621"/>
      <c r="C10" s="1621"/>
      <c r="D10" s="1621"/>
      <c r="E10" s="2456"/>
      <c r="F10" s="2456"/>
      <c r="G10" s="2471"/>
      <c r="H10" s="2471"/>
      <c r="I10" s="1621"/>
      <c r="J10" s="1621"/>
      <c r="K10" s="1621"/>
      <c r="L10" s="1621"/>
      <c r="M10" s="2471"/>
      <c r="N10" s="2471"/>
      <c r="O10" s="1621"/>
      <c r="P10" s="1621"/>
      <c r="Q10" s="1621"/>
      <c r="R10" s="1621"/>
    </row>
    <row r="11" spans="1:18" ht="44" customHeight="1">
      <c r="A11" s="1621"/>
      <c r="B11" s="1621"/>
      <c r="C11" s="1621"/>
      <c r="D11" s="1621"/>
      <c r="E11" s="2456"/>
      <c r="F11" s="2456"/>
      <c r="G11" s="2471"/>
      <c r="H11" s="2471"/>
      <c r="I11" s="1621" t="s">
        <v>51</v>
      </c>
      <c r="J11" s="1621" t="s">
        <v>60</v>
      </c>
      <c r="K11" s="1621" t="s">
        <v>61</v>
      </c>
      <c r="L11" s="1621" t="s">
        <v>62</v>
      </c>
      <c r="M11" s="2471">
        <v>10500</v>
      </c>
      <c r="N11" s="2471">
        <v>10500</v>
      </c>
      <c r="O11" s="1621" t="s">
        <v>234</v>
      </c>
      <c r="P11" s="2469">
        <v>41145</v>
      </c>
      <c r="Q11" s="2469">
        <v>41266</v>
      </c>
      <c r="R11" s="1621" t="s">
        <v>63</v>
      </c>
    </row>
    <row r="12" spans="1:18" ht="27" customHeight="1">
      <c r="A12" s="1621"/>
      <c r="B12" s="1621"/>
      <c r="C12" s="1621"/>
      <c r="D12" s="1621"/>
      <c r="E12" s="2456"/>
      <c r="F12" s="2456"/>
      <c r="G12" s="2471"/>
      <c r="H12" s="2471"/>
      <c r="I12" s="1621"/>
      <c r="J12" s="1621"/>
      <c r="K12" s="1621"/>
      <c r="L12" s="1621"/>
      <c r="M12" s="2471"/>
      <c r="N12" s="2471"/>
      <c r="O12" s="1621"/>
      <c r="P12" s="1621"/>
      <c r="Q12" s="1621"/>
      <c r="R12" s="1621"/>
    </row>
    <row r="13" spans="1:18" ht="39" customHeight="1">
      <c r="A13" s="1621"/>
      <c r="B13" s="1621"/>
      <c r="C13" s="1621"/>
      <c r="D13" s="1621"/>
      <c r="E13" s="2456"/>
      <c r="F13" s="2456"/>
      <c r="G13" s="2471"/>
      <c r="H13" s="2471"/>
      <c r="I13" s="1621"/>
      <c r="J13" s="1621"/>
      <c r="K13" s="1621"/>
      <c r="L13" s="1621"/>
      <c r="M13" s="2471"/>
      <c r="N13" s="2471"/>
      <c r="O13" s="1621"/>
      <c r="P13" s="1621"/>
      <c r="Q13" s="1621"/>
      <c r="R13" s="1621"/>
    </row>
    <row r="14" spans="1:18" ht="112.25" customHeight="1">
      <c r="A14" s="1621"/>
      <c r="B14" s="1621"/>
      <c r="C14" s="1621"/>
      <c r="D14" s="1621"/>
      <c r="E14" s="2456"/>
      <c r="F14" s="2456"/>
      <c r="G14" s="2471"/>
      <c r="H14" s="2471"/>
      <c r="I14" s="1621"/>
      <c r="J14" s="1621"/>
      <c r="K14" s="1621"/>
      <c r="L14" s="1621"/>
      <c r="M14" s="2471"/>
      <c r="N14" s="2471"/>
      <c r="O14" s="1621"/>
      <c r="P14" s="1621"/>
      <c r="Q14" s="1621"/>
      <c r="R14" s="1621"/>
    </row>
    <row r="15" spans="1:18" ht="54.5" customHeight="1">
      <c r="A15" s="1793"/>
      <c r="B15" s="1793"/>
      <c r="C15" s="1793"/>
      <c r="D15" s="1793"/>
      <c r="E15" s="2468"/>
      <c r="F15" s="2468"/>
      <c r="G15" s="2472"/>
      <c r="H15" s="2472"/>
      <c r="I15" s="1793"/>
      <c r="J15" s="1793"/>
      <c r="K15" s="1793"/>
      <c r="L15" s="1793"/>
      <c r="M15" s="2472"/>
      <c r="N15" s="2472"/>
      <c r="O15" s="1793"/>
      <c r="P15" s="1793"/>
      <c r="Q15" s="1793"/>
      <c r="R15" s="1793"/>
    </row>
    <row r="16" spans="1:18" ht="29" thickBot="1">
      <c r="A16" s="44" t="s">
        <v>322</v>
      </c>
      <c r="B16" s="1626"/>
      <c r="C16" s="1626"/>
      <c r="D16" s="1626"/>
      <c r="E16" s="1626"/>
      <c r="F16" s="1626"/>
      <c r="G16" s="1626"/>
      <c r="H16" s="1626"/>
      <c r="I16" s="1626"/>
      <c r="J16" s="1626"/>
      <c r="K16" s="1626"/>
      <c r="L16" s="1626"/>
      <c r="M16" s="1626"/>
      <c r="N16" s="1626"/>
      <c r="O16" s="1626"/>
      <c r="P16" s="1626"/>
      <c r="Q16" s="1626"/>
      <c r="R16" s="1627"/>
    </row>
    <row r="17" spans="1:18" ht="15" thickBot="1">
      <c r="A17" s="1465" t="s">
        <v>323</v>
      </c>
      <c r="B17" s="1466"/>
      <c r="C17" s="1467"/>
      <c r="D17" s="45" t="s">
        <v>64</v>
      </c>
      <c r="E17" s="47"/>
      <c r="F17" s="47"/>
      <c r="G17" s="1242"/>
      <c r="H17" s="1242"/>
      <c r="I17" s="1242"/>
      <c r="J17" s="1242"/>
      <c r="K17" s="1242"/>
      <c r="L17" s="1242"/>
      <c r="M17" s="1242"/>
      <c r="N17" s="1242"/>
      <c r="O17" s="1242"/>
      <c r="P17" s="47"/>
      <c r="Q17" s="47"/>
      <c r="R17" s="49"/>
    </row>
    <row r="18" spans="1:18">
      <c r="A18" s="1"/>
      <c r="B18" s="3"/>
      <c r="C18" s="3"/>
      <c r="D18" s="3"/>
      <c r="E18" s="3"/>
      <c r="F18" s="3"/>
      <c r="G18" s="3"/>
      <c r="H18" s="3"/>
      <c r="I18" s="3"/>
      <c r="J18" s="3"/>
      <c r="K18" s="3"/>
      <c r="L18" s="3"/>
      <c r="M18" s="3"/>
      <c r="N18" s="3"/>
      <c r="O18" s="3"/>
      <c r="P18" s="3"/>
      <c r="Q18" s="3"/>
      <c r="R18" s="3"/>
    </row>
    <row r="19" spans="1:18">
      <c r="A19" s="1" t="s">
        <v>325</v>
      </c>
      <c r="B19" s="1"/>
      <c r="C19" s="1"/>
      <c r="D19" s="1"/>
      <c r="E19" s="1"/>
      <c r="F19" s="1"/>
      <c r="G19" s="1"/>
      <c r="H19" s="1"/>
      <c r="I19" s="1"/>
      <c r="J19" s="1"/>
      <c r="K19" s="1"/>
      <c r="L19" s="1"/>
      <c r="M19" s="1"/>
      <c r="N19" s="1"/>
      <c r="O19" s="1"/>
      <c r="P19" s="1"/>
      <c r="Q19" s="1"/>
      <c r="R19" s="1"/>
    </row>
    <row r="20" spans="1:18" ht="15" thickBot="1">
      <c r="A20" s="1"/>
      <c r="B20" s="1"/>
      <c r="C20" s="1"/>
      <c r="D20" s="1"/>
      <c r="E20" s="1"/>
      <c r="F20" s="1"/>
      <c r="G20" s="1"/>
      <c r="H20" s="1"/>
      <c r="I20" s="1"/>
      <c r="J20" s="1"/>
      <c r="K20" s="1"/>
      <c r="L20" s="1"/>
      <c r="M20" s="1"/>
      <c r="N20" s="1"/>
      <c r="O20" s="1"/>
      <c r="P20" s="1"/>
      <c r="Q20" s="1"/>
      <c r="R20" s="1"/>
    </row>
    <row r="21" spans="1:18" ht="15" thickBot="1">
      <c r="A21" s="4"/>
      <c r="B21" s="1"/>
      <c r="C21" s="1"/>
      <c r="D21" s="1"/>
      <c r="E21" s="1"/>
      <c r="F21" s="47"/>
      <c r="G21" s="1"/>
      <c r="H21" s="47"/>
      <c r="I21" s="1"/>
      <c r="J21" s="1"/>
      <c r="K21" s="1"/>
      <c r="L21" s="1"/>
      <c r="M21" s="1"/>
      <c r="N21" s="47"/>
      <c r="O21" s="1"/>
      <c r="P21" s="1"/>
      <c r="Q21" s="1"/>
      <c r="R21" s="1"/>
    </row>
    <row r="22" spans="1:18">
      <c r="A22" s="4"/>
      <c r="B22" s="1"/>
      <c r="C22" s="1"/>
      <c r="D22" s="1"/>
      <c r="E22" s="1"/>
      <c r="F22" s="3"/>
      <c r="G22" s="1"/>
      <c r="H22" s="3"/>
      <c r="I22" s="1"/>
      <c r="J22" s="3"/>
      <c r="K22" s="1"/>
      <c r="L22" s="1"/>
      <c r="M22" s="1"/>
      <c r="N22" s="3"/>
      <c r="O22" s="1"/>
      <c r="P22" s="1"/>
      <c r="Q22" s="1"/>
      <c r="R22" s="1"/>
    </row>
    <row r="23" spans="1:18">
      <c r="A23" s="7"/>
      <c r="B23" s="1"/>
      <c r="C23" s="1"/>
      <c r="D23" s="1"/>
      <c r="E23" s="1"/>
      <c r="F23" s="1"/>
      <c r="G23" s="1"/>
      <c r="H23" s="1"/>
      <c r="I23" s="1"/>
      <c r="J23" s="1"/>
      <c r="K23" s="1"/>
      <c r="L23" s="1"/>
      <c r="M23" s="1"/>
      <c r="N23" s="1"/>
      <c r="O23" s="1"/>
      <c r="P23" s="1"/>
      <c r="Q23" s="1"/>
      <c r="R23" s="1"/>
    </row>
    <row r="24" spans="1:18">
      <c r="A24" s="8"/>
      <c r="B24" s="1"/>
      <c r="C24" s="1"/>
      <c r="D24" s="1"/>
      <c r="E24" s="1"/>
      <c r="F24" s="1"/>
      <c r="G24" s="1"/>
      <c r="H24" s="1"/>
      <c r="I24" s="1"/>
      <c r="J24" s="1"/>
      <c r="K24" s="1"/>
      <c r="L24" s="1"/>
      <c r="M24" s="1"/>
      <c r="N24" s="1"/>
      <c r="O24" s="1"/>
      <c r="P24" s="1"/>
      <c r="Q24" s="1"/>
      <c r="R24" s="1"/>
    </row>
    <row r="25" spans="1:18">
      <c r="F25" s="1"/>
      <c r="H25" s="1"/>
      <c r="J25" s="1"/>
      <c r="N25" s="1"/>
    </row>
  </sheetData>
  <sheetProtection password="DD5C" sheet="1" objects="1" scenarios="1"/>
  <mergeCells count="64">
    <mergeCell ref="R9:R10"/>
    <mergeCell ref="R11:R15"/>
    <mergeCell ref="M7:M8"/>
    <mergeCell ref="M9:M10"/>
    <mergeCell ref="M11:M15"/>
    <mergeCell ref="N7:N8"/>
    <mergeCell ref="N9:N10"/>
    <mergeCell ref="N11:N15"/>
    <mergeCell ref="P9:P10"/>
    <mergeCell ref="P7:P8"/>
    <mergeCell ref="A17:C17"/>
    <mergeCell ref="J7:J8"/>
    <mergeCell ref="J9:J10"/>
    <mergeCell ref="J11:J15"/>
    <mergeCell ref="K7:K8"/>
    <mergeCell ref="K9:K10"/>
    <mergeCell ref="K11:K15"/>
    <mergeCell ref="F7:F15"/>
    <mergeCell ref="G7:G15"/>
    <mergeCell ref="H7:H15"/>
    <mergeCell ref="A7:A15"/>
    <mergeCell ref="I7:I8"/>
    <mergeCell ref="L9:L10"/>
    <mergeCell ref="I9:I10"/>
    <mergeCell ref="I11:I15"/>
    <mergeCell ref="B16:R16"/>
    <mergeCell ref="L11:L15"/>
    <mergeCell ref="O9:O10"/>
    <mergeCell ref="O11:O15"/>
    <mergeCell ref="B7:B15"/>
    <mergeCell ref="C7:C15"/>
    <mergeCell ref="D7:D15"/>
    <mergeCell ref="E7:E15"/>
    <mergeCell ref="P11:P15"/>
    <mergeCell ref="Q7:Q8"/>
    <mergeCell ref="Q9:Q10"/>
    <mergeCell ref="Q11:Q15"/>
    <mergeCell ref="R7:R8"/>
    <mergeCell ref="N5:N6"/>
    <mergeCell ref="O5:O6"/>
    <mergeCell ref="I5:I6"/>
    <mergeCell ref="J5:J6"/>
    <mergeCell ref="K5:K6"/>
    <mergeCell ref="L7:L8"/>
    <mergeCell ref="O7:O8"/>
    <mergeCell ref="A4:C4"/>
    <mergeCell ref="D4:I4"/>
    <mergeCell ref="K4:R4"/>
    <mergeCell ref="A5:A6"/>
    <mergeCell ref="B5:B6"/>
    <mergeCell ref="C5:C6"/>
    <mergeCell ref="D5:D6"/>
    <mergeCell ref="E5:E6"/>
    <mergeCell ref="F5:F6"/>
    <mergeCell ref="G5:G6"/>
    <mergeCell ref="H5:H6"/>
    <mergeCell ref="P5:Q5"/>
    <mergeCell ref="L5:L6"/>
    <mergeCell ref="M5:M6"/>
    <mergeCell ref="A1:R1"/>
    <mergeCell ref="A2:R2"/>
    <mergeCell ref="A3:I3"/>
    <mergeCell ref="K3:M3"/>
    <mergeCell ref="O3:R3"/>
  </mergeCells>
  <phoneticPr fontId="147" type="noConversion"/>
  <pageMargins left="0.75" right="0.75" top="1" bottom="1" header="0" footer="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0"/>
  <sheetViews>
    <sheetView zoomScale="40" zoomScaleNormal="40" zoomScalePageLayoutView="40" workbookViewId="0">
      <selection activeCell="V10" sqref="V10"/>
    </sheetView>
  </sheetViews>
  <sheetFormatPr baseColWidth="10" defaultColWidth="11.5" defaultRowHeight="14" x14ac:dyDescent="0"/>
  <cols>
    <col min="1" max="1" width="19.5" style="1" customWidth="1"/>
    <col min="2" max="2" width="13.33203125" style="1" customWidth="1"/>
    <col min="3" max="3" width="10.5" style="1" customWidth="1"/>
    <col min="4" max="4" width="11.83203125" style="1" customWidth="1"/>
    <col min="5" max="5" width="9.6640625" style="51" customWidth="1"/>
    <col min="6" max="6" width="9.5" style="51" bestFit="1" customWidth="1"/>
    <col min="7" max="7" width="13.5" style="1" bestFit="1" customWidth="1"/>
    <col min="8" max="9" width="14" style="1" customWidth="1"/>
    <col min="10" max="10" width="39" style="1" customWidth="1"/>
    <col min="11" max="11" width="22.5" style="1" customWidth="1"/>
    <col min="12" max="12" width="30.5" style="1" customWidth="1"/>
    <col min="13" max="13" width="22.5" style="1" customWidth="1"/>
    <col min="14" max="14" width="17" style="1" customWidth="1"/>
    <col min="15" max="15" width="10.33203125" style="51" customWidth="1"/>
    <col min="16" max="16" width="15.83203125" style="1" customWidth="1"/>
    <col min="17" max="17" width="13.6640625" style="1" customWidth="1"/>
    <col min="18" max="18" width="19.5" style="1" customWidth="1"/>
    <col min="19" max="16384" width="11.5" style="1"/>
  </cols>
  <sheetData>
    <row r="1" spans="1:18" ht="15.75" customHeight="1">
      <c r="A1" s="1429" t="s">
        <v>211</v>
      </c>
      <c r="B1" s="1430"/>
      <c r="C1" s="1430"/>
      <c r="D1" s="1430"/>
      <c r="E1" s="1430"/>
      <c r="F1" s="1430"/>
      <c r="G1" s="1430"/>
      <c r="H1" s="1430"/>
      <c r="I1" s="1430"/>
      <c r="J1" s="1430"/>
      <c r="K1" s="1430"/>
      <c r="L1" s="1430"/>
      <c r="M1" s="1430"/>
      <c r="N1" s="1430"/>
      <c r="O1" s="1430"/>
      <c r="P1" s="1430"/>
      <c r="Q1" s="1430"/>
      <c r="R1" s="1431"/>
    </row>
    <row r="2" spans="1:18" ht="26.25" customHeight="1">
      <c r="A2" s="1432" t="s">
        <v>417</v>
      </c>
      <c r="B2" s="1433"/>
      <c r="C2" s="1433"/>
      <c r="D2" s="1433"/>
      <c r="E2" s="1433"/>
      <c r="F2" s="1433"/>
      <c r="G2" s="1433"/>
      <c r="H2" s="1433"/>
      <c r="I2" s="1433"/>
      <c r="J2" s="1433"/>
      <c r="K2" s="1433"/>
      <c r="L2" s="1433"/>
      <c r="M2" s="1433"/>
      <c r="N2" s="1433"/>
      <c r="O2" s="1433"/>
      <c r="P2" s="1433"/>
      <c r="Q2" s="1433"/>
      <c r="R2" s="1434"/>
    </row>
    <row r="3" spans="1:18" ht="15.75" customHeight="1" thickBot="1">
      <c r="A3" s="1435" t="s">
        <v>418</v>
      </c>
      <c r="B3" s="1436"/>
      <c r="C3" s="1436"/>
      <c r="D3" s="1436"/>
      <c r="E3" s="1436"/>
      <c r="F3" s="1436"/>
      <c r="G3" s="1436"/>
      <c r="H3" s="1436"/>
      <c r="I3" s="1436"/>
      <c r="J3" s="1444" t="s">
        <v>419</v>
      </c>
      <c r="K3" s="1445"/>
      <c r="L3" s="1445"/>
      <c r="M3" s="1445"/>
      <c r="N3" s="1446"/>
      <c r="O3" s="1437" t="s">
        <v>420</v>
      </c>
      <c r="P3" s="1438"/>
      <c r="Q3" s="1438"/>
      <c r="R3" s="1439"/>
    </row>
    <row r="4" spans="1:18" s="13" customFormat="1" ht="13.5" customHeight="1">
      <c r="A4" s="1449" t="s">
        <v>212</v>
      </c>
      <c r="B4" s="1450"/>
      <c r="C4" s="1451"/>
      <c r="D4" s="1452" t="s">
        <v>213</v>
      </c>
      <c r="E4" s="1453"/>
      <c r="F4" s="1454"/>
      <c r="G4" s="1454"/>
      <c r="H4" s="1454"/>
      <c r="I4" s="1455"/>
      <c r="J4" s="1491" t="s">
        <v>421</v>
      </c>
      <c r="K4" s="1492"/>
      <c r="L4" s="1492"/>
      <c r="M4" s="1492"/>
      <c r="N4" s="1492"/>
      <c r="O4" s="1492"/>
      <c r="P4" s="1492"/>
      <c r="Q4" s="1492"/>
      <c r="R4" s="1493"/>
    </row>
    <row r="5" spans="1:18" s="13" customFormat="1" ht="31.5" customHeight="1">
      <c r="A5" s="1476" t="s">
        <v>215</v>
      </c>
      <c r="B5" s="1485" t="s">
        <v>216</v>
      </c>
      <c r="C5" s="1486" t="s">
        <v>217</v>
      </c>
      <c r="D5" s="1485" t="s">
        <v>218</v>
      </c>
      <c r="E5" s="1426" t="s">
        <v>219</v>
      </c>
      <c r="F5" s="1477" t="s">
        <v>328</v>
      </c>
      <c r="G5" s="1426" t="s">
        <v>220</v>
      </c>
      <c r="H5" s="1477" t="s">
        <v>327</v>
      </c>
      <c r="I5" s="1478" t="s">
        <v>221</v>
      </c>
      <c r="J5" s="1426" t="s">
        <v>326</v>
      </c>
      <c r="K5" s="1426" t="s">
        <v>222</v>
      </c>
      <c r="L5" s="1485" t="s">
        <v>223</v>
      </c>
      <c r="M5" s="1426" t="s">
        <v>224</v>
      </c>
      <c r="N5" s="1477" t="s">
        <v>327</v>
      </c>
      <c r="O5" s="1426" t="s">
        <v>225</v>
      </c>
      <c r="P5" s="1487" t="s">
        <v>226</v>
      </c>
      <c r="Q5" s="1487"/>
      <c r="R5" s="14" t="s">
        <v>227</v>
      </c>
    </row>
    <row r="6" spans="1:18" s="13" customFormat="1" ht="26.25" customHeight="1">
      <c r="A6" s="1476"/>
      <c r="B6" s="1485"/>
      <c r="C6" s="1486"/>
      <c r="D6" s="1485"/>
      <c r="E6" s="1426"/>
      <c r="F6" s="1477"/>
      <c r="G6" s="1426"/>
      <c r="H6" s="1477"/>
      <c r="I6" s="1478"/>
      <c r="J6" s="1426"/>
      <c r="K6" s="1426"/>
      <c r="L6" s="1485"/>
      <c r="M6" s="1426"/>
      <c r="N6" s="1477"/>
      <c r="O6" s="1426"/>
      <c r="P6" s="15" t="s">
        <v>228</v>
      </c>
      <c r="Q6" s="15" t="s">
        <v>229</v>
      </c>
      <c r="R6" s="16" t="s">
        <v>230</v>
      </c>
    </row>
    <row r="7" spans="1:18" ht="70.5" customHeight="1">
      <c r="A7" s="1469" t="s">
        <v>422</v>
      </c>
      <c r="B7" s="1469" t="s">
        <v>495</v>
      </c>
      <c r="C7" s="1469" t="s">
        <v>423</v>
      </c>
      <c r="D7" s="1469" t="s">
        <v>424</v>
      </c>
      <c r="E7" s="1479">
        <v>1</v>
      </c>
      <c r="F7" s="1488">
        <v>0.69720000000000004</v>
      </c>
      <c r="G7" s="1482">
        <v>1578771.66</v>
      </c>
      <c r="H7" s="1482">
        <v>1100669.19</v>
      </c>
      <c r="I7" s="1469" t="s">
        <v>425</v>
      </c>
      <c r="J7" s="17" t="s">
        <v>426</v>
      </c>
      <c r="K7" s="18" t="s">
        <v>427</v>
      </c>
      <c r="L7" s="18" t="s">
        <v>428</v>
      </c>
      <c r="M7" s="19">
        <v>250489.50599999999</v>
      </c>
      <c r="N7" s="20">
        <f>M7</f>
        <v>250489.50599999999</v>
      </c>
      <c r="O7" s="21" t="s">
        <v>429</v>
      </c>
      <c r="P7" s="22">
        <v>41124</v>
      </c>
      <c r="Q7" s="22">
        <v>41274</v>
      </c>
      <c r="R7" s="23" t="s">
        <v>430</v>
      </c>
    </row>
    <row r="8" spans="1:18" ht="15" hidden="1" customHeight="1">
      <c r="A8" s="1470"/>
      <c r="B8" s="1470"/>
      <c r="C8" s="1470"/>
      <c r="D8" s="1470"/>
      <c r="E8" s="1480"/>
      <c r="F8" s="1489"/>
      <c r="G8" s="1483"/>
      <c r="H8" s="1483"/>
      <c r="I8" s="1470"/>
      <c r="J8" s="23"/>
      <c r="K8" s="23"/>
      <c r="L8" s="24"/>
      <c r="M8" s="25"/>
      <c r="N8" s="26"/>
      <c r="O8" s="25"/>
      <c r="P8" s="22"/>
      <c r="Q8" s="22"/>
      <c r="R8" s="23"/>
    </row>
    <row r="9" spans="1:18" ht="15" hidden="1" customHeight="1">
      <c r="A9" s="1470"/>
      <c r="B9" s="1470"/>
      <c r="C9" s="1470"/>
      <c r="D9" s="1470"/>
      <c r="E9" s="1480"/>
      <c r="F9" s="1489"/>
      <c r="G9" s="1483"/>
      <c r="H9" s="1483"/>
      <c r="I9" s="1470"/>
      <c r="J9" s="23"/>
      <c r="K9" s="23"/>
      <c r="L9" s="24"/>
      <c r="M9" s="25"/>
      <c r="N9" s="26"/>
      <c r="O9" s="25"/>
      <c r="P9" s="22"/>
      <c r="Q9" s="22"/>
      <c r="R9" s="23"/>
    </row>
    <row r="10" spans="1:18" ht="94.5" customHeight="1">
      <c r="A10" s="1470"/>
      <c r="B10" s="1470"/>
      <c r="C10" s="1470"/>
      <c r="D10" s="1470"/>
      <c r="E10" s="1480"/>
      <c r="F10" s="1489"/>
      <c r="G10" s="1483"/>
      <c r="H10" s="1483"/>
      <c r="I10" s="1470"/>
      <c r="J10" s="17" t="s">
        <v>431</v>
      </c>
      <c r="K10" s="18" t="s">
        <v>432</v>
      </c>
      <c r="L10" s="18" t="s">
        <v>428</v>
      </c>
      <c r="M10" s="19">
        <v>103000</v>
      </c>
      <c r="N10" s="19">
        <f t="shared" ref="N10:N24" si="0">M10</f>
        <v>103000</v>
      </c>
      <c r="O10" s="21" t="s">
        <v>429</v>
      </c>
      <c r="P10" s="22">
        <v>41124</v>
      </c>
      <c r="Q10" s="22">
        <v>41274</v>
      </c>
      <c r="R10" s="23" t="s">
        <v>430</v>
      </c>
    </row>
    <row r="11" spans="1:18" ht="77.25" customHeight="1">
      <c r="A11" s="1470"/>
      <c r="B11" s="1470"/>
      <c r="C11" s="1470"/>
      <c r="D11" s="1470"/>
      <c r="E11" s="1480"/>
      <c r="F11" s="1489"/>
      <c r="G11" s="1483"/>
      <c r="H11" s="1483"/>
      <c r="I11" s="1470"/>
      <c r="J11" s="17" t="s">
        <v>433</v>
      </c>
      <c r="K11" s="18" t="s">
        <v>434</v>
      </c>
      <c r="L11" s="18" t="s">
        <v>428</v>
      </c>
      <c r="M11" s="19">
        <v>81734.759999999995</v>
      </c>
      <c r="N11" s="19">
        <f t="shared" si="0"/>
        <v>81734.759999999995</v>
      </c>
      <c r="O11" s="21" t="s">
        <v>429</v>
      </c>
      <c r="P11" s="22">
        <v>41124</v>
      </c>
      <c r="Q11" s="22">
        <v>41274</v>
      </c>
      <c r="R11" s="23" t="s">
        <v>430</v>
      </c>
    </row>
    <row r="12" spans="1:18" ht="78.75" customHeight="1">
      <c r="A12" s="1470"/>
      <c r="B12" s="1470"/>
      <c r="C12" s="1470"/>
      <c r="D12" s="1470"/>
      <c r="E12" s="1480"/>
      <c r="F12" s="1489"/>
      <c r="G12" s="1483"/>
      <c r="H12" s="1483"/>
      <c r="I12" s="1470"/>
      <c r="J12" s="17" t="s">
        <v>435</v>
      </c>
      <c r="K12" s="18" t="s">
        <v>436</v>
      </c>
      <c r="L12" s="18" t="s">
        <v>428</v>
      </c>
      <c r="M12" s="19">
        <v>106325.925</v>
      </c>
      <c r="N12" s="20">
        <f t="shared" si="0"/>
        <v>106325.925</v>
      </c>
      <c r="O12" s="21" t="s">
        <v>429</v>
      </c>
      <c r="P12" s="22">
        <v>41169</v>
      </c>
      <c r="Q12" s="22">
        <v>41274</v>
      </c>
      <c r="R12" s="23" t="s">
        <v>430</v>
      </c>
    </row>
    <row r="13" spans="1:18" ht="75" customHeight="1">
      <c r="A13" s="1470"/>
      <c r="B13" s="1470"/>
      <c r="C13" s="1470"/>
      <c r="D13" s="1470"/>
      <c r="E13" s="1480"/>
      <c r="F13" s="1489"/>
      <c r="G13" s="1483"/>
      <c r="H13" s="1483"/>
      <c r="I13" s="1470"/>
      <c r="J13" s="17" t="s">
        <v>437</v>
      </c>
      <c r="K13" s="18" t="s">
        <v>438</v>
      </c>
      <c r="L13" s="18" t="s">
        <v>428</v>
      </c>
      <c r="M13" s="19">
        <v>64798.38</v>
      </c>
      <c r="N13" s="19">
        <f t="shared" si="0"/>
        <v>64798.38</v>
      </c>
      <c r="O13" s="21" t="s">
        <v>429</v>
      </c>
      <c r="P13" s="22">
        <v>41171</v>
      </c>
      <c r="Q13" s="22">
        <v>41274</v>
      </c>
      <c r="R13" s="23" t="s">
        <v>430</v>
      </c>
    </row>
    <row r="14" spans="1:18" ht="72" customHeight="1">
      <c r="A14" s="1470"/>
      <c r="B14" s="1470"/>
      <c r="C14" s="1470"/>
      <c r="D14" s="1470"/>
      <c r="E14" s="1480"/>
      <c r="F14" s="1489"/>
      <c r="G14" s="1483"/>
      <c r="H14" s="1483"/>
      <c r="I14" s="1470"/>
      <c r="J14" s="17" t="s">
        <v>439</v>
      </c>
      <c r="K14" s="18" t="s">
        <v>438</v>
      </c>
      <c r="L14" s="18" t="s">
        <v>428</v>
      </c>
      <c r="M14" s="19">
        <v>68198.38</v>
      </c>
      <c r="N14" s="19">
        <f t="shared" si="0"/>
        <v>68198.38</v>
      </c>
      <c r="O14" s="21" t="s">
        <v>429</v>
      </c>
      <c r="P14" s="22">
        <v>41171</v>
      </c>
      <c r="Q14" s="22">
        <v>41274</v>
      </c>
      <c r="R14" s="23" t="s">
        <v>430</v>
      </c>
    </row>
    <row r="15" spans="1:18" ht="77.25" customHeight="1">
      <c r="A15" s="1470"/>
      <c r="B15" s="1470"/>
      <c r="C15" s="1470"/>
      <c r="D15" s="1470"/>
      <c r="E15" s="1480"/>
      <c r="F15" s="1489"/>
      <c r="G15" s="1483"/>
      <c r="H15" s="1483"/>
      <c r="I15" s="1470"/>
      <c r="J15" s="17" t="s">
        <v>440</v>
      </c>
      <c r="K15" s="18" t="s">
        <v>441</v>
      </c>
      <c r="L15" s="18" t="s">
        <v>428</v>
      </c>
      <c r="M15" s="19">
        <v>43304.417000000001</v>
      </c>
      <c r="N15" s="19">
        <f t="shared" si="0"/>
        <v>43304.417000000001</v>
      </c>
      <c r="O15" s="21" t="s">
        <v>429</v>
      </c>
      <c r="P15" s="22">
        <v>41171</v>
      </c>
      <c r="Q15" s="22">
        <v>41274</v>
      </c>
      <c r="R15" s="23" t="s">
        <v>430</v>
      </c>
    </row>
    <row r="16" spans="1:18" ht="63.75" customHeight="1">
      <c r="A16" s="1470"/>
      <c r="B16" s="1470"/>
      <c r="C16" s="1470"/>
      <c r="D16" s="1470"/>
      <c r="E16" s="1480"/>
      <c r="F16" s="1489"/>
      <c r="G16" s="1483"/>
      <c r="H16" s="1483"/>
      <c r="I16" s="1470"/>
      <c r="J16" s="17" t="s">
        <v>442</v>
      </c>
      <c r="K16" s="18" t="s">
        <v>438</v>
      </c>
      <c r="L16" s="18" t="s">
        <v>428</v>
      </c>
      <c r="M16" s="19">
        <v>68198.38</v>
      </c>
      <c r="N16" s="19">
        <f t="shared" si="0"/>
        <v>68198.38</v>
      </c>
      <c r="O16" s="21" t="s">
        <v>429</v>
      </c>
      <c r="P16" s="22">
        <v>41171</v>
      </c>
      <c r="Q16" s="22">
        <v>41274</v>
      </c>
      <c r="R16" s="23" t="s">
        <v>430</v>
      </c>
    </row>
    <row r="17" spans="1:18" ht="63.75" customHeight="1">
      <c r="A17" s="1470"/>
      <c r="B17" s="1470"/>
      <c r="C17" s="1470"/>
      <c r="D17" s="1470"/>
      <c r="E17" s="1480"/>
      <c r="F17" s="1489"/>
      <c r="G17" s="1483"/>
      <c r="H17" s="1483"/>
      <c r="I17" s="1470"/>
      <c r="J17" s="17" t="s">
        <v>443</v>
      </c>
      <c r="K17" s="18" t="s">
        <v>444</v>
      </c>
      <c r="L17" s="18" t="s">
        <v>428</v>
      </c>
      <c r="M17" s="19">
        <v>49226.182999999997</v>
      </c>
      <c r="N17" s="19">
        <f t="shared" si="0"/>
        <v>49226.182999999997</v>
      </c>
      <c r="O17" s="21" t="s">
        <v>429</v>
      </c>
      <c r="P17" s="22">
        <v>41171</v>
      </c>
      <c r="Q17" s="22">
        <v>41274</v>
      </c>
      <c r="R17" s="23" t="s">
        <v>430</v>
      </c>
    </row>
    <row r="18" spans="1:18" ht="81" customHeight="1">
      <c r="A18" s="1470"/>
      <c r="B18" s="1470"/>
      <c r="C18" s="1470"/>
      <c r="D18" s="1470"/>
      <c r="E18" s="1480"/>
      <c r="F18" s="1489"/>
      <c r="G18" s="1483"/>
      <c r="H18" s="1483"/>
      <c r="I18" s="1470"/>
      <c r="J18" s="17" t="s">
        <v>445</v>
      </c>
      <c r="K18" s="18" t="s">
        <v>444</v>
      </c>
      <c r="L18" s="18" t="s">
        <v>428</v>
      </c>
      <c r="M18" s="19">
        <v>48726.182999999997</v>
      </c>
      <c r="N18" s="19">
        <f t="shared" si="0"/>
        <v>48726.182999999997</v>
      </c>
      <c r="O18" s="21" t="s">
        <v>429</v>
      </c>
      <c r="P18" s="22">
        <v>41171</v>
      </c>
      <c r="Q18" s="22">
        <v>41274</v>
      </c>
      <c r="R18" s="23" t="s">
        <v>430</v>
      </c>
    </row>
    <row r="19" spans="1:18" ht="84.75" customHeight="1">
      <c r="A19" s="1470"/>
      <c r="B19" s="1470"/>
      <c r="C19" s="1470"/>
      <c r="D19" s="1470"/>
      <c r="E19" s="1480"/>
      <c r="F19" s="1489"/>
      <c r="G19" s="1483"/>
      <c r="H19" s="1483"/>
      <c r="I19" s="1470"/>
      <c r="J19" s="17" t="s">
        <v>446</v>
      </c>
      <c r="K19" s="18" t="s">
        <v>447</v>
      </c>
      <c r="L19" s="18" t="s">
        <v>428</v>
      </c>
      <c r="M19" s="19">
        <v>53415.428999999996</v>
      </c>
      <c r="N19" s="19">
        <f t="shared" si="0"/>
        <v>53415.428999999996</v>
      </c>
      <c r="O19" s="21" t="s">
        <v>429</v>
      </c>
      <c r="P19" s="22">
        <v>41171</v>
      </c>
      <c r="Q19" s="22">
        <v>41274</v>
      </c>
      <c r="R19" s="23" t="s">
        <v>430</v>
      </c>
    </row>
    <row r="20" spans="1:18" ht="78.75" customHeight="1">
      <c r="A20" s="1471"/>
      <c r="B20" s="1471"/>
      <c r="C20" s="1471"/>
      <c r="D20" s="1470"/>
      <c r="E20" s="1480"/>
      <c r="F20" s="1489"/>
      <c r="G20" s="1483"/>
      <c r="H20" s="1483"/>
      <c r="I20" s="1470"/>
      <c r="J20" s="17" t="s">
        <v>448</v>
      </c>
      <c r="K20" s="18" t="s">
        <v>447</v>
      </c>
      <c r="L20" s="18" t="s">
        <v>428</v>
      </c>
      <c r="M20" s="19">
        <v>53415.428999999996</v>
      </c>
      <c r="N20" s="19">
        <f t="shared" si="0"/>
        <v>53415.428999999996</v>
      </c>
      <c r="O20" s="21" t="s">
        <v>429</v>
      </c>
      <c r="P20" s="22">
        <v>41171</v>
      </c>
      <c r="Q20" s="22">
        <v>41274</v>
      </c>
      <c r="R20" s="23" t="s">
        <v>430</v>
      </c>
    </row>
    <row r="21" spans="1:18" ht="212.25" customHeight="1">
      <c r="A21" s="1463" t="s">
        <v>422</v>
      </c>
      <c r="B21" s="1463" t="s">
        <v>496</v>
      </c>
      <c r="C21" s="1463" t="s">
        <v>449</v>
      </c>
      <c r="D21" s="1470"/>
      <c r="E21" s="1480"/>
      <c r="F21" s="1489"/>
      <c r="G21" s="1483"/>
      <c r="H21" s="1483"/>
      <c r="I21" s="1470"/>
      <c r="J21" s="18" t="s">
        <v>450</v>
      </c>
      <c r="K21" s="18" t="s">
        <v>451</v>
      </c>
      <c r="L21" s="18" t="s">
        <v>452</v>
      </c>
      <c r="M21" s="19">
        <v>10000</v>
      </c>
      <c r="N21" s="19">
        <f t="shared" si="0"/>
        <v>10000</v>
      </c>
      <c r="O21" s="21" t="s">
        <v>453</v>
      </c>
      <c r="P21" s="22">
        <v>41148</v>
      </c>
      <c r="Q21" s="22">
        <v>41269</v>
      </c>
      <c r="R21" s="23" t="s">
        <v>454</v>
      </c>
    </row>
    <row r="22" spans="1:18" ht="227.25" customHeight="1">
      <c r="A22" s="1463"/>
      <c r="B22" s="1463"/>
      <c r="C22" s="1463"/>
      <c r="D22" s="1470"/>
      <c r="E22" s="1480"/>
      <c r="F22" s="1489"/>
      <c r="G22" s="1483"/>
      <c r="H22" s="1483"/>
      <c r="I22" s="1470"/>
      <c r="J22" s="18" t="s">
        <v>455</v>
      </c>
      <c r="K22" s="18" t="s">
        <v>456</v>
      </c>
      <c r="L22" s="18" t="s">
        <v>457</v>
      </c>
      <c r="M22" s="19">
        <v>10000</v>
      </c>
      <c r="N22" s="19">
        <f t="shared" si="0"/>
        <v>10000</v>
      </c>
      <c r="O22" s="21" t="s">
        <v>453</v>
      </c>
      <c r="P22" s="22">
        <v>41148</v>
      </c>
      <c r="Q22" s="22">
        <v>41269</v>
      </c>
      <c r="R22" s="23" t="s">
        <v>458</v>
      </c>
    </row>
    <row r="23" spans="1:18" ht="169.5" customHeight="1">
      <c r="A23" s="1463" t="s">
        <v>422</v>
      </c>
      <c r="B23" s="23" t="s">
        <v>496</v>
      </c>
      <c r="C23" s="23" t="s">
        <v>449</v>
      </c>
      <c r="D23" s="1470"/>
      <c r="E23" s="1480"/>
      <c r="F23" s="1489"/>
      <c r="G23" s="1483"/>
      <c r="H23" s="1483"/>
      <c r="I23" s="1470"/>
      <c r="J23" s="18" t="s">
        <v>459</v>
      </c>
      <c r="K23" s="18" t="s">
        <v>460</v>
      </c>
      <c r="L23" s="18" t="s">
        <v>461</v>
      </c>
      <c r="M23" s="19">
        <v>4600</v>
      </c>
      <c r="N23" s="19">
        <f t="shared" si="0"/>
        <v>4600</v>
      </c>
      <c r="O23" s="21" t="s">
        <v>453</v>
      </c>
      <c r="P23" s="22">
        <v>41148</v>
      </c>
      <c r="Q23" s="22">
        <v>41269</v>
      </c>
      <c r="R23" s="23" t="s">
        <v>462</v>
      </c>
    </row>
    <row r="24" spans="1:18" ht="201.75" customHeight="1">
      <c r="A24" s="1463"/>
      <c r="B24" s="23" t="s">
        <v>497</v>
      </c>
      <c r="C24" s="23" t="s">
        <v>463</v>
      </c>
      <c r="D24" s="1471"/>
      <c r="E24" s="1481"/>
      <c r="F24" s="1490"/>
      <c r="G24" s="1483"/>
      <c r="H24" s="1483"/>
      <c r="I24" s="1470"/>
      <c r="J24" s="17" t="s">
        <v>464</v>
      </c>
      <c r="K24" s="23" t="s">
        <v>465</v>
      </c>
      <c r="L24" s="24" t="s">
        <v>466</v>
      </c>
      <c r="M24" s="27">
        <v>47659.5</v>
      </c>
      <c r="N24" s="28">
        <f t="shared" si="0"/>
        <v>47659.5</v>
      </c>
      <c r="O24" s="29" t="s">
        <v>453</v>
      </c>
      <c r="P24" s="30">
        <v>41142</v>
      </c>
      <c r="Q24" s="30">
        <v>41156</v>
      </c>
      <c r="R24" s="23" t="s">
        <v>467</v>
      </c>
    </row>
    <row r="25" spans="1:18" ht="178.5" customHeight="1">
      <c r="A25" s="1463" t="s">
        <v>422</v>
      </c>
      <c r="B25" s="1463" t="s">
        <v>498</v>
      </c>
      <c r="C25" s="1463" t="s">
        <v>463</v>
      </c>
      <c r="D25" s="1463" t="s">
        <v>424</v>
      </c>
      <c r="E25" s="1464">
        <v>1</v>
      </c>
      <c r="F25" s="1473">
        <v>0.69720000000000004</v>
      </c>
      <c r="G25" s="1483"/>
      <c r="H25" s="1483"/>
      <c r="I25" s="1470"/>
      <c r="J25" s="17" t="s">
        <v>468</v>
      </c>
      <c r="K25" s="23" t="s">
        <v>465</v>
      </c>
      <c r="L25" s="24" t="s">
        <v>469</v>
      </c>
      <c r="M25" s="31" t="s">
        <v>470</v>
      </c>
      <c r="N25" s="31">
        <v>6341.36</v>
      </c>
      <c r="O25" s="29" t="s">
        <v>453</v>
      </c>
      <c r="P25" s="30">
        <v>41144</v>
      </c>
      <c r="Q25" s="30">
        <v>41151</v>
      </c>
      <c r="R25" s="30" t="s">
        <v>471</v>
      </c>
    </row>
    <row r="26" spans="1:18" ht="90" customHeight="1">
      <c r="A26" s="1463"/>
      <c r="B26" s="1463"/>
      <c r="C26" s="1463"/>
      <c r="D26" s="1463"/>
      <c r="E26" s="1464"/>
      <c r="F26" s="1473"/>
      <c r="G26" s="1483"/>
      <c r="H26" s="1483"/>
      <c r="I26" s="1470"/>
      <c r="J26" s="32" t="s">
        <v>472</v>
      </c>
      <c r="K26" s="23" t="s">
        <v>473</v>
      </c>
      <c r="L26" s="23" t="s">
        <v>473</v>
      </c>
      <c r="M26" s="31">
        <v>7844.777</v>
      </c>
      <c r="N26" s="31">
        <v>7802.2719999999999</v>
      </c>
      <c r="O26" s="29" t="s">
        <v>453</v>
      </c>
      <c r="P26" s="30">
        <v>41148</v>
      </c>
      <c r="Q26" s="30">
        <v>41162</v>
      </c>
      <c r="R26" s="23" t="s">
        <v>474</v>
      </c>
    </row>
    <row r="27" spans="1:18" ht="200.25" customHeight="1">
      <c r="A27" s="1463"/>
      <c r="B27" s="1463"/>
      <c r="C27" s="1463"/>
      <c r="D27" s="1463"/>
      <c r="E27" s="1464"/>
      <c r="F27" s="1473"/>
      <c r="G27" s="1483"/>
      <c r="H27" s="1483"/>
      <c r="I27" s="1470"/>
      <c r="J27" s="32" t="s">
        <v>475</v>
      </c>
      <c r="K27" s="23" t="s">
        <v>465</v>
      </c>
      <c r="L27" s="24" t="s">
        <v>466</v>
      </c>
      <c r="M27" s="31">
        <v>23588.85</v>
      </c>
      <c r="N27" s="33">
        <v>23433.085999999999</v>
      </c>
      <c r="O27" s="29" t="s">
        <v>453</v>
      </c>
      <c r="P27" s="30">
        <v>41142</v>
      </c>
      <c r="Q27" s="30">
        <v>41156</v>
      </c>
      <c r="R27" s="23" t="s">
        <v>467</v>
      </c>
    </row>
    <row r="28" spans="1:18" ht="89.25" customHeight="1">
      <c r="A28" s="1463"/>
      <c r="B28" s="23" t="s">
        <v>499</v>
      </c>
      <c r="C28" s="23" t="s">
        <v>476</v>
      </c>
      <c r="D28" s="1463"/>
      <c r="E28" s="1464"/>
      <c r="F28" s="1473"/>
      <c r="G28" s="1484"/>
      <c r="H28" s="1484"/>
      <c r="I28" s="1471"/>
      <c r="J28" s="34"/>
      <c r="K28" s="35"/>
      <c r="L28" s="36"/>
      <c r="M28" s="37"/>
      <c r="O28" s="38"/>
      <c r="P28" s="38"/>
      <c r="Q28" s="38"/>
      <c r="R28" s="35"/>
    </row>
    <row r="29" spans="1:18" ht="127.5" customHeight="1">
      <c r="A29" s="1463" t="s">
        <v>477</v>
      </c>
      <c r="B29" s="1463" t="s">
        <v>478</v>
      </c>
      <c r="C29" s="1463" t="s">
        <v>479</v>
      </c>
      <c r="D29" s="1463" t="s">
        <v>480</v>
      </c>
      <c r="E29" s="1464">
        <v>1</v>
      </c>
      <c r="F29" s="1473">
        <v>0</v>
      </c>
      <c r="G29" s="1472">
        <v>250000</v>
      </c>
      <c r="H29" s="1472">
        <v>0</v>
      </c>
      <c r="I29" s="1463" t="s">
        <v>481</v>
      </c>
      <c r="J29" s="34"/>
      <c r="K29" s="35"/>
      <c r="L29" s="36"/>
      <c r="M29" s="39"/>
      <c r="N29" s="39"/>
      <c r="O29" s="38"/>
      <c r="P29" s="38"/>
      <c r="Q29" s="38"/>
      <c r="R29" s="35"/>
    </row>
    <row r="30" spans="1:18" ht="25.5" hidden="1" customHeight="1">
      <c r="A30" s="1463"/>
      <c r="B30" s="1463"/>
      <c r="C30" s="1463"/>
      <c r="D30" s="1463"/>
      <c r="E30" s="1464"/>
      <c r="F30" s="1473"/>
      <c r="G30" s="1472"/>
      <c r="H30" s="1472"/>
      <c r="I30" s="1463"/>
      <c r="J30" s="34"/>
      <c r="K30" s="35"/>
      <c r="L30" s="36"/>
      <c r="M30" s="39"/>
      <c r="N30" s="39"/>
      <c r="O30" s="38"/>
      <c r="P30" s="38"/>
      <c r="Q30" s="38"/>
      <c r="R30" s="35"/>
    </row>
    <row r="31" spans="1:18" ht="215.25" customHeight="1">
      <c r="A31" s="23" t="s">
        <v>482</v>
      </c>
      <c r="B31" s="23" t="s">
        <v>483</v>
      </c>
      <c r="C31" s="23" t="s">
        <v>484</v>
      </c>
      <c r="D31" s="40" t="s">
        <v>485</v>
      </c>
      <c r="E31" s="41">
        <v>1</v>
      </c>
      <c r="F31" s="42">
        <v>0</v>
      </c>
      <c r="G31" s="43">
        <v>250000</v>
      </c>
      <c r="H31" s="43">
        <v>0</v>
      </c>
      <c r="I31" s="40" t="s">
        <v>486</v>
      </c>
      <c r="J31" s="34"/>
      <c r="K31" s="35"/>
      <c r="L31" s="36"/>
      <c r="M31" s="39"/>
      <c r="N31" s="39"/>
      <c r="O31" s="38"/>
      <c r="P31" s="38"/>
      <c r="Q31" s="38"/>
      <c r="R31" s="35"/>
    </row>
    <row r="32" spans="1:18" ht="15" thickBot="1">
      <c r="A32" s="44" t="s">
        <v>322</v>
      </c>
      <c r="B32" s="1474"/>
      <c r="C32" s="1474"/>
      <c r="D32" s="1474"/>
      <c r="E32" s="1474"/>
      <c r="F32" s="1474"/>
      <c r="G32" s="1474"/>
      <c r="H32" s="1474"/>
      <c r="I32" s="1474"/>
      <c r="J32" s="1474"/>
      <c r="K32" s="1474"/>
      <c r="L32" s="1474"/>
      <c r="M32" s="1474"/>
      <c r="N32" s="1474"/>
      <c r="O32" s="1474"/>
      <c r="P32" s="1474"/>
      <c r="Q32" s="1474"/>
      <c r="R32" s="1475"/>
    </row>
    <row r="33" spans="1:18" ht="38.25" customHeight="1" thickBot="1">
      <c r="A33" s="1465" t="s">
        <v>487</v>
      </c>
      <c r="B33" s="1466"/>
      <c r="C33" s="1467"/>
      <c r="D33" s="45" t="s">
        <v>488</v>
      </c>
      <c r="E33" s="46"/>
      <c r="F33" s="46"/>
      <c r="G33" s="47"/>
      <c r="H33" s="47"/>
      <c r="I33" s="1468" t="s">
        <v>430</v>
      </c>
      <c r="J33" s="1468"/>
      <c r="K33" s="47" t="s">
        <v>489</v>
      </c>
      <c r="L33" s="47"/>
      <c r="M33" s="48"/>
      <c r="N33" s="47"/>
      <c r="O33" s="46"/>
      <c r="P33" s="47"/>
      <c r="Q33" s="47"/>
      <c r="R33" s="49"/>
    </row>
    <row r="34" spans="1:18">
      <c r="B34" s="3"/>
      <c r="C34" s="3"/>
      <c r="D34" s="3"/>
      <c r="E34" s="50"/>
      <c r="F34" s="50"/>
      <c r="G34" s="3"/>
      <c r="H34" s="3"/>
      <c r="I34" s="3"/>
      <c r="J34" s="3"/>
      <c r="K34" s="3"/>
      <c r="L34" s="3"/>
      <c r="M34" s="3"/>
      <c r="N34" s="3"/>
      <c r="O34" s="50"/>
      <c r="P34" s="3"/>
      <c r="Q34" s="3"/>
      <c r="R34" s="3"/>
    </row>
    <row r="35" spans="1:18">
      <c r="A35" s="1" t="s">
        <v>325</v>
      </c>
      <c r="N35" s="54">
        <f>SUM(N1:N27)</f>
        <v>1100669.1900000002</v>
      </c>
    </row>
    <row r="36" spans="1:18">
      <c r="A36" s="1" t="s">
        <v>490</v>
      </c>
    </row>
    <row r="37" spans="1:18">
      <c r="A37" s="4"/>
      <c r="B37" s="1" t="s">
        <v>491</v>
      </c>
    </row>
    <row r="38" spans="1:18">
      <c r="A38" s="4"/>
      <c r="B38" s="1" t="s">
        <v>492</v>
      </c>
    </row>
    <row r="39" spans="1:18">
      <c r="A39" s="52"/>
      <c r="B39" s="1" t="s">
        <v>493</v>
      </c>
    </row>
    <row r="40" spans="1:18">
      <c r="A40" s="53"/>
      <c r="B40" s="1" t="s">
        <v>494</v>
      </c>
    </row>
  </sheetData>
  <sheetProtection password="DD5C" sheet="1" objects="1" scenarios="1"/>
  <mergeCells count="55">
    <mergeCell ref="J4:R4"/>
    <mergeCell ref="A4:C4"/>
    <mergeCell ref="D4:I4"/>
    <mergeCell ref="A1:R1"/>
    <mergeCell ref="A2:R2"/>
    <mergeCell ref="A3:I3"/>
    <mergeCell ref="J3:N3"/>
    <mergeCell ref="O3:R3"/>
    <mergeCell ref="P5:Q5"/>
    <mergeCell ref="L5:L6"/>
    <mergeCell ref="F7:F24"/>
    <mergeCell ref="H7:H28"/>
    <mergeCell ref="F25:F28"/>
    <mergeCell ref="K5:K6"/>
    <mergeCell ref="J5:J6"/>
    <mergeCell ref="M5:M6"/>
    <mergeCell ref="N5:N6"/>
    <mergeCell ref="O5:O6"/>
    <mergeCell ref="B32:R32"/>
    <mergeCell ref="A5:A6"/>
    <mergeCell ref="I7:I28"/>
    <mergeCell ref="G5:G6"/>
    <mergeCell ref="H5:H6"/>
    <mergeCell ref="I5:I6"/>
    <mergeCell ref="D7:D24"/>
    <mergeCell ref="E7:E24"/>
    <mergeCell ref="D25:D28"/>
    <mergeCell ref="C25:C27"/>
    <mergeCell ref="G7:G28"/>
    <mergeCell ref="B5:B6"/>
    <mergeCell ref="C5:C6"/>
    <mergeCell ref="D5:D6"/>
    <mergeCell ref="E5:E6"/>
    <mergeCell ref="F5:F6"/>
    <mergeCell ref="E25:E28"/>
    <mergeCell ref="A33:C33"/>
    <mergeCell ref="I33:J33"/>
    <mergeCell ref="A7:A20"/>
    <mergeCell ref="B7:B20"/>
    <mergeCell ref="C7:C20"/>
    <mergeCell ref="A29:A30"/>
    <mergeCell ref="B29:B30"/>
    <mergeCell ref="C29:C30"/>
    <mergeCell ref="D29:D30"/>
    <mergeCell ref="B25:B27"/>
    <mergeCell ref="H29:H30"/>
    <mergeCell ref="I29:I30"/>
    <mergeCell ref="E29:E30"/>
    <mergeCell ref="F29:F30"/>
    <mergeCell ref="G29:G30"/>
    <mergeCell ref="A23:A24"/>
    <mergeCell ref="A25:A28"/>
    <mergeCell ref="A21:A22"/>
    <mergeCell ref="B21:B22"/>
    <mergeCell ref="C21:C22"/>
  </mergeCells>
  <phoneticPr fontId="147" type="noConversion"/>
  <pageMargins left="1.1023622047244095" right="0.11811023622047245" top="0.74803149606299213" bottom="0.74803149606299213" header="0.31496062992125984" footer="0.31496062992125984"/>
  <headerFooter>
    <oddFooter>Página &amp;P</oddFoot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opLeftCell="F1" zoomScale="60" zoomScaleNormal="60" zoomScalePageLayoutView="60" workbookViewId="0">
      <selection activeCell="L7" sqref="L7"/>
    </sheetView>
  </sheetViews>
  <sheetFormatPr baseColWidth="10" defaultColWidth="11.5" defaultRowHeight="14" x14ac:dyDescent="0"/>
  <cols>
    <col min="1" max="1" width="19.6640625" customWidth="1"/>
    <col min="2" max="2" width="26.5" customWidth="1"/>
    <col min="3" max="3" width="17.83203125" customWidth="1"/>
    <col min="4" max="4" width="16" customWidth="1"/>
    <col min="5" max="5" width="17.33203125" bestFit="1" customWidth="1"/>
    <col min="6" max="6" width="11.5" customWidth="1"/>
    <col min="7" max="7" width="19.5" bestFit="1" customWidth="1"/>
    <col min="8" max="8" width="18.33203125" customWidth="1"/>
    <col min="9" max="9" width="29" customWidth="1"/>
    <col min="10" max="10" width="22.83203125" customWidth="1"/>
    <col min="11" max="11" width="24.6640625" customWidth="1"/>
    <col min="12" max="12" width="35.1640625" customWidth="1"/>
    <col min="13" max="13" width="15.83203125" customWidth="1"/>
    <col min="14" max="14" width="16.6640625" customWidth="1"/>
    <col min="15" max="15" width="7.5" customWidth="1"/>
    <col min="16" max="16" width="12.33203125" customWidth="1"/>
    <col min="17" max="17" width="8.83203125" customWidth="1"/>
    <col min="18" max="18" width="14.33203125" customWidth="1"/>
  </cols>
  <sheetData>
    <row r="1" spans="1:18">
      <c r="A1" s="1429" t="s">
        <v>211</v>
      </c>
      <c r="B1" s="1430"/>
      <c r="C1" s="1430"/>
      <c r="D1" s="1430"/>
      <c r="E1" s="1430"/>
      <c r="F1" s="1430"/>
      <c r="G1" s="1430"/>
      <c r="H1" s="1430"/>
      <c r="I1" s="1430"/>
      <c r="J1" s="1430"/>
      <c r="K1" s="1430"/>
      <c r="L1" s="1430"/>
      <c r="M1" s="1430"/>
      <c r="N1" s="1430"/>
      <c r="O1" s="1430"/>
      <c r="P1" s="1430"/>
      <c r="Q1" s="1430"/>
      <c r="R1" s="1431"/>
    </row>
    <row r="2" spans="1:18">
      <c r="A2" s="1432" t="s">
        <v>172</v>
      </c>
      <c r="B2" s="1433"/>
      <c r="C2" s="1433"/>
      <c r="D2" s="1433"/>
      <c r="E2" s="1433"/>
      <c r="F2" s="1433"/>
      <c r="G2" s="1433"/>
      <c r="H2" s="1433"/>
      <c r="I2" s="1433"/>
      <c r="J2" s="1433"/>
      <c r="K2" s="1433"/>
      <c r="L2" s="1433"/>
      <c r="M2" s="1433"/>
      <c r="N2" s="1433"/>
      <c r="O2" s="1433"/>
      <c r="P2" s="1433"/>
      <c r="Q2" s="1433"/>
      <c r="R2" s="1434"/>
    </row>
    <row r="3" spans="1:18" ht="15.75" customHeight="1" thickBot="1">
      <c r="A3" s="1578" t="s">
        <v>173</v>
      </c>
      <c r="B3" s="1430"/>
      <c r="C3" s="1430"/>
      <c r="D3" s="1430"/>
      <c r="E3" s="1430"/>
      <c r="F3" s="1430"/>
      <c r="G3" s="1430"/>
      <c r="H3" s="1430"/>
      <c r="I3" s="1430"/>
      <c r="J3" s="1430"/>
      <c r="K3" s="1430"/>
      <c r="L3" s="1430"/>
      <c r="M3" s="1430"/>
      <c r="N3" s="1430"/>
      <c r="O3" s="1430"/>
      <c r="P3" s="1430"/>
      <c r="Q3" s="1430"/>
      <c r="R3" s="1431"/>
    </row>
    <row r="4" spans="1:18" ht="15" thickBot="1">
      <c r="A4" s="1449" t="s">
        <v>212</v>
      </c>
      <c r="B4" s="1450"/>
      <c r="C4" s="1451"/>
      <c r="D4" s="1452" t="s">
        <v>213</v>
      </c>
      <c r="E4" s="1453"/>
      <c r="F4" s="1454"/>
      <c r="G4" s="1454"/>
      <c r="H4" s="1454"/>
      <c r="I4" s="1455"/>
      <c r="J4" s="68"/>
      <c r="K4" s="1579" t="s">
        <v>214</v>
      </c>
      <c r="L4" s="1579"/>
      <c r="M4" s="1579"/>
      <c r="N4" s="1492"/>
      <c r="O4" s="1492"/>
      <c r="P4" s="1492"/>
      <c r="Q4" s="1492"/>
      <c r="R4" s="1493"/>
    </row>
    <row r="5" spans="1:18" ht="27" customHeight="1" thickBot="1">
      <c r="A5" s="1580" t="s">
        <v>215</v>
      </c>
      <c r="B5" s="1422" t="s">
        <v>216</v>
      </c>
      <c r="C5" s="1442" t="s">
        <v>217</v>
      </c>
      <c r="D5" s="1447" t="s">
        <v>218</v>
      </c>
      <c r="E5" s="1422" t="s">
        <v>219</v>
      </c>
      <c r="F5" s="1401" t="s">
        <v>174</v>
      </c>
      <c r="G5" s="1422" t="s">
        <v>220</v>
      </c>
      <c r="H5" s="1401" t="s">
        <v>175</v>
      </c>
      <c r="I5" s="1397" t="s">
        <v>221</v>
      </c>
      <c r="J5" s="1447" t="s">
        <v>176</v>
      </c>
      <c r="K5" s="1422" t="s">
        <v>222</v>
      </c>
      <c r="L5" s="1422" t="s">
        <v>223</v>
      </c>
      <c r="M5" s="1422" t="s">
        <v>177</v>
      </c>
      <c r="N5" s="1401" t="s">
        <v>178</v>
      </c>
      <c r="O5" s="1422" t="s">
        <v>225</v>
      </c>
      <c r="P5" s="1582" t="s">
        <v>226</v>
      </c>
      <c r="Q5" s="1583"/>
      <c r="R5" s="69" t="s">
        <v>227</v>
      </c>
    </row>
    <row r="6" spans="1:18" ht="30" customHeight="1" thickBot="1">
      <c r="A6" s="1581"/>
      <c r="B6" s="1423"/>
      <c r="C6" s="1443"/>
      <c r="D6" s="1448"/>
      <c r="E6" s="1423"/>
      <c r="F6" s="1402"/>
      <c r="G6" s="1423"/>
      <c r="H6" s="1402"/>
      <c r="I6" s="1398"/>
      <c r="J6" s="1448"/>
      <c r="K6" s="1423"/>
      <c r="L6" s="1423"/>
      <c r="M6" s="1423"/>
      <c r="N6" s="1402"/>
      <c r="O6" s="1423"/>
      <c r="P6" s="70" t="s">
        <v>228</v>
      </c>
      <c r="Q6" s="70" t="s">
        <v>229</v>
      </c>
      <c r="R6" s="71" t="s">
        <v>230</v>
      </c>
    </row>
    <row r="7" spans="1:18" ht="326.25" customHeight="1">
      <c r="A7" s="1514" t="s">
        <v>179</v>
      </c>
      <c r="B7" s="72" t="s">
        <v>180</v>
      </c>
      <c r="C7" s="72" t="s">
        <v>181</v>
      </c>
      <c r="D7" s="1532" t="s">
        <v>182</v>
      </c>
      <c r="E7" s="73">
        <v>0.3</v>
      </c>
      <c r="F7" s="74">
        <v>2.3300000000000001E-2</v>
      </c>
      <c r="G7" s="1576">
        <v>2166578</v>
      </c>
      <c r="H7" s="1576">
        <v>282250</v>
      </c>
      <c r="I7" s="1532" t="s">
        <v>183</v>
      </c>
      <c r="J7" s="75" t="s">
        <v>184</v>
      </c>
      <c r="K7" s="76" t="s">
        <v>185</v>
      </c>
      <c r="L7" s="77" t="s">
        <v>186</v>
      </c>
      <c r="M7" s="78">
        <v>220000</v>
      </c>
      <c r="N7" s="79">
        <f>+M7</f>
        <v>220000</v>
      </c>
      <c r="O7" s="80">
        <v>42</v>
      </c>
      <c r="P7" s="81">
        <v>41178</v>
      </c>
      <c r="Q7" s="82">
        <v>41268</v>
      </c>
      <c r="R7" s="83" t="s">
        <v>187</v>
      </c>
    </row>
    <row r="8" spans="1:18" ht="310.5" customHeight="1">
      <c r="A8" s="1515"/>
      <c r="B8" s="84" t="s">
        <v>188</v>
      </c>
      <c r="C8" s="84" t="s">
        <v>189</v>
      </c>
      <c r="D8" s="1530"/>
      <c r="E8" s="85">
        <v>0.2</v>
      </c>
      <c r="F8" s="86">
        <v>1.8E-3</v>
      </c>
      <c r="G8" s="1577"/>
      <c r="H8" s="1577"/>
      <c r="I8" s="1530"/>
      <c r="J8" s="87" t="s">
        <v>190</v>
      </c>
      <c r="K8" s="88" t="s">
        <v>191</v>
      </c>
      <c r="L8" s="89" t="s">
        <v>192</v>
      </c>
      <c r="M8" s="90">
        <v>34000</v>
      </c>
      <c r="N8" s="91">
        <v>34000</v>
      </c>
      <c r="O8" s="92">
        <v>42</v>
      </c>
      <c r="P8" s="93">
        <v>41152</v>
      </c>
      <c r="Q8" s="94">
        <v>41166</v>
      </c>
      <c r="R8" s="83" t="s">
        <v>193</v>
      </c>
    </row>
    <row r="9" spans="1:18" ht="373.5" customHeight="1">
      <c r="A9" s="1515"/>
      <c r="B9" s="84" t="s">
        <v>194</v>
      </c>
      <c r="C9" s="84" t="s">
        <v>195</v>
      </c>
      <c r="D9" s="1530"/>
      <c r="E9" s="85">
        <v>0.33329999999999999</v>
      </c>
      <c r="F9" s="85">
        <v>0</v>
      </c>
      <c r="G9" s="1577"/>
      <c r="H9" s="1577"/>
      <c r="I9" s="1530"/>
      <c r="J9" s="87" t="s">
        <v>196</v>
      </c>
      <c r="K9" s="88" t="s">
        <v>197</v>
      </c>
      <c r="L9" s="89" t="s">
        <v>198</v>
      </c>
      <c r="M9" s="95">
        <v>10000</v>
      </c>
      <c r="N9" s="96">
        <f t="shared" ref="N9:N14" si="0">+M9</f>
        <v>10000</v>
      </c>
      <c r="O9" s="95">
        <v>42</v>
      </c>
      <c r="P9" s="97">
        <v>41151</v>
      </c>
      <c r="Q9" s="98">
        <v>41270</v>
      </c>
      <c r="R9" s="99" t="s">
        <v>187</v>
      </c>
    </row>
    <row r="10" spans="1:18" ht="160">
      <c r="A10" s="1515"/>
      <c r="B10" s="84" t="s">
        <v>199</v>
      </c>
      <c r="C10" s="84" t="s">
        <v>200</v>
      </c>
      <c r="D10" s="1530"/>
      <c r="E10" s="85">
        <v>0.8</v>
      </c>
      <c r="F10" s="85">
        <v>0</v>
      </c>
      <c r="G10" s="1577"/>
      <c r="H10" s="1577"/>
      <c r="I10" s="1530"/>
      <c r="J10" s="87" t="s">
        <v>201</v>
      </c>
      <c r="K10" s="100" t="s">
        <v>202</v>
      </c>
      <c r="L10" s="89" t="s">
        <v>203</v>
      </c>
      <c r="M10" s="101">
        <v>10000</v>
      </c>
      <c r="N10" s="96">
        <f t="shared" si="0"/>
        <v>10000</v>
      </c>
      <c r="O10" s="95">
        <v>42</v>
      </c>
      <c r="P10" s="97">
        <v>41151</v>
      </c>
      <c r="Q10" s="98">
        <v>41151</v>
      </c>
      <c r="R10" s="102" t="s">
        <v>187</v>
      </c>
    </row>
    <row r="11" spans="1:18" ht="200">
      <c r="A11" s="1515"/>
      <c r="B11" s="1584" t="s">
        <v>204</v>
      </c>
      <c r="C11" s="1584" t="s">
        <v>205</v>
      </c>
      <c r="D11" s="1530"/>
      <c r="E11" s="1586">
        <v>0</v>
      </c>
      <c r="F11" s="1586">
        <v>0</v>
      </c>
      <c r="G11" s="1577"/>
      <c r="H11" s="1577"/>
      <c r="I11" s="1530"/>
      <c r="J11" s="103" t="s">
        <v>206</v>
      </c>
      <c r="K11" s="104" t="s">
        <v>207</v>
      </c>
      <c r="L11" s="105" t="s">
        <v>208</v>
      </c>
      <c r="M11" s="106">
        <v>5400</v>
      </c>
      <c r="N11" s="107">
        <f t="shared" si="0"/>
        <v>5400</v>
      </c>
      <c r="O11" s="108">
        <v>20</v>
      </c>
      <c r="P11" s="109"/>
      <c r="Q11" s="110"/>
      <c r="R11" s="111" t="s">
        <v>187</v>
      </c>
    </row>
    <row r="12" spans="1:18" ht="131" thickBot="1">
      <c r="A12" s="1515"/>
      <c r="B12" s="1585"/>
      <c r="C12" s="1585"/>
      <c r="D12" s="1530"/>
      <c r="E12" s="1587"/>
      <c r="F12" s="1587"/>
      <c r="G12" s="1577"/>
      <c r="H12" s="1577"/>
      <c r="I12" s="1530"/>
      <c r="J12" s="112" t="s">
        <v>209</v>
      </c>
      <c r="K12" s="113" t="s">
        <v>210</v>
      </c>
      <c r="L12" s="114" t="s">
        <v>547</v>
      </c>
      <c r="M12" s="115">
        <v>2850</v>
      </c>
      <c r="N12" s="116">
        <f t="shared" si="0"/>
        <v>2850</v>
      </c>
      <c r="O12" s="117">
        <v>20</v>
      </c>
      <c r="P12" s="118" t="s">
        <v>548</v>
      </c>
      <c r="Q12" s="119"/>
      <c r="R12" s="120" t="s">
        <v>187</v>
      </c>
    </row>
    <row r="13" spans="1:18" ht="240" customHeight="1">
      <c r="A13" s="1514" t="s">
        <v>549</v>
      </c>
      <c r="B13" s="72" t="s">
        <v>550</v>
      </c>
      <c r="C13" s="72" t="s">
        <v>551</v>
      </c>
      <c r="D13" s="1532" t="s">
        <v>552</v>
      </c>
      <c r="E13" s="73">
        <v>0.25</v>
      </c>
      <c r="F13" s="74">
        <v>0.125</v>
      </c>
      <c r="G13" s="1588">
        <v>221138</v>
      </c>
      <c r="H13" s="1523">
        <v>75817</v>
      </c>
      <c r="I13" s="1532" t="s">
        <v>553</v>
      </c>
      <c r="J13" s="75" t="s">
        <v>554</v>
      </c>
      <c r="K13" s="76" t="s">
        <v>555</v>
      </c>
      <c r="L13" s="76" t="s">
        <v>556</v>
      </c>
      <c r="M13" s="121">
        <v>5817</v>
      </c>
      <c r="N13" s="122">
        <f t="shared" si="0"/>
        <v>5817</v>
      </c>
      <c r="O13" s="123">
        <v>20</v>
      </c>
      <c r="P13" s="124" t="s">
        <v>548</v>
      </c>
      <c r="Q13" s="124" t="s">
        <v>557</v>
      </c>
      <c r="R13" s="125" t="s">
        <v>187</v>
      </c>
    </row>
    <row r="14" spans="1:18" ht="330" customHeight="1">
      <c r="A14" s="1515"/>
      <c r="B14" s="84" t="s">
        <v>558</v>
      </c>
      <c r="C14" s="84" t="s">
        <v>559</v>
      </c>
      <c r="D14" s="1530"/>
      <c r="E14" s="126">
        <v>0.25</v>
      </c>
      <c r="F14" s="127">
        <v>0.125</v>
      </c>
      <c r="G14" s="1589"/>
      <c r="H14" s="1524"/>
      <c r="I14" s="1530"/>
      <c r="J14" s="87" t="s">
        <v>560</v>
      </c>
      <c r="K14" s="88" t="s">
        <v>561</v>
      </c>
      <c r="L14" s="88" t="s">
        <v>562</v>
      </c>
      <c r="M14" s="128">
        <v>10000</v>
      </c>
      <c r="N14" s="129">
        <f t="shared" si="0"/>
        <v>10000</v>
      </c>
      <c r="O14" s="130">
        <v>20</v>
      </c>
      <c r="P14" s="131" t="s">
        <v>548</v>
      </c>
      <c r="Q14" s="131" t="s">
        <v>557</v>
      </c>
      <c r="R14" s="132" t="s">
        <v>187</v>
      </c>
    </row>
    <row r="15" spans="1:18" ht="127.5" customHeight="1">
      <c r="A15" s="1515"/>
      <c r="B15" s="1584" t="s">
        <v>563</v>
      </c>
      <c r="C15" s="1584" t="s">
        <v>564</v>
      </c>
      <c r="D15" s="1530"/>
      <c r="E15" s="1586">
        <v>0.25</v>
      </c>
      <c r="F15" s="1593">
        <v>0.125</v>
      </c>
      <c r="G15" s="1589"/>
      <c r="H15" s="1524"/>
      <c r="I15" s="1530"/>
      <c r="J15" s="133" t="s">
        <v>565</v>
      </c>
      <c r="K15" s="104" t="s">
        <v>566</v>
      </c>
      <c r="L15" s="134"/>
      <c r="M15" s="135">
        <v>16000</v>
      </c>
      <c r="N15" s="136">
        <v>16000</v>
      </c>
      <c r="O15" s="108">
        <v>42</v>
      </c>
      <c r="P15" s="137" t="s">
        <v>567</v>
      </c>
      <c r="Q15" s="137" t="s">
        <v>567</v>
      </c>
      <c r="R15" s="138" t="s">
        <v>193</v>
      </c>
    </row>
    <row r="16" spans="1:18" ht="127.5" customHeight="1">
      <c r="A16" s="1515"/>
      <c r="B16" s="1585"/>
      <c r="C16" s="1585"/>
      <c r="D16" s="1530"/>
      <c r="E16" s="1587"/>
      <c r="F16" s="1594"/>
      <c r="G16" s="1589"/>
      <c r="H16" s="1524"/>
      <c r="I16" s="1530"/>
      <c r="J16" s="133" t="s">
        <v>565</v>
      </c>
      <c r="K16" s="104" t="s">
        <v>566</v>
      </c>
      <c r="L16" s="134"/>
      <c r="M16" s="135">
        <v>24000</v>
      </c>
      <c r="N16" s="136">
        <v>24000</v>
      </c>
      <c r="O16" s="108">
        <v>42</v>
      </c>
      <c r="P16" s="137">
        <v>41136</v>
      </c>
      <c r="Q16" s="137">
        <v>41136</v>
      </c>
      <c r="R16" s="138" t="s">
        <v>193</v>
      </c>
    </row>
    <row r="17" spans="1:18" ht="127.5" customHeight="1" thickBot="1">
      <c r="A17" s="1516"/>
      <c r="B17" s="1591"/>
      <c r="C17" s="1591"/>
      <c r="D17" s="1547"/>
      <c r="E17" s="1592"/>
      <c r="F17" s="1595"/>
      <c r="G17" s="1590"/>
      <c r="H17" s="1525"/>
      <c r="I17" s="1547"/>
      <c r="J17" s="139" t="s">
        <v>565</v>
      </c>
      <c r="K17" s="140" t="s">
        <v>566</v>
      </c>
      <c r="L17" s="141"/>
      <c r="M17" s="142">
        <v>20000</v>
      </c>
      <c r="N17" s="143">
        <v>20000</v>
      </c>
      <c r="O17" s="144">
        <v>42</v>
      </c>
      <c r="P17" s="145">
        <v>41156</v>
      </c>
      <c r="Q17" s="145">
        <v>41156</v>
      </c>
      <c r="R17" s="146" t="s">
        <v>193</v>
      </c>
    </row>
    <row r="18" spans="1:18" ht="148.5" customHeight="1">
      <c r="A18" s="1514" t="s">
        <v>568</v>
      </c>
      <c r="B18" s="72" t="s">
        <v>569</v>
      </c>
      <c r="C18" s="72" t="s">
        <v>570</v>
      </c>
      <c r="D18" s="1532" t="s">
        <v>571</v>
      </c>
      <c r="E18" s="73">
        <v>0.25</v>
      </c>
      <c r="F18" s="73">
        <v>0</v>
      </c>
      <c r="G18" s="1523">
        <v>16200</v>
      </c>
      <c r="H18" s="1523"/>
      <c r="I18" s="1532" t="s">
        <v>572</v>
      </c>
      <c r="J18" s="1532"/>
      <c r="K18" s="1532"/>
      <c r="L18" s="1532"/>
      <c r="M18" s="1523"/>
      <c r="N18" s="1523"/>
      <c r="O18" s="1537"/>
      <c r="P18" s="1533"/>
      <c r="Q18" s="1533"/>
      <c r="R18" s="1535"/>
    </row>
    <row r="19" spans="1:18" ht="148.5" customHeight="1">
      <c r="A19" s="1515"/>
      <c r="B19" s="84" t="s">
        <v>573</v>
      </c>
      <c r="C19" s="84" t="s">
        <v>574</v>
      </c>
      <c r="D19" s="1530"/>
      <c r="E19" s="85">
        <v>0.1</v>
      </c>
      <c r="F19" s="85">
        <v>0</v>
      </c>
      <c r="G19" s="1524"/>
      <c r="H19" s="1524"/>
      <c r="I19" s="1530"/>
      <c r="J19" s="1530"/>
      <c r="K19" s="1530"/>
      <c r="L19" s="1530"/>
      <c r="M19" s="1524"/>
      <c r="N19" s="1524"/>
      <c r="O19" s="1538"/>
      <c r="P19" s="1534"/>
      <c r="Q19" s="1534"/>
      <c r="R19" s="1536"/>
    </row>
    <row r="20" spans="1:18" ht="148.5" customHeight="1" thickBot="1">
      <c r="A20" s="1516"/>
      <c r="B20" s="147" t="s">
        <v>575</v>
      </c>
      <c r="C20" s="147" t="s">
        <v>576</v>
      </c>
      <c r="D20" s="1547"/>
      <c r="E20" s="148">
        <v>0.1</v>
      </c>
      <c r="F20" s="148">
        <v>0</v>
      </c>
      <c r="G20" s="1525"/>
      <c r="H20" s="1525"/>
      <c r="I20" s="1547"/>
      <c r="J20" s="1547"/>
      <c r="K20" s="1547"/>
      <c r="L20" s="1547"/>
      <c r="M20" s="1525"/>
      <c r="N20" s="1525"/>
      <c r="O20" s="1569"/>
      <c r="P20" s="1559"/>
      <c r="Q20" s="1559"/>
      <c r="R20" s="1568"/>
    </row>
    <row r="21" spans="1:18" ht="246.75" customHeight="1">
      <c r="A21" s="1562" t="s">
        <v>577</v>
      </c>
      <c r="B21" s="72" t="s">
        <v>578</v>
      </c>
      <c r="C21" s="72" t="s">
        <v>579</v>
      </c>
      <c r="D21" s="1517" t="s">
        <v>580</v>
      </c>
      <c r="E21" s="73">
        <v>1</v>
      </c>
      <c r="F21" s="73">
        <v>0</v>
      </c>
      <c r="G21" s="1564">
        <v>12500</v>
      </c>
      <c r="H21" s="1564"/>
      <c r="I21" s="1574" t="s">
        <v>581</v>
      </c>
      <c r="J21" s="1517"/>
      <c r="K21" s="1517"/>
      <c r="L21" s="1517"/>
      <c r="M21" s="1564"/>
      <c r="N21" s="1564"/>
      <c r="O21" s="1570"/>
      <c r="P21" s="1572"/>
      <c r="Q21" s="1572"/>
      <c r="R21" s="1566"/>
    </row>
    <row r="22" spans="1:18" ht="246" customHeight="1" thickBot="1">
      <c r="A22" s="1563"/>
      <c r="B22" s="147" t="s">
        <v>582</v>
      </c>
      <c r="C22" s="147" t="s">
        <v>583</v>
      </c>
      <c r="D22" s="1519"/>
      <c r="E22" s="148">
        <v>1</v>
      </c>
      <c r="F22" s="148">
        <v>0</v>
      </c>
      <c r="G22" s="1565"/>
      <c r="H22" s="1565"/>
      <c r="I22" s="1575"/>
      <c r="J22" s="1519"/>
      <c r="K22" s="1519"/>
      <c r="L22" s="1519"/>
      <c r="M22" s="1565"/>
      <c r="N22" s="1565"/>
      <c r="O22" s="1571"/>
      <c r="P22" s="1573"/>
      <c r="Q22" s="1573"/>
      <c r="R22" s="1567"/>
    </row>
    <row r="23" spans="1:18" ht="302.25" customHeight="1">
      <c r="A23" s="1530" t="s">
        <v>584</v>
      </c>
      <c r="B23" s="134" t="s">
        <v>585</v>
      </c>
      <c r="C23" s="134" t="s">
        <v>586</v>
      </c>
      <c r="D23" s="1530" t="s">
        <v>587</v>
      </c>
      <c r="E23" s="149">
        <v>0.8</v>
      </c>
      <c r="F23" s="149">
        <v>0</v>
      </c>
      <c r="G23" s="1524">
        <v>141400</v>
      </c>
      <c r="H23" s="1524">
        <v>60100</v>
      </c>
      <c r="I23" s="1560" t="s">
        <v>588</v>
      </c>
      <c r="J23" s="103" t="s">
        <v>589</v>
      </c>
      <c r="K23" s="104" t="s">
        <v>590</v>
      </c>
      <c r="L23" s="104" t="s">
        <v>591</v>
      </c>
      <c r="M23" s="150">
        <v>10000</v>
      </c>
      <c r="N23" s="151">
        <f>+M23</f>
        <v>10000</v>
      </c>
      <c r="O23" s="152">
        <v>20</v>
      </c>
      <c r="P23" s="109">
        <v>41151</v>
      </c>
      <c r="Q23" s="109">
        <v>41270</v>
      </c>
      <c r="R23" s="153" t="s">
        <v>592</v>
      </c>
    </row>
    <row r="24" spans="1:18" ht="245.25" customHeight="1">
      <c r="A24" s="1530"/>
      <c r="B24" s="84" t="s">
        <v>593</v>
      </c>
      <c r="C24" s="84" t="s">
        <v>594</v>
      </c>
      <c r="D24" s="1530"/>
      <c r="E24" s="85">
        <v>1</v>
      </c>
      <c r="F24" s="85">
        <v>0</v>
      </c>
      <c r="G24" s="1524"/>
      <c r="H24" s="1524"/>
      <c r="I24" s="1560"/>
      <c r="J24" s="87" t="s">
        <v>595</v>
      </c>
      <c r="K24" s="88" t="s">
        <v>336</v>
      </c>
      <c r="L24" s="88" t="s">
        <v>337</v>
      </c>
      <c r="M24" s="154">
        <v>5100</v>
      </c>
      <c r="N24" s="155">
        <v>5100</v>
      </c>
      <c r="O24" s="130">
        <v>20</v>
      </c>
      <c r="P24" s="131">
        <v>41151</v>
      </c>
      <c r="Q24" s="131">
        <v>41270</v>
      </c>
      <c r="R24" s="100" t="s">
        <v>338</v>
      </c>
    </row>
    <row r="25" spans="1:18" ht="315" customHeight="1">
      <c r="A25" s="1530"/>
      <c r="B25" s="84" t="s">
        <v>339</v>
      </c>
      <c r="C25" s="84" t="s">
        <v>340</v>
      </c>
      <c r="D25" s="1530"/>
      <c r="E25" s="85">
        <v>0.8</v>
      </c>
      <c r="F25" s="86">
        <v>5.0000000000000001E-4</v>
      </c>
      <c r="G25" s="1524"/>
      <c r="H25" s="1524"/>
      <c r="I25" s="1560"/>
      <c r="J25" s="87" t="s">
        <v>341</v>
      </c>
      <c r="K25" s="88" t="s">
        <v>342</v>
      </c>
      <c r="L25" s="88" t="s">
        <v>343</v>
      </c>
      <c r="M25" s="155">
        <v>25000</v>
      </c>
      <c r="N25" s="155">
        <f>+M25</f>
        <v>25000</v>
      </c>
      <c r="O25" s="130">
        <v>20</v>
      </c>
      <c r="P25" s="156">
        <v>41135</v>
      </c>
      <c r="Q25" s="156">
        <v>41269</v>
      </c>
      <c r="R25" s="88" t="s">
        <v>592</v>
      </c>
    </row>
    <row r="26" spans="1:18" ht="230.25" customHeight="1" thickBot="1">
      <c r="A26" s="1530"/>
      <c r="B26" s="84" t="s">
        <v>344</v>
      </c>
      <c r="C26" s="84" t="s">
        <v>345</v>
      </c>
      <c r="D26" s="1530"/>
      <c r="E26" s="126">
        <v>1</v>
      </c>
      <c r="F26" s="126">
        <v>0</v>
      </c>
      <c r="G26" s="1524"/>
      <c r="H26" s="1524"/>
      <c r="I26" s="1560"/>
      <c r="J26" s="112" t="s">
        <v>346</v>
      </c>
      <c r="K26" s="113" t="s">
        <v>347</v>
      </c>
      <c r="L26" s="113" t="s">
        <v>348</v>
      </c>
      <c r="M26" s="157">
        <v>20000</v>
      </c>
      <c r="N26" s="158">
        <f>+M26</f>
        <v>20000</v>
      </c>
      <c r="O26" s="159">
        <v>20</v>
      </c>
      <c r="P26" s="160"/>
      <c r="Q26" s="160"/>
      <c r="R26" s="113" t="s">
        <v>592</v>
      </c>
    </row>
    <row r="27" spans="1:18" ht="131.25" customHeight="1">
      <c r="A27" s="1561" t="s">
        <v>349</v>
      </c>
      <c r="B27" s="84" t="s">
        <v>350</v>
      </c>
      <c r="C27" s="161" t="s">
        <v>351</v>
      </c>
      <c r="D27" s="1541" t="s">
        <v>352</v>
      </c>
      <c r="E27" s="73">
        <v>0.5</v>
      </c>
      <c r="F27" s="73">
        <v>0</v>
      </c>
      <c r="G27" s="1523">
        <v>12500</v>
      </c>
      <c r="H27" s="1523"/>
      <c r="I27" s="1544" t="s">
        <v>353</v>
      </c>
      <c r="J27" s="1532"/>
      <c r="K27" s="1532"/>
      <c r="L27" s="1532"/>
      <c r="M27" s="1523"/>
      <c r="N27" s="1523"/>
      <c r="O27" s="1537"/>
      <c r="P27" s="1533"/>
      <c r="Q27" s="1533"/>
      <c r="R27" s="1535"/>
    </row>
    <row r="28" spans="1:18" ht="131.25" customHeight="1" thickBot="1">
      <c r="A28" s="1530"/>
      <c r="B28" s="162" t="s">
        <v>354</v>
      </c>
      <c r="C28" s="163" t="s">
        <v>355</v>
      </c>
      <c r="D28" s="1542"/>
      <c r="E28" s="126">
        <v>1</v>
      </c>
      <c r="F28" s="126">
        <v>0</v>
      </c>
      <c r="G28" s="1524"/>
      <c r="H28" s="1524"/>
      <c r="I28" s="1545"/>
      <c r="J28" s="1530"/>
      <c r="K28" s="1530"/>
      <c r="L28" s="1530"/>
      <c r="M28" s="1524"/>
      <c r="N28" s="1524"/>
      <c r="O28" s="1538"/>
      <c r="P28" s="1534"/>
      <c r="Q28" s="1534"/>
      <c r="R28" s="1536"/>
    </row>
    <row r="29" spans="1:18" ht="78.75" customHeight="1">
      <c r="A29" s="1541" t="s">
        <v>356</v>
      </c>
      <c r="B29" s="164" t="s">
        <v>357</v>
      </c>
      <c r="C29" s="164" t="s">
        <v>358</v>
      </c>
      <c r="D29" s="1544" t="s">
        <v>359</v>
      </c>
      <c r="E29" s="73">
        <v>0.25</v>
      </c>
      <c r="F29" s="73">
        <v>0</v>
      </c>
      <c r="G29" s="1523">
        <v>41511.286999999997</v>
      </c>
      <c r="H29" s="1523">
        <v>8333</v>
      </c>
      <c r="I29" s="1532" t="s">
        <v>360</v>
      </c>
      <c r="J29" s="1539" t="s">
        <v>361</v>
      </c>
      <c r="K29" s="1539" t="s">
        <v>362</v>
      </c>
      <c r="L29" s="1551" t="s">
        <v>363</v>
      </c>
      <c r="M29" s="1554">
        <v>8333</v>
      </c>
      <c r="N29" s="1554">
        <f>+M29</f>
        <v>8333</v>
      </c>
      <c r="O29" s="1557">
        <v>20</v>
      </c>
      <c r="P29" s="1533"/>
      <c r="Q29" s="1533"/>
      <c r="R29" s="1548" t="s">
        <v>364</v>
      </c>
    </row>
    <row r="30" spans="1:18" ht="91.5" customHeight="1">
      <c r="A30" s="1542"/>
      <c r="B30" s="165" t="s">
        <v>365</v>
      </c>
      <c r="C30" s="165" t="s">
        <v>366</v>
      </c>
      <c r="D30" s="1545"/>
      <c r="E30" s="85">
        <v>0.2</v>
      </c>
      <c r="F30" s="85">
        <v>0</v>
      </c>
      <c r="G30" s="1524"/>
      <c r="H30" s="1524"/>
      <c r="I30" s="1530"/>
      <c r="J30" s="1540"/>
      <c r="K30" s="1540"/>
      <c r="L30" s="1552"/>
      <c r="M30" s="1555"/>
      <c r="N30" s="1555"/>
      <c r="O30" s="1558"/>
      <c r="P30" s="1534"/>
      <c r="Q30" s="1534"/>
      <c r="R30" s="1549"/>
    </row>
    <row r="31" spans="1:18" ht="69" customHeight="1" thickBot="1">
      <c r="A31" s="1543"/>
      <c r="B31" s="166" t="s">
        <v>367</v>
      </c>
      <c r="C31" s="166" t="s">
        <v>368</v>
      </c>
      <c r="D31" s="1546"/>
      <c r="E31" s="148">
        <v>0.2</v>
      </c>
      <c r="F31" s="148">
        <v>0</v>
      </c>
      <c r="G31" s="1525"/>
      <c r="H31" s="1525"/>
      <c r="I31" s="1547"/>
      <c r="J31" s="1510"/>
      <c r="K31" s="1510"/>
      <c r="L31" s="1553"/>
      <c r="M31" s="1556"/>
      <c r="N31" s="1556"/>
      <c r="O31" s="1495"/>
      <c r="P31" s="1559"/>
      <c r="Q31" s="1559"/>
      <c r="R31" s="1550"/>
    </row>
    <row r="32" spans="1:18" ht="110">
      <c r="A32" s="1530" t="s">
        <v>369</v>
      </c>
      <c r="B32" s="134" t="s">
        <v>370</v>
      </c>
      <c r="C32" s="167" t="s">
        <v>371</v>
      </c>
      <c r="D32" s="1514" t="s">
        <v>372</v>
      </c>
      <c r="E32" s="74">
        <v>0.125</v>
      </c>
      <c r="F32" s="74">
        <v>0.02</v>
      </c>
      <c r="G32" s="1523">
        <v>31400</v>
      </c>
      <c r="H32" s="1523">
        <v>29233</v>
      </c>
      <c r="I32" s="1532" t="s">
        <v>373</v>
      </c>
      <c r="J32" s="75" t="s">
        <v>374</v>
      </c>
      <c r="K32" s="76" t="s">
        <v>375</v>
      </c>
      <c r="L32" s="76" t="s">
        <v>376</v>
      </c>
      <c r="M32" s="168">
        <v>8000</v>
      </c>
      <c r="N32" s="168">
        <f>+M32</f>
        <v>8000</v>
      </c>
      <c r="O32" s="123">
        <v>20</v>
      </c>
      <c r="P32" s="124">
        <v>41151</v>
      </c>
      <c r="Q32" s="124">
        <v>41270</v>
      </c>
      <c r="R32" s="125" t="s">
        <v>364</v>
      </c>
    </row>
    <row r="33" spans="1:18" ht="180">
      <c r="A33" s="1530"/>
      <c r="B33" s="84" t="s">
        <v>377</v>
      </c>
      <c r="C33" s="161" t="s">
        <v>378</v>
      </c>
      <c r="D33" s="1515"/>
      <c r="E33" s="85">
        <v>1</v>
      </c>
      <c r="F33" s="169">
        <v>0</v>
      </c>
      <c r="G33" s="1524"/>
      <c r="H33" s="1524"/>
      <c r="I33" s="1530"/>
      <c r="J33" s="87" t="s">
        <v>379</v>
      </c>
      <c r="K33" s="88" t="s">
        <v>380</v>
      </c>
      <c r="L33" s="88" t="s">
        <v>381</v>
      </c>
      <c r="M33" s="170">
        <v>8000</v>
      </c>
      <c r="N33" s="170">
        <f>+M33</f>
        <v>8000</v>
      </c>
      <c r="O33" s="130">
        <v>20</v>
      </c>
      <c r="P33" s="156">
        <v>41151</v>
      </c>
      <c r="Q33" s="156">
        <v>41270</v>
      </c>
      <c r="R33" s="171" t="s">
        <v>364</v>
      </c>
    </row>
    <row r="34" spans="1:18" ht="206.25" customHeight="1">
      <c r="A34" s="1530"/>
      <c r="B34" s="84" t="s">
        <v>382</v>
      </c>
      <c r="C34" s="161" t="s">
        <v>383</v>
      </c>
      <c r="D34" s="1515"/>
      <c r="E34" s="85">
        <v>1</v>
      </c>
      <c r="F34" s="169">
        <v>0</v>
      </c>
      <c r="G34" s="1524"/>
      <c r="H34" s="1524"/>
      <c r="I34" s="1530"/>
      <c r="J34" s="87" t="s">
        <v>384</v>
      </c>
      <c r="K34" s="88" t="s">
        <v>385</v>
      </c>
      <c r="L34" s="88" t="s">
        <v>386</v>
      </c>
      <c r="M34" s="170">
        <v>4900</v>
      </c>
      <c r="N34" s="170">
        <f>+M34</f>
        <v>4900</v>
      </c>
      <c r="O34" s="130">
        <v>20</v>
      </c>
      <c r="P34" s="156">
        <v>41151</v>
      </c>
      <c r="Q34" s="156">
        <v>41270</v>
      </c>
      <c r="R34" s="171" t="s">
        <v>364</v>
      </c>
    </row>
    <row r="35" spans="1:18" ht="152.25" customHeight="1">
      <c r="A35" s="1530"/>
      <c r="B35" s="84" t="s">
        <v>387</v>
      </c>
      <c r="C35" s="161" t="s">
        <v>388</v>
      </c>
      <c r="D35" s="1515"/>
      <c r="E35" s="86">
        <v>0.33329999999999999</v>
      </c>
      <c r="F35" s="172">
        <v>0</v>
      </c>
      <c r="G35" s="1524"/>
      <c r="H35" s="1524"/>
      <c r="I35" s="1530"/>
      <c r="J35" s="1531" t="s">
        <v>389</v>
      </c>
      <c r="K35" s="1531" t="s">
        <v>390</v>
      </c>
      <c r="L35" s="1531" t="s">
        <v>391</v>
      </c>
      <c r="M35" s="1527">
        <v>8333</v>
      </c>
      <c r="N35" s="1527">
        <f>+M35</f>
        <v>8333</v>
      </c>
      <c r="O35" s="1529">
        <v>20</v>
      </c>
      <c r="P35" s="1498" t="s">
        <v>392</v>
      </c>
      <c r="Q35" s="1498" t="s">
        <v>393</v>
      </c>
      <c r="R35" s="1513" t="s">
        <v>364</v>
      </c>
    </row>
    <row r="36" spans="1:18" ht="60">
      <c r="A36" s="1530"/>
      <c r="B36" s="84" t="s">
        <v>394</v>
      </c>
      <c r="C36" s="161" t="s">
        <v>395</v>
      </c>
      <c r="D36" s="1515"/>
      <c r="E36" s="85">
        <v>0.3</v>
      </c>
      <c r="F36" s="169">
        <v>0</v>
      </c>
      <c r="G36" s="1524"/>
      <c r="H36" s="1524"/>
      <c r="I36" s="1530"/>
      <c r="J36" s="1531"/>
      <c r="K36" s="1531"/>
      <c r="L36" s="1531"/>
      <c r="M36" s="1527"/>
      <c r="N36" s="1527"/>
      <c r="O36" s="1529"/>
      <c r="P36" s="1498"/>
      <c r="Q36" s="1498"/>
      <c r="R36" s="1513"/>
    </row>
    <row r="37" spans="1:18" ht="61" thickBot="1">
      <c r="A37" s="1530"/>
      <c r="B37" s="162" t="s">
        <v>396</v>
      </c>
      <c r="C37" s="163" t="s">
        <v>397</v>
      </c>
      <c r="D37" s="1515"/>
      <c r="E37" s="126">
        <v>1</v>
      </c>
      <c r="F37" s="173">
        <v>0</v>
      </c>
      <c r="G37" s="1524"/>
      <c r="H37" s="1524"/>
      <c r="I37" s="1530"/>
      <c r="J37" s="1509"/>
      <c r="K37" s="1509"/>
      <c r="L37" s="1509"/>
      <c r="M37" s="1528"/>
      <c r="N37" s="1528"/>
      <c r="O37" s="1494"/>
      <c r="P37" s="1499"/>
      <c r="Q37" s="1499"/>
      <c r="R37" s="1496"/>
    </row>
    <row r="38" spans="1:18" ht="335.25" customHeight="1">
      <c r="A38" s="1514" t="s">
        <v>398</v>
      </c>
      <c r="B38" s="72" t="s">
        <v>399</v>
      </c>
      <c r="C38" s="174" t="s">
        <v>399</v>
      </c>
      <c r="D38" s="1517" t="s">
        <v>400</v>
      </c>
      <c r="E38" s="73">
        <v>1</v>
      </c>
      <c r="F38" s="73">
        <v>0</v>
      </c>
      <c r="G38" s="1520">
        <v>68000</v>
      </c>
      <c r="H38" s="1523">
        <v>36000</v>
      </c>
      <c r="I38" s="1517" t="s">
        <v>401</v>
      </c>
      <c r="J38" s="75" t="s">
        <v>402</v>
      </c>
      <c r="K38" s="76" t="s">
        <v>403</v>
      </c>
      <c r="L38" s="175" t="s">
        <v>404</v>
      </c>
      <c r="M38" s="176">
        <v>10000</v>
      </c>
      <c r="N38" s="176">
        <f>+M38</f>
        <v>10000</v>
      </c>
      <c r="O38" s="123">
        <v>20</v>
      </c>
      <c r="P38" s="124">
        <v>41151</v>
      </c>
      <c r="Q38" s="124">
        <v>41270</v>
      </c>
      <c r="R38" s="125" t="s">
        <v>187</v>
      </c>
    </row>
    <row r="39" spans="1:18" ht="335.25" customHeight="1">
      <c r="A39" s="1515"/>
      <c r="B39" s="84" t="s">
        <v>405</v>
      </c>
      <c r="C39" s="177" t="s">
        <v>405</v>
      </c>
      <c r="D39" s="1518"/>
      <c r="E39" s="85">
        <v>0.1</v>
      </c>
      <c r="F39" s="127">
        <v>1E-3</v>
      </c>
      <c r="G39" s="1521"/>
      <c r="H39" s="1524"/>
      <c r="I39" s="1518"/>
      <c r="J39" s="103" t="s">
        <v>406</v>
      </c>
      <c r="K39" s="88" t="s">
        <v>407</v>
      </c>
      <c r="L39" s="88" t="s">
        <v>500</v>
      </c>
      <c r="M39" s="155">
        <v>10000</v>
      </c>
      <c r="N39" s="155">
        <f>+M39</f>
        <v>10000</v>
      </c>
      <c r="O39" s="130">
        <v>20</v>
      </c>
      <c r="P39" s="131">
        <v>41151</v>
      </c>
      <c r="Q39" s="131">
        <v>41270</v>
      </c>
      <c r="R39" s="171" t="s">
        <v>187</v>
      </c>
    </row>
    <row r="40" spans="1:18" ht="409.5" customHeight="1">
      <c r="A40" s="1515"/>
      <c r="B40" s="84" t="s">
        <v>501</v>
      </c>
      <c r="C40" s="177" t="s">
        <v>501</v>
      </c>
      <c r="D40" s="1518"/>
      <c r="E40" s="85">
        <v>0</v>
      </c>
      <c r="F40" s="85"/>
      <c r="G40" s="1521"/>
      <c r="H40" s="1524"/>
      <c r="I40" s="1518"/>
      <c r="J40" s="87" t="s">
        <v>502</v>
      </c>
      <c r="K40" s="113" t="s">
        <v>503</v>
      </c>
      <c r="L40" s="113" t="s">
        <v>503</v>
      </c>
      <c r="M40" s="158">
        <v>10000</v>
      </c>
      <c r="N40" s="158">
        <f>+M40</f>
        <v>10000</v>
      </c>
      <c r="O40" s="159">
        <v>20</v>
      </c>
      <c r="P40" s="178">
        <v>41151</v>
      </c>
      <c r="Q40" s="178">
        <v>41270</v>
      </c>
      <c r="R40" s="179" t="s">
        <v>187</v>
      </c>
    </row>
    <row r="41" spans="1:18" ht="322.5" customHeight="1">
      <c r="A41" s="1515"/>
      <c r="B41" s="84" t="s">
        <v>504</v>
      </c>
      <c r="C41" s="177" t="s">
        <v>504</v>
      </c>
      <c r="D41" s="1518"/>
      <c r="E41" s="85">
        <v>0.15</v>
      </c>
      <c r="F41" s="85">
        <v>0</v>
      </c>
      <c r="G41" s="1521"/>
      <c r="H41" s="1524"/>
      <c r="I41" s="1518"/>
      <c r="J41" s="1507" t="s">
        <v>505</v>
      </c>
      <c r="K41" s="1507" t="s">
        <v>506</v>
      </c>
      <c r="L41" s="1509" t="s">
        <v>507</v>
      </c>
      <c r="M41" s="1511">
        <v>6000</v>
      </c>
      <c r="N41" s="1511">
        <f>+M41</f>
        <v>6000</v>
      </c>
      <c r="O41" s="1494">
        <v>20</v>
      </c>
      <c r="P41" s="1499">
        <v>41152</v>
      </c>
      <c r="Q41" s="1499">
        <v>41270</v>
      </c>
      <c r="R41" s="1496" t="s">
        <v>187</v>
      </c>
    </row>
    <row r="42" spans="1:18" ht="106" thickBot="1">
      <c r="A42" s="1516"/>
      <c r="B42" s="147" t="s">
        <v>508</v>
      </c>
      <c r="C42" s="180" t="s">
        <v>508</v>
      </c>
      <c r="D42" s="1519"/>
      <c r="E42" s="181">
        <v>8.3330000000000001E-2</v>
      </c>
      <c r="F42" s="181">
        <v>0</v>
      </c>
      <c r="G42" s="1522"/>
      <c r="H42" s="1525"/>
      <c r="I42" s="1519"/>
      <c r="J42" s="1508"/>
      <c r="K42" s="1508"/>
      <c r="L42" s="1510"/>
      <c r="M42" s="1512"/>
      <c r="N42" s="1512"/>
      <c r="O42" s="1495"/>
      <c r="P42" s="1526"/>
      <c r="Q42" s="1526"/>
      <c r="R42" s="1497"/>
    </row>
    <row r="43" spans="1:18" ht="15" thickBot="1">
      <c r="A43" s="182" t="s">
        <v>322</v>
      </c>
      <c r="B43" s="1500"/>
      <c r="C43" s="1500"/>
      <c r="D43" s="1500"/>
      <c r="E43" s="1500"/>
      <c r="F43" s="1500"/>
      <c r="G43" s="1500"/>
      <c r="H43" s="1500"/>
      <c r="I43" s="1500"/>
      <c r="J43" s="1500"/>
      <c r="K43" s="1500"/>
      <c r="L43" s="1500"/>
      <c r="M43" s="1500"/>
      <c r="N43" s="1500"/>
      <c r="O43" s="1500"/>
      <c r="P43" s="1500"/>
      <c r="Q43" s="1500"/>
      <c r="R43" s="1501"/>
    </row>
    <row r="44" spans="1:18" ht="62.25" customHeight="1" thickBot="1">
      <c r="A44" s="1502" t="s">
        <v>509</v>
      </c>
      <c r="B44" s="1503"/>
      <c r="C44" s="1504"/>
      <c r="D44" s="183" t="s">
        <v>488</v>
      </c>
      <c r="E44" s="1505" t="s">
        <v>510</v>
      </c>
      <c r="F44" s="1505"/>
      <c r="G44" s="1505"/>
      <c r="H44" s="1505"/>
      <c r="I44" s="1505"/>
      <c r="J44" s="1505"/>
      <c r="K44" s="1505"/>
      <c r="L44" s="1505"/>
      <c r="M44" s="1505"/>
      <c r="N44" s="1505"/>
      <c r="O44" s="1505"/>
      <c r="P44" s="1505"/>
      <c r="Q44" s="1505"/>
      <c r="R44" s="1506"/>
    </row>
  </sheetData>
  <sheetProtection password="DD5C" sheet="1" objects="1" scenarios="1"/>
  <mergeCells count="132">
    <mergeCell ref="B11:B12"/>
    <mergeCell ref="G5:G6"/>
    <mergeCell ref="H5:H6"/>
    <mergeCell ref="I5:I6"/>
    <mergeCell ref="F5:F6"/>
    <mergeCell ref="C11:C12"/>
    <mergeCell ref="E11:E12"/>
    <mergeCell ref="F11:F12"/>
    <mergeCell ref="A13:A17"/>
    <mergeCell ref="D13:D17"/>
    <mergeCell ref="G13:G17"/>
    <mergeCell ref="A7:A12"/>
    <mergeCell ref="D7:D12"/>
    <mergeCell ref="G7:G12"/>
    <mergeCell ref="B15:B17"/>
    <mergeCell ref="C15:C17"/>
    <mergeCell ref="E15:E17"/>
    <mergeCell ref="F15:F17"/>
    <mergeCell ref="E5:E6"/>
    <mergeCell ref="C5:C6"/>
    <mergeCell ref="D5:D6"/>
    <mergeCell ref="H13:H17"/>
    <mergeCell ref="I13:I17"/>
    <mergeCell ref="O5:O6"/>
    <mergeCell ref="M5:M6"/>
    <mergeCell ref="N5:N6"/>
    <mergeCell ref="A1:R1"/>
    <mergeCell ref="A2:R2"/>
    <mergeCell ref="A3:R3"/>
    <mergeCell ref="A4:C4"/>
    <mergeCell ref="D4:I4"/>
    <mergeCell ref="K4:R4"/>
    <mergeCell ref="A5:A6"/>
    <mergeCell ref="B5:B6"/>
    <mergeCell ref="P5:Q5"/>
    <mergeCell ref="J18:J20"/>
    <mergeCell ref="J5:J6"/>
    <mergeCell ref="K5:K6"/>
    <mergeCell ref="I21:I22"/>
    <mergeCell ref="J21:J22"/>
    <mergeCell ref="K21:K22"/>
    <mergeCell ref="H7:H12"/>
    <mergeCell ref="I7:I12"/>
    <mergeCell ref="L5:L6"/>
    <mergeCell ref="N18:N20"/>
    <mergeCell ref="G18:G20"/>
    <mergeCell ref="H18:H20"/>
    <mergeCell ref="A21:A22"/>
    <mergeCell ref="D21:D22"/>
    <mergeCell ref="G21:G22"/>
    <mergeCell ref="H21:H22"/>
    <mergeCell ref="R21:R22"/>
    <mergeCell ref="Q18:Q20"/>
    <mergeCell ref="R18:R20"/>
    <mergeCell ref="O18:O20"/>
    <mergeCell ref="P18:P20"/>
    <mergeCell ref="A18:A20"/>
    <mergeCell ref="D18:D20"/>
    <mergeCell ref="K18:K20"/>
    <mergeCell ref="L18:L20"/>
    <mergeCell ref="M18:M20"/>
    <mergeCell ref="L21:L22"/>
    <mergeCell ref="M21:M22"/>
    <mergeCell ref="N21:N22"/>
    <mergeCell ref="O21:O22"/>
    <mergeCell ref="P21:P22"/>
    <mergeCell ref="Q21:Q22"/>
    <mergeCell ref="I18:I20"/>
    <mergeCell ref="I23:I26"/>
    <mergeCell ref="A27:A28"/>
    <mergeCell ref="D27:D28"/>
    <mergeCell ref="G27:G28"/>
    <mergeCell ref="H27:H28"/>
    <mergeCell ref="I27:I28"/>
    <mergeCell ref="A23:A26"/>
    <mergeCell ref="D23:D26"/>
    <mergeCell ref="G23:G26"/>
    <mergeCell ref="H23:H26"/>
    <mergeCell ref="A29:A31"/>
    <mergeCell ref="D29:D31"/>
    <mergeCell ref="G29:G31"/>
    <mergeCell ref="H29:H31"/>
    <mergeCell ref="I29:I31"/>
    <mergeCell ref="R29:R31"/>
    <mergeCell ref="L29:L31"/>
    <mergeCell ref="M29:M31"/>
    <mergeCell ref="N29:N31"/>
    <mergeCell ref="O29:O31"/>
    <mergeCell ref="P29:P31"/>
    <mergeCell ref="Q29:Q31"/>
    <mergeCell ref="D32:D37"/>
    <mergeCell ref="G32:G37"/>
    <mergeCell ref="H32:H37"/>
    <mergeCell ref="I32:I37"/>
    <mergeCell ref="L27:L28"/>
    <mergeCell ref="M27:M28"/>
    <mergeCell ref="P27:P28"/>
    <mergeCell ref="Q27:Q28"/>
    <mergeCell ref="R27:R28"/>
    <mergeCell ref="K35:K37"/>
    <mergeCell ref="L35:L37"/>
    <mergeCell ref="N27:N28"/>
    <mergeCell ref="O27:O28"/>
    <mergeCell ref="J29:J31"/>
    <mergeCell ref="K29:K31"/>
    <mergeCell ref="J27:J28"/>
    <mergeCell ref="K27:K28"/>
    <mergeCell ref="M35:M37"/>
    <mergeCell ref="O41:O42"/>
    <mergeCell ref="R41:R42"/>
    <mergeCell ref="P35:P37"/>
    <mergeCell ref="Q35:Q37"/>
    <mergeCell ref="B43:R43"/>
    <mergeCell ref="A44:C44"/>
    <mergeCell ref="E44:R44"/>
    <mergeCell ref="J41:J42"/>
    <mergeCell ref="K41:K42"/>
    <mergeCell ref="L41:L42"/>
    <mergeCell ref="M41:M42"/>
    <mergeCell ref="N41:N42"/>
    <mergeCell ref="R35:R37"/>
    <mergeCell ref="A38:A42"/>
    <mergeCell ref="D38:D42"/>
    <mergeCell ref="G38:G42"/>
    <mergeCell ref="H38:H42"/>
    <mergeCell ref="I38:I42"/>
    <mergeCell ref="P41:P42"/>
    <mergeCell ref="Q41:Q42"/>
    <mergeCell ref="N35:N37"/>
    <mergeCell ref="O35:O37"/>
    <mergeCell ref="A32:A37"/>
    <mergeCell ref="J35:J37"/>
  </mergeCells>
  <phoneticPr fontId="147" type="noConversion"/>
  <pageMargins left="0.9055118110236221" right="0" top="0.74803149606299213" bottom="0.74803149606299213" header="0.31496062992125984" footer="0.31496062992125984"/>
  <headerFooter>
    <oddFooter>Página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5"/>
  <sheetViews>
    <sheetView zoomScale="60" zoomScaleNormal="60" zoomScalePageLayoutView="60" workbookViewId="0">
      <selection sqref="A1:R1"/>
    </sheetView>
  </sheetViews>
  <sheetFormatPr baseColWidth="10" defaultColWidth="11.5" defaultRowHeight="14" x14ac:dyDescent="0"/>
  <cols>
    <col min="1" max="1" width="14.33203125" customWidth="1"/>
    <col min="2" max="2" width="19.5" customWidth="1"/>
    <col min="3" max="3" width="22" customWidth="1"/>
    <col min="4" max="4" width="15" customWidth="1"/>
    <col min="5" max="5" width="5.6640625" customWidth="1"/>
    <col min="6" max="6" width="11.5" customWidth="1"/>
    <col min="7" max="8" width="13.83203125" customWidth="1"/>
    <col min="9" max="9" width="17.5" customWidth="1"/>
    <col min="10" max="10" width="32.5" style="228" customWidth="1"/>
    <col min="11" max="11" width="25.83203125" style="228" customWidth="1"/>
    <col min="12" max="12" width="49.6640625" style="228" customWidth="1"/>
    <col min="13" max="13" width="16.1640625" customWidth="1"/>
    <col min="14" max="15" width="7.6640625" customWidth="1"/>
    <col min="16" max="16" width="11.83203125" customWidth="1"/>
    <col min="17" max="17" width="12.1640625" customWidth="1"/>
    <col min="18" max="18" width="9.5" customWidth="1"/>
  </cols>
  <sheetData>
    <row r="1" spans="1:22" ht="35.25" customHeight="1">
      <c r="A1" s="1597" t="s">
        <v>211</v>
      </c>
      <c r="B1" s="1598"/>
      <c r="C1" s="1598"/>
      <c r="D1" s="1598"/>
      <c r="E1" s="1598"/>
      <c r="F1" s="1598"/>
      <c r="G1" s="1598"/>
      <c r="H1" s="1598"/>
      <c r="I1" s="1598"/>
      <c r="J1" s="1598"/>
      <c r="K1" s="1598"/>
      <c r="L1" s="1598"/>
      <c r="M1" s="1598"/>
      <c r="N1" s="1598"/>
      <c r="O1" s="1598"/>
      <c r="P1" s="1598"/>
      <c r="Q1" s="1598"/>
      <c r="R1" s="1599"/>
    </row>
    <row r="2" spans="1:22" ht="15" customHeight="1">
      <c r="A2" s="1600" t="s">
        <v>1219</v>
      </c>
      <c r="B2" s="1601"/>
      <c r="C2" s="1601"/>
      <c r="D2" s="1601"/>
      <c r="E2" s="1601"/>
      <c r="F2" s="1601"/>
      <c r="G2" s="1601"/>
      <c r="H2" s="1601"/>
      <c r="I2" s="1601"/>
      <c r="J2" s="1601"/>
      <c r="K2" s="1601"/>
      <c r="L2" s="1601"/>
      <c r="M2" s="1601"/>
      <c r="N2" s="1601"/>
      <c r="O2" s="1601"/>
      <c r="P2" s="1601"/>
      <c r="Q2" s="1601"/>
      <c r="R2" s="1602"/>
    </row>
    <row r="3" spans="1:22" ht="15.75" customHeight="1" thickBot="1">
      <c r="A3" s="1603" t="s">
        <v>66</v>
      </c>
      <c r="B3" s="1604"/>
      <c r="C3" s="1604"/>
      <c r="D3" s="1604"/>
      <c r="E3" s="1604"/>
      <c r="F3" s="1604"/>
      <c r="G3" s="1604"/>
      <c r="H3" s="1604"/>
      <c r="I3" s="1605"/>
      <c r="J3" s="1603" t="s">
        <v>1217</v>
      </c>
      <c r="K3" s="1604"/>
      <c r="L3" s="1604"/>
      <c r="M3" s="1609"/>
      <c r="N3" s="1606" t="s">
        <v>1218</v>
      </c>
      <c r="O3" s="1607"/>
      <c r="P3" s="1607"/>
      <c r="Q3" s="1607"/>
      <c r="R3" s="1608"/>
    </row>
    <row r="4" spans="1:22" ht="15" thickBot="1">
      <c r="A4" s="1449" t="s">
        <v>212</v>
      </c>
      <c r="B4" s="1450"/>
      <c r="C4" s="1451"/>
      <c r="D4" s="1452" t="s">
        <v>213</v>
      </c>
      <c r="E4" s="1453"/>
      <c r="F4" s="1454"/>
      <c r="G4" s="1454"/>
      <c r="H4" s="1454"/>
      <c r="I4" s="1455"/>
      <c r="J4" s="184"/>
      <c r="K4" s="1579" t="s">
        <v>214</v>
      </c>
      <c r="L4" s="1579"/>
      <c r="M4" s="1579"/>
      <c r="N4" s="1492"/>
      <c r="O4" s="1492"/>
      <c r="P4" s="1492"/>
      <c r="Q4" s="1492"/>
      <c r="R4" s="1493"/>
    </row>
    <row r="5" spans="1:22" ht="29" thickBot="1">
      <c r="A5" s="1459" t="s">
        <v>215</v>
      </c>
      <c r="B5" s="1422" t="s">
        <v>216</v>
      </c>
      <c r="C5" s="1442" t="s">
        <v>217</v>
      </c>
      <c r="D5" s="1447" t="s">
        <v>218</v>
      </c>
      <c r="E5" s="1395" t="s">
        <v>219</v>
      </c>
      <c r="F5" s="1477" t="s">
        <v>328</v>
      </c>
      <c r="G5" s="1395" t="s">
        <v>220</v>
      </c>
      <c r="H5" s="1477" t="s">
        <v>327</v>
      </c>
      <c r="I5" s="1397" t="s">
        <v>221</v>
      </c>
      <c r="J5" s="1614" t="s">
        <v>326</v>
      </c>
      <c r="K5" s="1610" t="s">
        <v>222</v>
      </c>
      <c r="L5" s="1612" t="s">
        <v>223</v>
      </c>
      <c r="M5" s="1395" t="s">
        <v>224</v>
      </c>
      <c r="N5" s="1395" t="s">
        <v>225</v>
      </c>
      <c r="O5" s="1477" t="s">
        <v>327</v>
      </c>
      <c r="P5" s="1461" t="s">
        <v>226</v>
      </c>
      <c r="Q5" s="1462"/>
      <c r="R5" s="2" t="s">
        <v>227</v>
      </c>
    </row>
    <row r="6" spans="1:22" ht="30" customHeight="1">
      <c r="A6" s="1460"/>
      <c r="B6" s="1423"/>
      <c r="C6" s="1443"/>
      <c r="D6" s="1448"/>
      <c r="E6" s="1396"/>
      <c r="F6" s="1477"/>
      <c r="G6" s="1396"/>
      <c r="H6" s="1477"/>
      <c r="I6" s="1398"/>
      <c r="J6" s="1615"/>
      <c r="K6" s="1611"/>
      <c r="L6" s="1613"/>
      <c r="M6" s="1396"/>
      <c r="N6" s="1596"/>
      <c r="O6" s="1477"/>
      <c r="P6" s="5" t="s">
        <v>228</v>
      </c>
      <c r="Q6" s="5" t="s">
        <v>229</v>
      </c>
      <c r="R6" s="6" t="s">
        <v>230</v>
      </c>
    </row>
    <row r="7" spans="1:22" ht="143.25" customHeight="1">
      <c r="A7" s="1426" t="s">
        <v>511</v>
      </c>
      <c r="B7" s="1485" t="s">
        <v>512</v>
      </c>
      <c r="C7" s="165" t="s">
        <v>513</v>
      </c>
      <c r="D7" s="1426" t="s">
        <v>514</v>
      </c>
      <c r="E7" s="1625">
        <v>0.33300000000000002</v>
      </c>
      <c r="F7" s="1616">
        <v>0.61</v>
      </c>
      <c r="G7" s="1619">
        <v>541975.69999999995</v>
      </c>
      <c r="H7" s="1619">
        <f>334693</f>
        <v>334693</v>
      </c>
      <c r="I7" s="185" t="s">
        <v>515</v>
      </c>
      <c r="J7" s="185"/>
      <c r="K7" s="185"/>
      <c r="L7" s="186"/>
      <c r="M7" s="187"/>
      <c r="N7" s="188" t="s">
        <v>516</v>
      </c>
      <c r="O7" s="187"/>
      <c r="P7" s="188"/>
      <c r="Q7" s="188"/>
      <c r="R7" s="188"/>
      <c r="U7" s="12"/>
      <c r="V7" s="12"/>
    </row>
    <row r="8" spans="1:22" ht="101.25" customHeight="1">
      <c r="A8" s="1426"/>
      <c r="B8" s="1485"/>
      <c r="C8" s="1620" t="s">
        <v>517</v>
      </c>
      <c r="D8" s="1426"/>
      <c r="E8" s="1625"/>
      <c r="F8" s="1617"/>
      <c r="G8" s="1619"/>
      <c r="H8" s="1619"/>
      <c r="I8" s="1621" t="s">
        <v>518</v>
      </c>
      <c r="J8" s="189"/>
      <c r="K8" s="189"/>
      <c r="L8" s="186"/>
      <c r="M8" s="187"/>
      <c r="N8" s="188" t="s">
        <v>516</v>
      </c>
      <c r="O8" s="188"/>
      <c r="P8" s="188"/>
      <c r="Q8" s="188"/>
      <c r="R8" s="188"/>
    </row>
    <row r="9" spans="1:22" ht="81.75" customHeight="1">
      <c r="A9" s="1426"/>
      <c r="B9" s="1485"/>
      <c r="C9" s="1620"/>
      <c r="D9" s="1426"/>
      <c r="E9" s="1625"/>
      <c r="F9" s="1617"/>
      <c r="G9" s="1619"/>
      <c r="H9" s="1619"/>
      <c r="I9" s="1621"/>
      <c r="J9" s="189"/>
      <c r="K9" s="189"/>
      <c r="L9" s="186"/>
      <c r="M9" s="187"/>
      <c r="N9" s="188" t="s">
        <v>516</v>
      </c>
      <c r="O9" s="188"/>
      <c r="P9" s="190"/>
      <c r="Q9" s="190"/>
      <c r="R9" s="188"/>
    </row>
    <row r="10" spans="1:22" ht="58.5" customHeight="1">
      <c r="A10" s="1426"/>
      <c r="B10" s="1485" t="s">
        <v>519</v>
      </c>
      <c r="C10" s="1620" t="s">
        <v>520</v>
      </c>
      <c r="D10" s="1426"/>
      <c r="E10" s="1625"/>
      <c r="F10" s="1617"/>
      <c r="G10" s="1619"/>
      <c r="H10" s="1619"/>
      <c r="I10" s="1621"/>
      <c r="J10" s="189"/>
      <c r="K10" s="189"/>
      <c r="L10" s="191"/>
      <c r="M10" s="192"/>
      <c r="N10" s="1485" t="s">
        <v>516</v>
      </c>
      <c r="O10" s="65"/>
      <c r="R10" s="193"/>
    </row>
    <row r="11" spans="1:22" ht="195.75" customHeight="1">
      <c r="A11" s="1426"/>
      <c r="B11" s="1485"/>
      <c r="C11" s="1620"/>
      <c r="D11" s="1426"/>
      <c r="E11" s="1625"/>
      <c r="F11" s="1617"/>
      <c r="G11" s="1619"/>
      <c r="H11" s="1619"/>
      <c r="I11" s="1622" t="s">
        <v>521</v>
      </c>
      <c r="J11" s="194" t="s">
        <v>522</v>
      </c>
      <c r="K11" s="194" t="s">
        <v>523</v>
      </c>
      <c r="L11" s="195" t="s">
        <v>524</v>
      </c>
      <c r="M11" s="196">
        <v>10000</v>
      </c>
      <c r="N11" s="1485"/>
      <c r="O11" s="196">
        <v>10000</v>
      </c>
      <c r="P11" s="197">
        <v>41151</v>
      </c>
      <c r="Q11" s="197">
        <v>41270</v>
      </c>
      <c r="R11" s="198" t="s">
        <v>525</v>
      </c>
    </row>
    <row r="12" spans="1:22" ht="270" customHeight="1">
      <c r="A12" s="1426"/>
      <c r="B12" s="1485"/>
      <c r="C12" s="1620"/>
      <c r="D12" s="1426"/>
      <c r="E12" s="1625"/>
      <c r="F12" s="1617"/>
      <c r="G12" s="1619"/>
      <c r="H12" s="1619"/>
      <c r="I12" s="1623"/>
      <c r="J12" s="199" t="s">
        <v>526</v>
      </c>
      <c r="K12" s="199" t="s">
        <v>527</v>
      </c>
      <c r="L12" s="195" t="s">
        <v>528</v>
      </c>
      <c r="M12" s="196">
        <v>5350</v>
      </c>
      <c r="N12" s="1485"/>
      <c r="O12" s="66">
        <v>5350</v>
      </c>
      <c r="P12" s="197">
        <v>41159</v>
      </c>
      <c r="Q12" s="197">
        <v>41266</v>
      </c>
      <c r="R12" s="198" t="s">
        <v>529</v>
      </c>
    </row>
    <row r="13" spans="1:22" ht="162">
      <c r="A13" s="1426"/>
      <c r="B13" s="1485"/>
      <c r="C13" s="1620"/>
      <c r="D13" s="1426"/>
      <c r="E13" s="1625"/>
      <c r="F13" s="1617"/>
      <c r="G13" s="1619"/>
      <c r="H13" s="1619"/>
      <c r="I13" s="1623"/>
      <c r="J13" s="195" t="s">
        <v>530</v>
      </c>
      <c r="K13" s="195" t="s">
        <v>531</v>
      </c>
      <c r="L13" s="195" t="s">
        <v>532</v>
      </c>
      <c r="M13" s="196">
        <v>8083</v>
      </c>
      <c r="N13" s="1485"/>
      <c r="O13" s="200">
        <v>8083</v>
      </c>
      <c r="P13" s="197">
        <v>41173</v>
      </c>
      <c r="Q13" s="197">
        <v>41270</v>
      </c>
      <c r="R13" s="198" t="s">
        <v>533</v>
      </c>
    </row>
    <row r="14" spans="1:22" ht="117">
      <c r="A14" s="1426"/>
      <c r="B14" s="1485"/>
      <c r="C14" s="1620"/>
      <c r="D14" s="1426"/>
      <c r="E14" s="1625"/>
      <c r="F14" s="1617"/>
      <c r="G14" s="1619"/>
      <c r="H14" s="1619"/>
      <c r="I14" s="1623"/>
      <c r="J14" s="201" t="s">
        <v>534</v>
      </c>
      <c r="K14" s="201" t="s">
        <v>535</v>
      </c>
      <c r="L14" s="201" t="s">
        <v>536</v>
      </c>
      <c r="M14" s="196">
        <v>8333</v>
      </c>
      <c r="N14" s="1485"/>
      <c r="O14" s="200">
        <v>8333</v>
      </c>
      <c r="P14" s="197">
        <v>41172</v>
      </c>
      <c r="Q14" s="197">
        <v>41271</v>
      </c>
      <c r="R14" s="198" t="s">
        <v>537</v>
      </c>
    </row>
    <row r="15" spans="1:22" ht="117">
      <c r="A15" s="1426"/>
      <c r="B15" s="1485"/>
      <c r="C15" s="1620"/>
      <c r="D15" s="1426"/>
      <c r="E15" s="1625"/>
      <c r="F15" s="1617"/>
      <c r="G15" s="1619"/>
      <c r="H15" s="1619"/>
      <c r="I15" s="1623"/>
      <c r="J15" s="201" t="s">
        <v>538</v>
      </c>
      <c r="K15" s="201" t="s">
        <v>539</v>
      </c>
      <c r="L15" s="201" t="s">
        <v>540</v>
      </c>
      <c r="M15" s="196">
        <v>8333</v>
      </c>
      <c r="N15" s="1485"/>
      <c r="O15" s="200">
        <v>8333</v>
      </c>
      <c r="P15" s="197">
        <v>41173</v>
      </c>
      <c r="Q15" s="197">
        <v>41269</v>
      </c>
      <c r="R15" s="198" t="s">
        <v>541</v>
      </c>
    </row>
    <row r="16" spans="1:22" ht="171">
      <c r="A16" s="1426"/>
      <c r="B16" s="1485"/>
      <c r="C16" s="1620"/>
      <c r="D16" s="1426"/>
      <c r="E16" s="1625"/>
      <c r="F16" s="1617"/>
      <c r="G16" s="1619"/>
      <c r="H16" s="1619"/>
      <c r="I16" s="1623"/>
      <c r="J16" s="195" t="s">
        <v>542</v>
      </c>
      <c r="K16" s="195" t="s">
        <v>531</v>
      </c>
      <c r="L16" s="195" t="s">
        <v>543</v>
      </c>
      <c r="M16" s="196">
        <v>8083</v>
      </c>
      <c r="N16" s="1485"/>
      <c r="O16" s="200">
        <v>8083</v>
      </c>
      <c r="P16" s="197">
        <v>41173</v>
      </c>
      <c r="Q16" s="197">
        <v>41270</v>
      </c>
      <c r="R16" s="198" t="s">
        <v>544</v>
      </c>
    </row>
    <row r="17" spans="1:18" ht="333">
      <c r="A17" s="1426"/>
      <c r="B17" s="1485"/>
      <c r="C17" s="1620"/>
      <c r="D17" s="1426"/>
      <c r="E17" s="1625"/>
      <c r="F17" s="1617"/>
      <c r="G17" s="1619"/>
      <c r="H17" s="1619"/>
      <c r="I17" s="1623"/>
      <c r="J17" s="201" t="s">
        <v>545</v>
      </c>
      <c r="K17" s="201" t="s">
        <v>546</v>
      </c>
      <c r="L17" s="201" t="s">
        <v>596</v>
      </c>
      <c r="M17" s="196">
        <v>7500</v>
      </c>
      <c r="N17" s="1485"/>
      <c r="O17" s="200">
        <v>7500</v>
      </c>
      <c r="P17" s="197">
        <v>41177</v>
      </c>
      <c r="Q17" s="197">
        <v>41267</v>
      </c>
      <c r="R17" s="198" t="s">
        <v>597</v>
      </c>
    </row>
    <row r="18" spans="1:18" ht="54">
      <c r="A18" s="1426"/>
      <c r="B18" s="1485"/>
      <c r="C18" s="1620"/>
      <c r="D18" s="1426"/>
      <c r="E18" s="1625"/>
      <c r="F18" s="1617"/>
      <c r="G18" s="1619"/>
      <c r="H18" s="1619"/>
      <c r="I18" s="1623"/>
      <c r="J18" s="202" t="s">
        <v>598</v>
      </c>
      <c r="K18" s="202" t="s">
        <v>599</v>
      </c>
      <c r="L18" s="201" t="s">
        <v>600</v>
      </c>
      <c r="M18" s="196">
        <v>10000</v>
      </c>
      <c r="N18" s="1485"/>
      <c r="O18" s="200">
        <v>10000</v>
      </c>
      <c r="P18" s="197">
        <v>41182</v>
      </c>
      <c r="Q18" s="197">
        <v>41272</v>
      </c>
      <c r="R18" s="198" t="s">
        <v>601</v>
      </c>
    </row>
    <row r="19" spans="1:18" ht="290.25" customHeight="1">
      <c r="A19" s="1426"/>
      <c r="B19" s="1485"/>
      <c r="C19" s="1620"/>
      <c r="D19" s="1426"/>
      <c r="E19" s="1625"/>
      <c r="F19" s="1617"/>
      <c r="G19" s="1619"/>
      <c r="H19" s="1619"/>
      <c r="I19" s="1623"/>
      <c r="J19" s="202" t="s">
        <v>602</v>
      </c>
      <c r="K19" s="202" t="s">
        <v>603</v>
      </c>
      <c r="L19" s="195" t="s">
        <v>604</v>
      </c>
      <c r="M19" s="196">
        <v>8083</v>
      </c>
      <c r="N19" s="1485"/>
      <c r="O19" s="200">
        <v>8083</v>
      </c>
      <c r="P19" s="197">
        <v>41173</v>
      </c>
      <c r="Q19" s="197">
        <v>41270</v>
      </c>
      <c r="R19" s="198" t="s">
        <v>605</v>
      </c>
    </row>
    <row r="20" spans="1:18" ht="267" customHeight="1">
      <c r="A20" s="1426"/>
      <c r="B20" s="1485"/>
      <c r="C20" s="1620"/>
      <c r="D20" s="1426"/>
      <c r="E20" s="1625"/>
      <c r="F20" s="1617"/>
      <c r="G20" s="1619"/>
      <c r="H20" s="1619"/>
      <c r="I20" s="1623"/>
      <c r="J20" s="201" t="s">
        <v>606</v>
      </c>
      <c r="K20" s="201" t="s">
        <v>607</v>
      </c>
      <c r="L20" s="201" t="s">
        <v>608</v>
      </c>
      <c r="M20" s="196">
        <v>6000</v>
      </c>
      <c r="N20" s="1485"/>
      <c r="O20" s="200">
        <v>6000</v>
      </c>
      <c r="P20" s="197">
        <v>41151</v>
      </c>
      <c r="Q20" s="197">
        <v>41269</v>
      </c>
      <c r="R20" s="198" t="s">
        <v>609</v>
      </c>
    </row>
    <row r="21" spans="1:18" ht="189" customHeight="1">
      <c r="A21" s="1426"/>
      <c r="B21" s="1485"/>
      <c r="C21" s="1620"/>
      <c r="D21" s="1426"/>
      <c r="E21" s="1625"/>
      <c r="F21" s="1617"/>
      <c r="G21" s="1619"/>
      <c r="H21" s="1619"/>
      <c r="I21" s="1623"/>
      <c r="J21" s="199" t="s">
        <v>610</v>
      </c>
      <c r="K21" s="199" t="s">
        <v>611</v>
      </c>
      <c r="L21" s="201" t="s">
        <v>612</v>
      </c>
      <c r="M21" s="200">
        <v>6000</v>
      </c>
      <c r="N21" s="1485"/>
      <c r="O21" s="200">
        <v>6000</v>
      </c>
      <c r="P21" s="197">
        <v>41151</v>
      </c>
      <c r="Q21" s="197">
        <v>41270</v>
      </c>
      <c r="R21" s="198" t="s">
        <v>613</v>
      </c>
    </row>
    <row r="22" spans="1:18" ht="189" customHeight="1">
      <c r="A22" s="1426"/>
      <c r="B22" s="1485"/>
      <c r="C22" s="1620"/>
      <c r="D22" s="1426"/>
      <c r="E22" s="1625"/>
      <c r="F22" s="1617"/>
      <c r="G22" s="1619"/>
      <c r="H22" s="1619"/>
      <c r="I22" s="1623"/>
      <c r="J22" s="201" t="s">
        <v>614</v>
      </c>
      <c r="K22" s="201" t="s">
        <v>615</v>
      </c>
      <c r="L22" s="201" t="s">
        <v>616</v>
      </c>
      <c r="M22" s="200">
        <v>7500</v>
      </c>
      <c r="N22" s="1485"/>
      <c r="O22" s="200">
        <v>7500</v>
      </c>
      <c r="P22" s="197">
        <v>41179</v>
      </c>
      <c r="Q22" s="197">
        <v>41269</v>
      </c>
      <c r="R22" s="198" t="s">
        <v>617</v>
      </c>
    </row>
    <row r="23" spans="1:18" ht="189" customHeight="1">
      <c r="A23" s="1426"/>
      <c r="B23" s="1485"/>
      <c r="C23" s="1620"/>
      <c r="D23" s="1426"/>
      <c r="E23" s="1625"/>
      <c r="F23" s="1617"/>
      <c r="G23" s="1619"/>
      <c r="H23" s="1619"/>
      <c r="I23" s="1623"/>
      <c r="J23" s="201" t="s">
        <v>618</v>
      </c>
      <c r="K23" s="201" t="s">
        <v>619</v>
      </c>
      <c r="L23" s="201" t="s">
        <v>620</v>
      </c>
      <c r="M23" s="200">
        <v>6000</v>
      </c>
      <c r="N23" s="1485"/>
      <c r="O23" s="200">
        <v>6000</v>
      </c>
      <c r="P23" s="197">
        <v>41151</v>
      </c>
      <c r="Q23" s="197">
        <v>41270</v>
      </c>
      <c r="R23" s="198" t="s">
        <v>621</v>
      </c>
    </row>
    <row r="24" spans="1:18" ht="189" customHeight="1">
      <c r="A24" s="1426"/>
      <c r="B24" s="1485"/>
      <c r="C24" s="1620"/>
      <c r="D24" s="1426"/>
      <c r="E24" s="1625"/>
      <c r="F24" s="1617"/>
      <c r="G24" s="1619"/>
      <c r="H24" s="1619"/>
      <c r="I24" s="1623"/>
      <c r="J24" s="201" t="s">
        <v>622</v>
      </c>
      <c r="K24" s="201" t="s">
        <v>623</v>
      </c>
      <c r="L24" s="201" t="s">
        <v>624</v>
      </c>
      <c r="M24" s="200">
        <v>4400</v>
      </c>
      <c r="N24" s="1485"/>
      <c r="O24" s="200">
        <v>4400</v>
      </c>
      <c r="P24" s="197">
        <v>41151</v>
      </c>
      <c r="Q24" s="197">
        <v>41270</v>
      </c>
      <c r="R24" s="198" t="s">
        <v>625</v>
      </c>
    </row>
    <row r="25" spans="1:18" ht="197.25" customHeight="1">
      <c r="A25" s="1426"/>
      <c r="B25" s="1485"/>
      <c r="C25" s="1620"/>
      <c r="D25" s="1426"/>
      <c r="E25" s="1625"/>
      <c r="F25" s="1617"/>
      <c r="G25" s="1619"/>
      <c r="H25" s="1619"/>
      <c r="I25" s="1623"/>
      <c r="J25" s="203" t="s">
        <v>626</v>
      </c>
      <c r="K25" s="203" t="s">
        <v>627</v>
      </c>
      <c r="L25" s="203" t="s">
        <v>628</v>
      </c>
      <c r="M25" s="200">
        <v>7500</v>
      </c>
      <c r="N25" s="1485"/>
      <c r="O25" s="200">
        <v>7500</v>
      </c>
      <c r="P25" s="197">
        <v>41178</v>
      </c>
      <c r="Q25" s="197">
        <v>41268</v>
      </c>
      <c r="R25" s="198" t="s">
        <v>629</v>
      </c>
    </row>
    <row r="26" spans="1:18" ht="197.25" customHeight="1">
      <c r="A26" s="1426"/>
      <c r="B26" s="1485"/>
      <c r="C26" s="1620"/>
      <c r="D26" s="1426"/>
      <c r="E26" s="1625"/>
      <c r="F26" s="1617"/>
      <c r="G26" s="1619"/>
      <c r="H26" s="1619"/>
      <c r="I26" s="1623"/>
      <c r="J26" s="201" t="s">
        <v>630</v>
      </c>
      <c r="K26" s="195" t="s">
        <v>531</v>
      </c>
      <c r="L26" s="195" t="s">
        <v>543</v>
      </c>
      <c r="M26" s="200">
        <v>8083</v>
      </c>
      <c r="N26" s="1485"/>
      <c r="O26" s="200">
        <v>8083</v>
      </c>
      <c r="P26" s="197">
        <v>41173</v>
      </c>
      <c r="Q26" s="197">
        <v>41270</v>
      </c>
      <c r="R26" s="198" t="s">
        <v>631</v>
      </c>
    </row>
    <row r="27" spans="1:18" ht="197.25" customHeight="1">
      <c r="A27" s="1426"/>
      <c r="B27" s="1485"/>
      <c r="C27" s="1620"/>
      <c r="D27" s="1426"/>
      <c r="E27" s="1625"/>
      <c r="F27" s="1617"/>
      <c r="G27" s="1619"/>
      <c r="H27" s="1619"/>
      <c r="I27" s="1623"/>
      <c r="J27" s="201" t="s">
        <v>632</v>
      </c>
      <c r="K27" s="201" t="s">
        <v>633</v>
      </c>
      <c r="L27" s="201" t="s">
        <v>634</v>
      </c>
      <c r="M27" s="200">
        <v>3556</v>
      </c>
      <c r="N27" s="1485"/>
      <c r="O27" s="200">
        <v>3556</v>
      </c>
      <c r="P27" s="197">
        <v>41177</v>
      </c>
      <c r="Q27" s="197">
        <v>41269</v>
      </c>
      <c r="R27" s="198" t="s">
        <v>635</v>
      </c>
    </row>
    <row r="28" spans="1:18" ht="197.25" customHeight="1">
      <c r="A28" s="1426"/>
      <c r="B28" s="1485"/>
      <c r="C28" s="1620"/>
      <c r="D28" s="1426"/>
      <c r="E28" s="1625"/>
      <c r="F28" s="1617"/>
      <c r="G28" s="1619"/>
      <c r="H28" s="1619"/>
      <c r="I28" s="1623"/>
      <c r="J28" s="204" t="s">
        <v>636</v>
      </c>
      <c r="K28" s="205" t="s">
        <v>637</v>
      </c>
      <c r="L28" s="204" t="s">
        <v>638</v>
      </c>
      <c r="M28" s="200">
        <v>5350</v>
      </c>
      <c r="N28" s="1485"/>
      <c r="O28" s="200">
        <v>5350</v>
      </c>
      <c r="P28" s="197">
        <v>41159</v>
      </c>
      <c r="Q28" s="197">
        <v>41265</v>
      </c>
      <c r="R28" s="198" t="s">
        <v>639</v>
      </c>
    </row>
    <row r="29" spans="1:18" ht="197.25" customHeight="1">
      <c r="A29" s="1426"/>
      <c r="B29" s="1485"/>
      <c r="C29" s="1620"/>
      <c r="D29" s="1426"/>
      <c r="E29" s="1625"/>
      <c r="F29" s="1617"/>
      <c r="G29" s="1619"/>
      <c r="H29" s="1619"/>
      <c r="I29" s="1623"/>
      <c r="J29" s="206" t="s">
        <v>640</v>
      </c>
      <c r="K29" s="206" t="s">
        <v>641</v>
      </c>
      <c r="L29" s="206" t="s">
        <v>642</v>
      </c>
      <c r="M29" s="200">
        <v>3959</v>
      </c>
      <c r="N29" s="1485"/>
      <c r="O29" s="200">
        <v>3959</v>
      </c>
      <c r="P29" s="197">
        <v>41165</v>
      </c>
      <c r="Q29" s="197">
        <v>41270</v>
      </c>
      <c r="R29" s="198" t="s">
        <v>643</v>
      </c>
    </row>
    <row r="30" spans="1:18" ht="197.25" customHeight="1">
      <c r="A30" s="1426"/>
      <c r="B30" s="1485"/>
      <c r="C30" s="1620"/>
      <c r="D30" s="1426"/>
      <c r="E30" s="1625"/>
      <c r="F30" s="1617"/>
      <c r="G30" s="1619"/>
      <c r="H30" s="1619"/>
      <c r="I30" s="1623"/>
      <c r="J30" s="204" t="s">
        <v>644</v>
      </c>
      <c r="K30" s="205" t="s">
        <v>645</v>
      </c>
      <c r="L30" s="204" t="s">
        <v>646</v>
      </c>
      <c r="M30" s="200">
        <v>6000</v>
      </c>
      <c r="N30" s="1485"/>
      <c r="O30" s="200">
        <v>6000</v>
      </c>
      <c r="P30" s="197">
        <v>41152</v>
      </c>
      <c r="Q30" s="197">
        <v>41271</v>
      </c>
      <c r="R30" s="198" t="s">
        <v>647</v>
      </c>
    </row>
    <row r="31" spans="1:18" ht="306.75" customHeight="1">
      <c r="A31" s="1426"/>
      <c r="B31" s="1485"/>
      <c r="C31" s="1620"/>
      <c r="D31" s="1426"/>
      <c r="E31" s="1625"/>
      <c r="F31" s="1617"/>
      <c r="G31" s="1619"/>
      <c r="H31" s="1619"/>
      <c r="I31" s="1623"/>
      <c r="J31" s="205" t="s">
        <v>648</v>
      </c>
      <c r="K31" s="205" t="s">
        <v>637</v>
      </c>
      <c r="L31" s="204" t="s">
        <v>638</v>
      </c>
      <c r="M31" s="200">
        <v>6000</v>
      </c>
      <c r="N31" s="1485"/>
      <c r="O31" s="200">
        <v>6000</v>
      </c>
      <c r="P31" s="197">
        <v>41151</v>
      </c>
      <c r="Q31" s="197">
        <v>41270</v>
      </c>
      <c r="R31" s="198" t="s">
        <v>649</v>
      </c>
    </row>
    <row r="32" spans="1:18" s="212" customFormat="1" ht="306.75" customHeight="1">
      <c r="A32" s="1426"/>
      <c r="B32" s="1485"/>
      <c r="C32" s="1620"/>
      <c r="D32" s="1426"/>
      <c r="E32" s="1625"/>
      <c r="F32" s="1617"/>
      <c r="G32" s="1619"/>
      <c r="H32" s="1619"/>
      <c r="I32" s="1623"/>
      <c r="J32" s="207" t="s">
        <v>650</v>
      </c>
      <c r="K32" s="208" t="s">
        <v>651</v>
      </c>
      <c r="L32" s="207" t="s">
        <v>652</v>
      </c>
      <c r="M32" s="209">
        <v>10000</v>
      </c>
      <c r="N32" s="1485"/>
      <c r="O32" s="209">
        <v>10000</v>
      </c>
      <c r="P32" s="210">
        <v>41151</v>
      </c>
      <c r="Q32" s="210">
        <v>41272</v>
      </c>
      <c r="R32" s="211" t="s">
        <v>653</v>
      </c>
    </row>
    <row r="33" spans="1:18" s="214" customFormat="1" ht="389.25" customHeight="1">
      <c r="A33" s="1426"/>
      <c r="B33" s="1485"/>
      <c r="C33" s="1620"/>
      <c r="D33" s="1426"/>
      <c r="E33" s="1625"/>
      <c r="F33" s="1617"/>
      <c r="G33" s="1619"/>
      <c r="H33" s="1619"/>
      <c r="I33" s="1623"/>
      <c r="J33" s="213" t="s">
        <v>654</v>
      </c>
      <c r="K33" s="213" t="s">
        <v>655</v>
      </c>
      <c r="L33" s="213" t="s">
        <v>656</v>
      </c>
      <c r="M33" s="200">
        <v>3666</v>
      </c>
      <c r="N33" s="1485"/>
      <c r="O33" s="200">
        <v>3666</v>
      </c>
      <c r="P33" s="197">
        <v>41159</v>
      </c>
      <c r="Q33" s="197">
        <v>41269</v>
      </c>
      <c r="R33" s="198" t="s">
        <v>657</v>
      </c>
    </row>
    <row r="34" spans="1:18" s="214" customFormat="1" ht="330" customHeight="1">
      <c r="A34" s="1426"/>
      <c r="B34" s="1485"/>
      <c r="C34" s="1620"/>
      <c r="D34" s="1426"/>
      <c r="E34" s="1625"/>
      <c r="F34" s="1617"/>
      <c r="G34" s="1619"/>
      <c r="H34" s="1619"/>
      <c r="I34" s="1623"/>
      <c r="J34" s="204" t="s">
        <v>658</v>
      </c>
      <c r="K34" s="205" t="s">
        <v>659</v>
      </c>
      <c r="L34" s="204" t="s">
        <v>660</v>
      </c>
      <c r="M34" s="200">
        <v>3666</v>
      </c>
      <c r="N34" s="1485"/>
      <c r="O34" s="200">
        <v>3666</v>
      </c>
      <c r="P34" s="197">
        <v>41159</v>
      </c>
      <c r="Q34" s="197">
        <v>41269</v>
      </c>
      <c r="R34" s="198" t="s">
        <v>661</v>
      </c>
    </row>
    <row r="35" spans="1:18" ht="233.25" customHeight="1">
      <c r="A35" s="1426"/>
      <c r="B35" s="1485"/>
      <c r="C35" s="1620"/>
      <c r="D35" s="1426"/>
      <c r="E35" s="1625"/>
      <c r="F35" s="1617"/>
      <c r="G35" s="1619"/>
      <c r="H35" s="1619"/>
      <c r="I35" s="1623"/>
      <c r="J35" s="204" t="s">
        <v>662</v>
      </c>
      <c r="K35" s="205" t="s">
        <v>663</v>
      </c>
      <c r="L35" s="204" t="s">
        <v>664</v>
      </c>
      <c r="M35" s="200">
        <v>4400</v>
      </c>
      <c r="N35" s="1485"/>
      <c r="O35" s="200">
        <v>4400</v>
      </c>
      <c r="P35" s="197">
        <v>41151</v>
      </c>
      <c r="Q35" s="197">
        <v>41272</v>
      </c>
      <c r="R35" s="198" t="s">
        <v>665</v>
      </c>
    </row>
    <row r="36" spans="1:18" ht="219.75" customHeight="1">
      <c r="A36" s="1426"/>
      <c r="B36" s="1485"/>
      <c r="C36" s="1620"/>
      <c r="D36" s="1426"/>
      <c r="E36" s="1625"/>
      <c r="F36" s="1617"/>
      <c r="G36" s="1619"/>
      <c r="H36" s="1619"/>
      <c r="I36" s="1623"/>
      <c r="J36" s="204" t="s">
        <v>662</v>
      </c>
      <c r="K36" s="205" t="s">
        <v>663</v>
      </c>
      <c r="L36" s="204" t="s">
        <v>664</v>
      </c>
      <c r="M36" s="200">
        <v>4400</v>
      </c>
      <c r="N36" s="1485"/>
      <c r="O36" s="200">
        <v>4400</v>
      </c>
      <c r="P36" s="197">
        <v>41151</v>
      </c>
      <c r="Q36" s="197">
        <v>41272</v>
      </c>
      <c r="R36" s="198" t="s">
        <v>666</v>
      </c>
    </row>
    <row r="37" spans="1:18" ht="306.75" customHeight="1">
      <c r="A37" s="1426"/>
      <c r="B37" s="1485"/>
      <c r="C37" s="1620"/>
      <c r="D37" s="1426"/>
      <c r="E37" s="1625"/>
      <c r="F37" s="1617"/>
      <c r="G37" s="1619"/>
      <c r="H37" s="1619"/>
      <c r="I37" s="1623"/>
      <c r="J37" s="204" t="s">
        <v>667</v>
      </c>
      <c r="K37" s="205" t="s">
        <v>659</v>
      </c>
      <c r="L37" s="204" t="s">
        <v>660</v>
      </c>
      <c r="M37" s="200">
        <v>4000</v>
      </c>
      <c r="N37" s="1485"/>
      <c r="O37" s="200">
        <v>4000</v>
      </c>
      <c r="P37" s="197">
        <v>41151</v>
      </c>
      <c r="Q37" s="197">
        <v>41272</v>
      </c>
      <c r="R37" s="198" t="s">
        <v>668</v>
      </c>
    </row>
    <row r="38" spans="1:18" ht="306.75" customHeight="1">
      <c r="A38" s="1426"/>
      <c r="B38" s="1485"/>
      <c r="C38" s="1620"/>
      <c r="D38" s="1426"/>
      <c r="E38" s="1625"/>
      <c r="F38" s="1617"/>
      <c r="G38" s="1619"/>
      <c r="H38" s="1619"/>
      <c r="I38" s="1623"/>
      <c r="J38" s="199" t="s">
        <v>669</v>
      </c>
      <c r="K38" s="199" t="s">
        <v>527</v>
      </c>
      <c r="L38" s="195" t="s">
        <v>528</v>
      </c>
      <c r="M38" s="200">
        <v>5000</v>
      </c>
      <c r="N38" s="1485"/>
      <c r="O38" s="200">
        <v>5000</v>
      </c>
      <c r="P38" s="197">
        <v>41169</v>
      </c>
      <c r="Q38" s="197">
        <v>41268</v>
      </c>
      <c r="R38" s="198" t="s">
        <v>670</v>
      </c>
    </row>
    <row r="39" spans="1:18" s="214" customFormat="1" ht="306.75" customHeight="1">
      <c r="A39" s="1426"/>
      <c r="B39" s="1485"/>
      <c r="C39" s="1620"/>
      <c r="D39" s="1426"/>
      <c r="E39" s="1625"/>
      <c r="F39" s="1617"/>
      <c r="G39" s="1619"/>
      <c r="H39" s="1619"/>
      <c r="I39" s="1623"/>
      <c r="J39" s="215" t="s">
        <v>671</v>
      </c>
      <c r="K39" s="215" t="s">
        <v>672</v>
      </c>
      <c r="L39" s="216" t="s">
        <v>673</v>
      </c>
      <c r="M39" s="200">
        <v>10000</v>
      </c>
      <c r="N39" s="1485"/>
      <c r="O39" s="200">
        <v>10000</v>
      </c>
      <c r="P39" s="197">
        <v>41151</v>
      </c>
      <c r="Q39" s="197">
        <v>41270</v>
      </c>
      <c r="R39" s="198" t="s">
        <v>674</v>
      </c>
    </row>
    <row r="40" spans="1:18" s="214" customFormat="1" ht="306.75" customHeight="1">
      <c r="A40" s="1426"/>
      <c r="B40" s="1485"/>
      <c r="C40" s="1620"/>
      <c r="D40" s="1426"/>
      <c r="E40" s="1625"/>
      <c r="F40" s="1617"/>
      <c r="G40" s="1619"/>
      <c r="H40" s="1619"/>
      <c r="I40" s="1623"/>
      <c r="J40" s="217" t="s">
        <v>675</v>
      </c>
      <c r="K40" s="217" t="s">
        <v>676</v>
      </c>
      <c r="L40" s="217" t="s">
        <v>677</v>
      </c>
      <c r="M40" s="200">
        <v>132000</v>
      </c>
      <c r="N40" s="1485"/>
      <c r="O40" s="196">
        <v>132000</v>
      </c>
      <c r="P40" s="197">
        <v>41150</v>
      </c>
      <c r="Q40" s="197">
        <v>41271</v>
      </c>
      <c r="R40" s="198" t="s">
        <v>678</v>
      </c>
    </row>
    <row r="41" spans="1:18" ht="306.75" customHeight="1">
      <c r="A41" s="1426"/>
      <c r="B41" s="1485"/>
      <c r="C41" s="1620"/>
      <c r="D41" s="1426"/>
      <c r="E41" s="1625"/>
      <c r="F41" s="1617"/>
      <c r="G41" s="1619"/>
      <c r="H41" s="1619"/>
      <c r="I41" s="1623"/>
      <c r="J41" s="217" t="s">
        <v>679</v>
      </c>
      <c r="K41" s="217" t="s">
        <v>680</v>
      </c>
      <c r="L41" s="217" t="s">
        <v>681</v>
      </c>
      <c r="M41" s="200">
        <v>7443</v>
      </c>
      <c r="N41" s="1485"/>
      <c r="O41" s="200">
        <v>7443</v>
      </c>
      <c r="P41" s="197">
        <v>41151</v>
      </c>
      <c r="Q41" s="197">
        <v>41270</v>
      </c>
      <c r="R41" s="198" t="s">
        <v>947</v>
      </c>
    </row>
    <row r="42" spans="1:18" ht="279" customHeight="1">
      <c r="A42" s="1426"/>
      <c r="B42" s="1485"/>
      <c r="C42" s="1620"/>
      <c r="D42" s="1426"/>
      <c r="E42" s="1625"/>
      <c r="F42" s="1617"/>
      <c r="G42" s="1619"/>
      <c r="H42" s="1619"/>
      <c r="I42" s="1624"/>
      <c r="J42" s="206" t="s">
        <v>948</v>
      </c>
      <c r="K42" s="206" t="s">
        <v>641</v>
      </c>
      <c r="L42" s="206" t="s">
        <v>949</v>
      </c>
      <c r="M42" s="200">
        <v>6000</v>
      </c>
      <c r="N42" s="1485"/>
      <c r="O42" s="200">
        <v>6000</v>
      </c>
      <c r="P42" s="197">
        <v>41151</v>
      </c>
      <c r="Q42" s="197">
        <v>41270</v>
      </c>
      <c r="R42" s="198" t="s">
        <v>950</v>
      </c>
    </row>
    <row r="43" spans="1:18" ht="84">
      <c r="A43" s="14" t="s">
        <v>951</v>
      </c>
      <c r="B43" s="67" t="s">
        <v>952</v>
      </c>
      <c r="C43" s="14" t="s">
        <v>953</v>
      </c>
      <c r="D43" s="1426"/>
      <c r="E43" s="1625"/>
      <c r="F43" s="1618"/>
      <c r="G43" s="1619"/>
      <c r="H43" s="1619"/>
      <c r="I43" s="14" t="s">
        <v>954</v>
      </c>
      <c r="J43" s="14"/>
      <c r="K43" s="14"/>
      <c r="L43" s="218"/>
      <c r="M43" s="200"/>
      <c r="N43" s="219"/>
      <c r="O43" s="219"/>
      <c r="P43" s="219"/>
      <c r="Q43" s="219"/>
      <c r="R43" s="219"/>
    </row>
    <row r="44" spans="1:18">
      <c r="A44" s="189"/>
      <c r="B44" s="198"/>
      <c r="C44" s="189"/>
      <c r="D44" s="189"/>
      <c r="E44" s="189"/>
      <c r="F44" s="189"/>
      <c r="G44" s="189"/>
      <c r="H44" s="189"/>
      <c r="I44" s="189"/>
      <c r="J44" s="189"/>
      <c r="K44" s="189"/>
      <c r="L44" s="218"/>
      <c r="M44" s="220"/>
      <c r="N44" s="189"/>
      <c r="O44" s="189"/>
      <c r="P44" s="221"/>
      <c r="Q44" s="221"/>
      <c r="R44" s="189"/>
    </row>
    <row r="45" spans="1:18">
      <c r="A45" s="222"/>
      <c r="B45" s="222"/>
      <c r="C45" s="222"/>
      <c r="D45" s="189"/>
      <c r="E45" s="222"/>
      <c r="F45" s="222"/>
      <c r="G45" s="222"/>
      <c r="H45" s="222"/>
      <c r="I45" s="222"/>
      <c r="J45" s="222"/>
      <c r="K45" s="222"/>
      <c r="L45" s="218"/>
      <c r="M45" s="223"/>
      <c r="N45" s="222"/>
      <c r="O45" s="222"/>
      <c r="P45" s="224"/>
      <c r="Q45" s="224"/>
      <c r="R45" s="222"/>
    </row>
    <row r="46" spans="1:18" ht="15" thickBot="1">
      <c r="A46" s="44" t="s">
        <v>322</v>
      </c>
      <c r="B46" s="1626"/>
      <c r="C46" s="1626"/>
      <c r="D46" s="1626"/>
      <c r="E46" s="1626"/>
      <c r="F46" s="1626"/>
      <c r="G46" s="1626"/>
      <c r="H46" s="1626"/>
      <c r="I46" s="1626"/>
      <c r="J46" s="1626"/>
      <c r="K46" s="1626"/>
      <c r="L46" s="1626"/>
      <c r="M46" s="1626"/>
      <c r="N46" s="1626"/>
      <c r="O46" s="1626"/>
      <c r="P46" s="1626"/>
      <c r="Q46" s="1626"/>
      <c r="R46" s="1627"/>
    </row>
    <row r="47" spans="1:18" ht="29" thickBot="1">
      <c r="A47" s="1465" t="s">
        <v>955</v>
      </c>
      <c r="B47" s="1466"/>
      <c r="C47" s="1467"/>
      <c r="D47" s="45" t="s">
        <v>488</v>
      </c>
      <c r="E47" s="47"/>
      <c r="F47" s="47"/>
      <c r="G47" s="47"/>
      <c r="H47" s="47"/>
      <c r="I47" s="46"/>
      <c r="J47" s="225"/>
      <c r="K47" s="225" t="s">
        <v>956</v>
      </c>
      <c r="L47" s="225"/>
      <c r="M47" s="47"/>
      <c r="N47" s="47"/>
      <c r="O47" s="47"/>
      <c r="P47" s="47"/>
      <c r="Q47" s="47"/>
      <c r="R47" s="49"/>
    </row>
    <row r="48" spans="1:18">
      <c r="A48" s="1"/>
      <c r="B48" s="3"/>
      <c r="C48" s="3"/>
      <c r="D48" s="3"/>
      <c r="E48" s="3"/>
      <c r="F48" s="3"/>
      <c r="G48" s="3"/>
      <c r="H48" s="3"/>
      <c r="I48" s="3"/>
      <c r="J48" s="226"/>
      <c r="K48" s="226"/>
      <c r="L48" s="226"/>
      <c r="M48" s="3"/>
      <c r="N48" s="3"/>
      <c r="O48" s="3"/>
      <c r="P48" s="3"/>
      <c r="Q48" s="3"/>
      <c r="R48" s="3"/>
    </row>
    <row r="49" spans="1:18">
      <c r="A49" s="1" t="s">
        <v>325</v>
      </c>
      <c r="B49" s="1"/>
      <c r="C49" s="1"/>
      <c r="D49" s="1"/>
      <c r="E49" s="1"/>
      <c r="F49" s="1"/>
      <c r="G49" s="1"/>
      <c r="H49" s="1"/>
      <c r="I49" s="1"/>
      <c r="J49" s="227"/>
      <c r="K49" s="227"/>
      <c r="L49" s="227"/>
      <c r="M49" s="1"/>
      <c r="N49" s="1"/>
      <c r="O49" s="1"/>
      <c r="P49" s="1"/>
      <c r="Q49" s="1"/>
      <c r="R49" s="1"/>
    </row>
    <row r="50" spans="1:18">
      <c r="A50" s="1"/>
      <c r="B50" s="1"/>
      <c r="C50" s="1"/>
      <c r="D50" s="1"/>
      <c r="E50" s="1"/>
      <c r="F50" s="1"/>
      <c r="G50" s="1"/>
      <c r="H50" s="1"/>
      <c r="I50" s="1"/>
      <c r="J50" s="227"/>
      <c r="K50" s="227"/>
      <c r="L50" s="227"/>
      <c r="M50" s="1"/>
      <c r="N50" s="1"/>
      <c r="O50" s="1"/>
      <c r="P50" s="1"/>
      <c r="Q50" s="1"/>
      <c r="R50" s="1"/>
    </row>
    <row r="51" spans="1:18">
      <c r="A51" s="4"/>
      <c r="B51" s="1"/>
      <c r="C51" s="1"/>
      <c r="D51" s="1"/>
      <c r="E51" s="1"/>
      <c r="F51" s="1"/>
      <c r="G51" s="1"/>
      <c r="H51" s="1"/>
      <c r="I51" s="1"/>
      <c r="J51" s="227"/>
      <c r="K51" s="227"/>
      <c r="L51" s="227"/>
      <c r="M51" s="1"/>
      <c r="N51" s="1"/>
      <c r="O51" s="1"/>
      <c r="P51" s="1"/>
      <c r="Q51" s="1"/>
      <c r="R51" s="1"/>
    </row>
    <row r="52" spans="1:18">
      <c r="A52" s="4"/>
      <c r="B52" s="1"/>
      <c r="C52" s="1"/>
      <c r="D52" s="1"/>
      <c r="E52" s="1"/>
      <c r="F52" s="1"/>
      <c r="G52" s="1"/>
      <c r="H52" s="1"/>
      <c r="I52" s="1"/>
      <c r="J52" s="227"/>
      <c r="K52" s="227"/>
      <c r="L52" s="227"/>
      <c r="M52" s="1"/>
      <c r="N52" s="1"/>
      <c r="O52" s="1"/>
      <c r="P52" s="1"/>
      <c r="Q52" s="1"/>
      <c r="R52" s="1"/>
    </row>
    <row r="53" spans="1:18">
      <c r="A53" s="7"/>
      <c r="B53" s="1"/>
      <c r="C53" s="1"/>
      <c r="D53" s="1"/>
      <c r="E53" s="1"/>
      <c r="F53" s="1"/>
      <c r="G53" s="1"/>
      <c r="H53" s="1"/>
      <c r="I53" s="1"/>
      <c r="J53" s="227"/>
      <c r="K53" s="227"/>
      <c r="L53" s="227"/>
      <c r="M53" s="1"/>
      <c r="N53" s="1"/>
      <c r="O53" s="1"/>
      <c r="P53" s="1"/>
      <c r="Q53" s="1"/>
      <c r="R53" s="1"/>
    </row>
    <row r="54" spans="1:18">
      <c r="A54" s="8"/>
      <c r="B54" s="1"/>
      <c r="C54" s="1"/>
      <c r="D54" s="1"/>
      <c r="E54" s="1"/>
      <c r="F54" s="1"/>
      <c r="G54" s="1"/>
      <c r="H54" s="1"/>
      <c r="I54" s="1"/>
      <c r="J54" s="227"/>
      <c r="K54" s="227"/>
      <c r="L54" s="227"/>
      <c r="M54" s="1"/>
      <c r="N54" s="1"/>
      <c r="O54" s="1"/>
      <c r="P54" s="1"/>
      <c r="Q54" s="1"/>
      <c r="R54" s="1"/>
    </row>
    <row r="55" spans="1:18">
      <c r="A55" s="1"/>
      <c r="B55" s="1"/>
      <c r="C55" s="1"/>
      <c r="D55" s="1"/>
      <c r="E55" s="1"/>
      <c r="F55" s="1"/>
      <c r="G55" s="1"/>
      <c r="H55" s="1"/>
      <c r="I55" s="1"/>
      <c r="J55" s="227"/>
      <c r="K55" s="227"/>
      <c r="L55" s="227"/>
      <c r="M55" s="1"/>
      <c r="N55" s="1"/>
      <c r="O55" s="1"/>
      <c r="P55" s="1"/>
      <c r="Q55" s="1"/>
      <c r="R55" s="1"/>
    </row>
  </sheetData>
  <sheetProtection password="DD5C" sheet="1" objects="1" scenarios="1"/>
  <mergeCells count="39">
    <mergeCell ref="A47:C47"/>
    <mergeCell ref="H7:H43"/>
    <mergeCell ref="C8:C9"/>
    <mergeCell ref="I8:I10"/>
    <mergeCell ref="B10:B42"/>
    <mergeCell ref="C10:C42"/>
    <mergeCell ref="I11:I42"/>
    <mergeCell ref="G7:G43"/>
    <mergeCell ref="A7:A42"/>
    <mergeCell ref="B7:B9"/>
    <mergeCell ref="D7:D43"/>
    <mergeCell ref="E7:E43"/>
    <mergeCell ref="B46:R46"/>
    <mergeCell ref="N10:N42"/>
    <mergeCell ref="I5:I6"/>
    <mergeCell ref="J5:J6"/>
    <mergeCell ref="B5:B6"/>
    <mergeCell ref="C5:C6"/>
    <mergeCell ref="F7:F43"/>
    <mergeCell ref="F5:F6"/>
    <mergeCell ref="G5:G6"/>
    <mergeCell ref="D5:D6"/>
    <mergeCell ref="E5:E6"/>
    <mergeCell ref="M5:M6"/>
    <mergeCell ref="N5:N6"/>
    <mergeCell ref="A1:R1"/>
    <mergeCell ref="A2:R2"/>
    <mergeCell ref="A3:I3"/>
    <mergeCell ref="N3:R3"/>
    <mergeCell ref="J3:M3"/>
    <mergeCell ref="H5:H6"/>
    <mergeCell ref="O5:O6"/>
    <mergeCell ref="P5:Q5"/>
    <mergeCell ref="K5:K6"/>
    <mergeCell ref="L5:L6"/>
    <mergeCell ref="A4:C4"/>
    <mergeCell ref="D4:I4"/>
    <mergeCell ref="K4:R4"/>
    <mergeCell ref="A5:A6"/>
  </mergeCells>
  <phoneticPr fontId="147" type="noConversion"/>
  <pageMargins left="0.9055118110236221" right="0" top="0.74803149606299213" bottom="0.74803149606299213" header="0.31496062992125984" footer="0.31496062992125984"/>
  <headerFooter>
    <oddFooter>Página &amp;P</oddFoot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2"/>
  <sheetViews>
    <sheetView topLeftCell="C13" zoomScale="40" zoomScaleNormal="40" zoomScalePageLayoutView="40" workbookViewId="0">
      <selection activeCell="L8" sqref="L8:L9"/>
    </sheetView>
  </sheetViews>
  <sheetFormatPr baseColWidth="10" defaultColWidth="11.5" defaultRowHeight="14" x14ac:dyDescent="0"/>
  <cols>
    <col min="1" max="1" width="33.83203125" style="1" customWidth="1"/>
    <col min="2" max="2" width="35" style="1" customWidth="1"/>
    <col min="3" max="3" width="24.1640625" style="1" customWidth="1"/>
    <col min="4" max="4" width="27.5" style="1" customWidth="1"/>
    <col min="5" max="5" width="10" style="1" customWidth="1"/>
    <col min="6" max="6" width="13.83203125" style="51" customWidth="1"/>
    <col min="7" max="7" width="17.33203125" style="1" customWidth="1"/>
    <col min="8" max="8" width="14.5" style="1" customWidth="1"/>
    <col min="9" max="9" width="47.6640625" style="1" customWidth="1"/>
    <col min="10" max="10" width="55" style="1" customWidth="1"/>
    <col min="11" max="11" width="54.6640625" style="1" customWidth="1"/>
    <col min="12" max="12" width="34.6640625" style="1" customWidth="1"/>
    <col min="13" max="13" width="17.1640625" style="1" customWidth="1"/>
    <col min="14" max="14" width="15.33203125" style="1" customWidth="1"/>
    <col min="15" max="15" width="11.33203125" style="1" customWidth="1"/>
    <col min="16" max="16" width="14.83203125" style="1" customWidth="1"/>
    <col min="17" max="17" width="12.1640625" style="1" customWidth="1"/>
    <col min="18" max="18" width="24.1640625" style="1" customWidth="1"/>
    <col min="19" max="82" width="11.5" style="3" customWidth="1"/>
    <col min="83" max="16384" width="11.5" style="1"/>
  </cols>
  <sheetData>
    <row r="1" spans="1:82" s="230" customFormat="1" ht="15.75" customHeight="1">
      <c r="A1" s="1429" t="s">
        <v>211</v>
      </c>
      <c r="B1" s="1430"/>
      <c r="C1" s="1430"/>
      <c r="D1" s="1430"/>
      <c r="E1" s="1430"/>
      <c r="F1" s="1430"/>
      <c r="G1" s="1430"/>
      <c r="H1" s="1430"/>
      <c r="I1" s="1430"/>
      <c r="J1" s="1430"/>
      <c r="K1" s="1430"/>
      <c r="L1" s="1430"/>
      <c r="M1" s="1430"/>
      <c r="N1" s="1430"/>
      <c r="O1" s="1430"/>
      <c r="P1" s="1430"/>
      <c r="Q1" s="1430"/>
      <c r="R1" s="1431"/>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row>
    <row r="2" spans="1:82" s="230" customFormat="1" ht="26.25" customHeight="1">
      <c r="A2" s="1432" t="s">
        <v>1216</v>
      </c>
      <c r="B2" s="1433"/>
      <c r="C2" s="1433"/>
      <c r="D2" s="1433"/>
      <c r="E2" s="1433"/>
      <c r="F2" s="1433"/>
      <c r="G2" s="1433"/>
      <c r="H2" s="1433"/>
      <c r="I2" s="1433"/>
      <c r="J2" s="1433"/>
      <c r="K2" s="1433"/>
      <c r="L2" s="1433"/>
      <c r="M2" s="1433"/>
      <c r="N2" s="1433"/>
      <c r="O2" s="1433"/>
      <c r="P2" s="1433"/>
      <c r="Q2" s="1433"/>
      <c r="R2" s="1434"/>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row>
    <row r="3" spans="1:82" s="214" customFormat="1" ht="15" thickBot="1">
      <c r="A3" s="1435" t="s">
        <v>66</v>
      </c>
      <c r="B3" s="1436"/>
      <c r="C3" s="1436"/>
      <c r="D3" s="1436"/>
      <c r="E3" s="1436"/>
      <c r="F3" s="1436"/>
      <c r="G3" s="1436"/>
      <c r="H3" s="1436"/>
      <c r="I3" s="1436"/>
      <c r="J3" s="1444" t="s">
        <v>1217</v>
      </c>
      <c r="K3" s="1445"/>
      <c r="L3" s="1445"/>
      <c r="M3" s="1445"/>
      <c r="N3" s="1446"/>
      <c r="O3" s="1437" t="s">
        <v>1218</v>
      </c>
      <c r="P3" s="1438"/>
      <c r="Q3" s="1438"/>
      <c r="R3" s="1439"/>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row>
    <row r="4" spans="1:82" s="233" customFormat="1" ht="28.5" customHeight="1" thickBot="1">
      <c r="A4" s="1637" t="s">
        <v>212</v>
      </c>
      <c r="B4" s="1638"/>
      <c r="C4" s="1639"/>
      <c r="D4" s="1640" t="s">
        <v>213</v>
      </c>
      <c r="E4" s="1641"/>
      <c r="F4" s="1642"/>
      <c r="G4" s="1642"/>
      <c r="H4" s="1642"/>
      <c r="I4" s="1643"/>
      <c r="J4" s="1644" t="s">
        <v>214</v>
      </c>
      <c r="K4" s="1645"/>
      <c r="L4" s="1645"/>
      <c r="M4" s="1645"/>
      <c r="N4" s="1645"/>
      <c r="O4" s="1645"/>
      <c r="P4" s="1645"/>
      <c r="Q4" s="1645"/>
      <c r="R4" s="1646"/>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2"/>
      <c r="BX4" s="232"/>
      <c r="BY4" s="232"/>
      <c r="BZ4" s="232"/>
      <c r="CA4" s="232"/>
      <c r="CB4" s="232"/>
      <c r="CC4" s="232"/>
      <c r="CD4" s="232"/>
    </row>
    <row r="5" spans="1:82" s="236" customFormat="1" ht="31.5" customHeight="1" thickBot="1">
      <c r="A5" s="1631" t="s">
        <v>215</v>
      </c>
      <c r="B5" s="1628" t="s">
        <v>216</v>
      </c>
      <c r="C5" s="1633" t="s">
        <v>217</v>
      </c>
      <c r="D5" s="1635" t="s">
        <v>218</v>
      </c>
      <c r="E5" s="1628" t="s">
        <v>219</v>
      </c>
      <c r="F5" s="1401" t="s">
        <v>174</v>
      </c>
      <c r="G5" s="1628" t="s">
        <v>220</v>
      </c>
      <c r="H5" s="1401" t="s">
        <v>175</v>
      </c>
      <c r="I5" s="1682" t="s">
        <v>221</v>
      </c>
      <c r="J5" s="1684" t="s">
        <v>176</v>
      </c>
      <c r="K5" s="1628" t="s">
        <v>222</v>
      </c>
      <c r="L5" s="1628" t="s">
        <v>957</v>
      </c>
      <c r="M5" s="1628" t="s">
        <v>958</v>
      </c>
      <c r="N5" s="1401" t="s">
        <v>178</v>
      </c>
      <c r="O5" s="1628" t="s">
        <v>225</v>
      </c>
      <c r="P5" s="1686" t="s">
        <v>226</v>
      </c>
      <c r="Q5" s="1687"/>
      <c r="R5" s="234" t="s">
        <v>227</v>
      </c>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row>
    <row r="6" spans="1:82" s="236" customFormat="1" ht="56.25" customHeight="1">
      <c r="A6" s="1632"/>
      <c r="B6" s="1629"/>
      <c r="C6" s="1634"/>
      <c r="D6" s="1636"/>
      <c r="E6" s="1629"/>
      <c r="F6" s="1630"/>
      <c r="G6" s="1629"/>
      <c r="H6" s="1630"/>
      <c r="I6" s="1683"/>
      <c r="J6" s="1685"/>
      <c r="K6" s="1629"/>
      <c r="L6" s="1629"/>
      <c r="M6" s="1629"/>
      <c r="N6" s="1630"/>
      <c r="O6" s="1662"/>
      <c r="P6" s="237" t="s">
        <v>228</v>
      </c>
      <c r="Q6" s="237" t="s">
        <v>229</v>
      </c>
      <c r="R6" s="238" t="s">
        <v>230</v>
      </c>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row>
    <row r="7" spans="1:82" s="243" customFormat="1" ht="279" customHeight="1">
      <c r="A7" s="239" t="s">
        <v>959</v>
      </c>
      <c r="B7" s="1247" t="s">
        <v>960</v>
      </c>
      <c r="C7" s="239" t="s">
        <v>961</v>
      </c>
      <c r="D7" s="1247" t="s">
        <v>962</v>
      </c>
      <c r="E7" s="1247">
        <v>100</v>
      </c>
      <c r="F7" s="241">
        <f>(H7*100%)/G7</f>
        <v>5.0646710975683934E-2</v>
      </c>
      <c r="G7" s="1248">
        <f>2278573668/1000</f>
        <v>2278573.6680000001</v>
      </c>
      <c r="H7" s="1248">
        <f>115402262/1000</f>
        <v>115402.262</v>
      </c>
      <c r="I7" s="242" t="s">
        <v>963</v>
      </c>
      <c r="J7" s="242" t="s">
        <v>964</v>
      </c>
      <c r="K7" s="1247" t="s">
        <v>964</v>
      </c>
      <c r="L7" s="1247" t="s">
        <v>1136</v>
      </c>
      <c r="M7" s="1254">
        <f>115402262/1000</f>
        <v>115402.262</v>
      </c>
      <c r="N7" s="1254">
        <f>115402262/1000</f>
        <v>115402.262</v>
      </c>
      <c r="O7" s="1247" t="s">
        <v>234</v>
      </c>
      <c r="P7" s="1247"/>
      <c r="Q7" s="1247"/>
      <c r="R7" s="1247"/>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row>
    <row r="8" spans="1:82" s="243" customFormat="1" ht="288.75" customHeight="1">
      <c r="A8" s="1647" t="s">
        <v>965</v>
      </c>
      <c r="B8" s="244" t="s">
        <v>966</v>
      </c>
      <c r="C8" s="245" t="s">
        <v>967</v>
      </c>
      <c r="D8" s="1650" t="s">
        <v>968</v>
      </c>
      <c r="E8" s="245">
        <v>5</v>
      </c>
      <c r="F8" s="637">
        <v>0</v>
      </c>
      <c r="G8" s="1678">
        <f>174600</f>
        <v>174600</v>
      </c>
      <c r="H8" s="1679">
        <f>51500</f>
        <v>51500</v>
      </c>
      <c r="I8" s="242" t="s">
        <v>969</v>
      </c>
      <c r="J8" s="1666" t="s">
        <v>970</v>
      </c>
      <c r="K8" s="1650" t="s">
        <v>971</v>
      </c>
      <c r="L8" s="1661" t="s">
        <v>972</v>
      </c>
      <c r="M8" s="1688">
        <v>51500</v>
      </c>
      <c r="N8" s="1688">
        <v>51500</v>
      </c>
      <c r="O8" s="1650" t="s">
        <v>234</v>
      </c>
      <c r="P8" s="1650"/>
      <c r="Q8" s="1650"/>
      <c r="R8" s="1661" t="s">
        <v>992</v>
      </c>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row>
    <row r="9" spans="1:82" s="243" customFormat="1" ht="190.5" customHeight="1">
      <c r="A9" s="1648"/>
      <c r="B9" s="244" t="s">
        <v>973</v>
      </c>
      <c r="C9" s="245" t="s">
        <v>974</v>
      </c>
      <c r="D9" s="1651"/>
      <c r="E9" s="245">
        <v>90</v>
      </c>
      <c r="F9" s="637">
        <v>0.28999999999999998</v>
      </c>
      <c r="G9" s="1678"/>
      <c r="H9" s="1680"/>
      <c r="I9" s="242" t="s">
        <v>975</v>
      </c>
      <c r="J9" s="1667"/>
      <c r="K9" s="1651"/>
      <c r="L9" s="1661"/>
      <c r="M9" s="1689"/>
      <c r="N9" s="1689"/>
      <c r="O9" s="1651"/>
      <c r="P9" s="1651"/>
      <c r="Q9" s="1651"/>
      <c r="R9" s="1661"/>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row>
    <row r="10" spans="1:82" s="243" customFormat="1" ht="208.5" customHeight="1">
      <c r="A10" s="1649"/>
      <c r="B10" s="244" t="s">
        <v>976</v>
      </c>
      <c r="C10" s="245" t="s">
        <v>977</v>
      </c>
      <c r="D10" s="1652"/>
      <c r="E10" s="245">
        <v>5</v>
      </c>
      <c r="F10" s="637">
        <v>0</v>
      </c>
      <c r="G10" s="1678"/>
      <c r="H10" s="1681"/>
      <c r="I10" s="242" t="s">
        <v>978</v>
      </c>
      <c r="J10" s="1668"/>
      <c r="K10" s="1652"/>
      <c r="L10" s="240" t="s">
        <v>979</v>
      </c>
      <c r="M10" s="1690"/>
      <c r="N10" s="1690"/>
      <c r="O10" s="1652"/>
      <c r="P10" s="1652"/>
      <c r="Q10" s="1652"/>
      <c r="R10" s="1661"/>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row>
    <row r="11" spans="1:82" s="235" customFormat="1" ht="254.25" customHeight="1">
      <c r="A11" s="1647" t="s">
        <v>980</v>
      </c>
      <c r="B11" s="244" t="s">
        <v>981</v>
      </c>
      <c r="C11" s="245" t="s">
        <v>982</v>
      </c>
      <c r="D11" s="1658" t="s">
        <v>983</v>
      </c>
      <c r="E11" s="245">
        <v>25</v>
      </c>
      <c r="F11" s="637">
        <v>1</v>
      </c>
      <c r="G11" s="1674">
        <f>338300</f>
        <v>338300</v>
      </c>
      <c r="H11" s="1676">
        <f>181366666/1000</f>
        <v>181366.666</v>
      </c>
      <c r="I11" s="1672" t="s">
        <v>984</v>
      </c>
      <c r="J11" s="1666" t="s">
        <v>991</v>
      </c>
      <c r="K11" s="1650" t="s">
        <v>984</v>
      </c>
      <c r="L11" s="1666" t="s">
        <v>991</v>
      </c>
      <c r="M11" s="1669">
        <f>181366666/1000</f>
        <v>181366.666</v>
      </c>
      <c r="N11" s="1669">
        <f>181366666/1000</f>
        <v>181366.666</v>
      </c>
      <c r="O11" s="1650" t="s">
        <v>234</v>
      </c>
      <c r="P11" s="1650"/>
      <c r="Q11" s="1650"/>
      <c r="R11" s="1661" t="s">
        <v>994</v>
      </c>
    </row>
    <row r="12" spans="1:82" s="235" customFormat="1" ht="348" customHeight="1">
      <c r="A12" s="1648"/>
      <c r="B12" s="244" t="s">
        <v>985</v>
      </c>
      <c r="C12" s="245" t="s">
        <v>986</v>
      </c>
      <c r="D12" s="1659"/>
      <c r="E12" s="245">
        <v>50</v>
      </c>
      <c r="F12" s="637">
        <v>0.5</v>
      </c>
      <c r="G12" s="1674"/>
      <c r="H12" s="1674"/>
      <c r="I12" s="1673"/>
      <c r="J12" s="1667"/>
      <c r="K12" s="1651"/>
      <c r="L12" s="1667"/>
      <c r="M12" s="1670"/>
      <c r="N12" s="1670"/>
      <c r="O12" s="1651"/>
      <c r="P12" s="1651"/>
      <c r="Q12" s="1651"/>
      <c r="R12" s="1661"/>
    </row>
    <row r="13" spans="1:82" s="230" customFormat="1" ht="189.75" customHeight="1">
      <c r="A13" s="1649"/>
      <c r="B13" s="244" t="s">
        <v>987</v>
      </c>
      <c r="C13" s="245" t="s">
        <v>988</v>
      </c>
      <c r="D13" s="1660"/>
      <c r="E13" s="245">
        <v>25</v>
      </c>
      <c r="F13" s="637">
        <v>1</v>
      </c>
      <c r="G13" s="1675"/>
      <c r="H13" s="1675"/>
      <c r="I13" s="246" t="s">
        <v>989</v>
      </c>
      <c r="J13" s="1668"/>
      <c r="K13" s="1652"/>
      <c r="L13" s="1668"/>
      <c r="M13" s="1671"/>
      <c r="N13" s="1671"/>
      <c r="O13" s="1652"/>
      <c r="P13" s="1652"/>
      <c r="Q13" s="1652"/>
      <c r="R13" s="1661"/>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c r="CB13" s="229"/>
      <c r="CC13" s="229"/>
      <c r="CD13" s="229"/>
    </row>
    <row r="14" spans="1:82" s="230" customFormat="1" ht="60.75" customHeight="1">
      <c r="A14" s="247" t="s">
        <v>322</v>
      </c>
      <c r="B14" s="1677"/>
      <c r="C14" s="1677"/>
      <c r="D14" s="1677"/>
      <c r="E14" s="1677"/>
      <c r="F14" s="1677"/>
      <c r="G14" s="1677"/>
      <c r="H14" s="1677"/>
      <c r="I14" s="1677"/>
      <c r="J14" s="1677"/>
      <c r="K14" s="1677"/>
      <c r="L14" s="1677"/>
      <c r="M14" s="1677"/>
      <c r="N14" s="1677"/>
      <c r="O14" s="1677"/>
      <c r="P14" s="1677"/>
      <c r="Q14" s="1677"/>
      <c r="R14" s="1677"/>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c r="CB14" s="229"/>
      <c r="CC14" s="229"/>
      <c r="CD14" s="229"/>
    </row>
    <row r="15" spans="1:82" ht="82.5" customHeight="1">
      <c r="A15" s="1653" t="s">
        <v>993</v>
      </c>
      <c r="B15" s="1654"/>
      <c r="C15" s="1655"/>
      <c r="D15" s="1656" t="s">
        <v>488</v>
      </c>
      <c r="E15" s="1657"/>
      <c r="F15" s="248"/>
      <c r="G15" s="1663" t="s">
        <v>990</v>
      </c>
      <c r="H15" s="1664"/>
      <c r="I15" s="1664"/>
      <c r="J15" s="1664"/>
      <c r="K15" s="1664"/>
      <c r="L15" s="1664"/>
      <c r="M15" s="1664"/>
      <c r="N15" s="1664"/>
      <c r="O15" s="1664"/>
      <c r="P15" s="1664"/>
      <c r="Q15" s="1664"/>
      <c r="R15" s="1665"/>
    </row>
    <row r="16" spans="1:82">
      <c r="B16" s="3"/>
      <c r="C16" s="3"/>
      <c r="D16" s="3"/>
      <c r="E16" s="3"/>
      <c r="F16" s="50"/>
      <c r="G16" s="3"/>
      <c r="H16" s="3"/>
      <c r="I16" s="3"/>
      <c r="J16" s="3"/>
      <c r="K16" s="3"/>
      <c r="L16" s="3"/>
      <c r="M16" s="3"/>
      <c r="N16" s="3"/>
      <c r="O16" s="3"/>
      <c r="P16" s="3"/>
      <c r="Q16" s="3"/>
      <c r="R16" s="3"/>
    </row>
    <row r="17" spans="1:2" ht="18">
      <c r="A17" s="1" t="s">
        <v>325</v>
      </c>
      <c r="B17" s="249"/>
    </row>
    <row r="18" spans="1:2" ht="18">
      <c r="B18" s="249"/>
    </row>
    <row r="19" spans="1:2" ht="18">
      <c r="A19" s="4"/>
      <c r="B19" s="249"/>
    </row>
    <row r="20" spans="1:2" ht="20">
      <c r="A20" s="4"/>
      <c r="B20" s="250"/>
    </row>
    <row r="21" spans="1:2">
      <c r="A21" s="7"/>
    </row>
    <row r="22" spans="1:2">
      <c r="A22" s="8"/>
    </row>
  </sheetData>
  <sheetProtection password="DD5C" sheet="1" objects="1" scenarios="1"/>
  <mergeCells count="55">
    <mergeCell ref="G8:G10"/>
    <mergeCell ref="H8:H10"/>
    <mergeCell ref="I5:I6"/>
    <mergeCell ref="J5:J6"/>
    <mergeCell ref="P5:Q5"/>
    <mergeCell ref="J8:J10"/>
    <mergeCell ref="O8:O10"/>
    <mergeCell ref="N5:N6"/>
    <mergeCell ref="Q8:Q10"/>
    <mergeCell ref="K8:K10"/>
    <mergeCell ref="L8:L9"/>
    <mergeCell ref="K5:K6"/>
    <mergeCell ref="M5:M6"/>
    <mergeCell ref="M8:M10"/>
    <mergeCell ref="N8:N10"/>
    <mergeCell ref="P8:P10"/>
    <mergeCell ref="R8:R10"/>
    <mergeCell ref="O5:O6"/>
    <mergeCell ref="G15:R15"/>
    <mergeCell ref="J11:J13"/>
    <mergeCell ref="K11:K13"/>
    <mergeCell ref="L11:L13"/>
    <mergeCell ref="M11:M13"/>
    <mergeCell ref="N11:N13"/>
    <mergeCell ref="I11:I12"/>
    <mergeCell ref="R11:R13"/>
    <mergeCell ref="O11:O13"/>
    <mergeCell ref="Q11:Q13"/>
    <mergeCell ref="G11:G13"/>
    <mergeCell ref="H11:H13"/>
    <mergeCell ref="B14:R14"/>
    <mergeCell ref="P11:P13"/>
    <mergeCell ref="A8:A10"/>
    <mergeCell ref="D8:D10"/>
    <mergeCell ref="A15:C15"/>
    <mergeCell ref="D15:E15"/>
    <mergeCell ref="A11:A13"/>
    <mergeCell ref="D11:D13"/>
    <mergeCell ref="A1:R1"/>
    <mergeCell ref="A2:R2"/>
    <mergeCell ref="A3:I3"/>
    <mergeCell ref="O3:R3"/>
    <mergeCell ref="A4:C4"/>
    <mergeCell ref="J3:N3"/>
    <mergeCell ref="D4:I4"/>
    <mergeCell ref="J4:R4"/>
    <mergeCell ref="G5:G6"/>
    <mergeCell ref="H5:H6"/>
    <mergeCell ref="L5:L6"/>
    <mergeCell ref="F5:F6"/>
    <mergeCell ref="A5:A6"/>
    <mergeCell ref="B5:B6"/>
    <mergeCell ref="C5:C6"/>
    <mergeCell ref="D5:D6"/>
    <mergeCell ref="E5:E6"/>
  </mergeCells>
  <phoneticPr fontId="147" type="noConversion"/>
  <hyperlinks>
    <hyperlink ref="J8:J10" r:id="rId1" display="PRIVADA\CONVENIOS.xlsx"/>
    <hyperlink ref="J11:J13" r:id="rId2" display="comunicaciones y servicios profesionales o tecnicos"/>
    <hyperlink ref="L11:L13" r:id="rId3" display="comunicaciones y servicios profesionales o tecnicos"/>
  </hyperlinks>
  <pageMargins left="0.9055118110236221" right="0" top="0.74803149606299213" bottom="0.74803149606299213" header="0.31496062992125984" footer="0.31496062992125984"/>
  <headerFooter>
    <oddFooter>Página &amp;P</oddFooter>
  </headerFooter>
  <legacyDrawing r:id="rId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6"/>
  <sheetViews>
    <sheetView topLeftCell="D1" zoomScale="50" zoomScaleNormal="50" zoomScalePageLayoutView="50" workbookViewId="0">
      <selection activeCell="L123" sqref="L123"/>
    </sheetView>
  </sheetViews>
  <sheetFormatPr baseColWidth="10" defaultColWidth="11.5" defaultRowHeight="14" x14ac:dyDescent="0"/>
  <cols>
    <col min="1" max="1" width="16" style="251" customWidth="1"/>
    <col min="2" max="2" width="35.6640625" style="251" customWidth="1"/>
    <col min="3" max="3" width="27.33203125" style="251" customWidth="1"/>
    <col min="4" max="4" width="28.5" style="251" customWidth="1"/>
    <col min="5" max="5" width="11.5" style="321" customWidth="1"/>
    <col min="6" max="6" width="11.5" style="326" customWidth="1"/>
    <col min="7" max="7" width="16" style="251" customWidth="1"/>
    <col min="8" max="8" width="16.33203125" style="251" customWidth="1"/>
    <col min="9" max="9" width="60.6640625" style="251" customWidth="1"/>
    <col min="10" max="10" width="50.6640625" style="251" customWidth="1"/>
    <col min="11" max="11" width="33.33203125" style="251" customWidth="1"/>
    <col min="12" max="12" width="57.1640625" style="251" customWidth="1"/>
    <col min="13" max="13" width="13.5" style="251" bestFit="1" customWidth="1"/>
    <col min="14" max="14" width="15.5" style="251" bestFit="1" customWidth="1"/>
    <col min="15" max="15" width="19.83203125" style="251" customWidth="1"/>
    <col min="16" max="17" width="11.5" style="251"/>
    <col min="18" max="18" width="24" style="251" customWidth="1"/>
    <col min="19" max="16384" width="11.5" style="251"/>
  </cols>
  <sheetData>
    <row r="1" spans="1:18" s="300" customFormat="1" ht="15" customHeight="1">
      <c r="A1" s="1429" t="s">
        <v>211</v>
      </c>
      <c r="B1" s="1430"/>
      <c r="C1" s="1430"/>
      <c r="D1" s="1430"/>
      <c r="E1" s="1430"/>
      <c r="F1" s="1430"/>
      <c r="G1" s="1430"/>
      <c r="H1" s="1430"/>
      <c r="I1" s="1430"/>
      <c r="J1" s="1430"/>
      <c r="K1" s="1430"/>
      <c r="L1" s="1430"/>
      <c r="M1" s="1430"/>
      <c r="N1" s="1430"/>
      <c r="O1" s="1430"/>
      <c r="P1" s="1430"/>
      <c r="Q1" s="1430"/>
      <c r="R1" s="1431"/>
    </row>
    <row r="2" spans="1:18" s="300" customFormat="1" ht="15" customHeight="1">
      <c r="A2" s="1432" t="s">
        <v>1216</v>
      </c>
      <c r="B2" s="1433"/>
      <c r="C2" s="1433"/>
      <c r="D2" s="1433"/>
      <c r="E2" s="1433"/>
      <c r="F2" s="1433"/>
      <c r="G2" s="1433"/>
      <c r="H2" s="1433"/>
      <c r="I2" s="1433"/>
      <c r="J2" s="1433"/>
      <c r="K2" s="1433"/>
      <c r="L2" s="1433"/>
      <c r="M2" s="1433"/>
      <c r="N2" s="1433"/>
      <c r="O2" s="1433"/>
      <c r="P2" s="1433"/>
      <c r="Q2" s="1433"/>
      <c r="R2" s="1434"/>
    </row>
    <row r="3" spans="1:18" s="300" customFormat="1" ht="15.75" customHeight="1" thickBot="1">
      <c r="A3" s="1435" t="s">
        <v>66</v>
      </c>
      <c r="B3" s="1436"/>
      <c r="C3" s="1436"/>
      <c r="D3" s="1436"/>
      <c r="E3" s="1436"/>
      <c r="F3" s="1436"/>
      <c r="G3" s="1436"/>
      <c r="H3" s="1436"/>
      <c r="I3" s="1436"/>
      <c r="J3" s="1444" t="s">
        <v>1217</v>
      </c>
      <c r="K3" s="1445"/>
      <c r="L3" s="1445"/>
      <c r="M3" s="1445"/>
      <c r="N3" s="1446"/>
      <c r="O3" s="1437" t="s">
        <v>1218</v>
      </c>
      <c r="P3" s="1438"/>
      <c r="Q3" s="1438"/>
      <c r="R3" s="1439"/>
    </row>
    <row r="4" spans="1:18" ht="15" thickBot="1">
      <c r="A4" s="1767" t="s">
        <v>212</v>
      </c>
      <c r="B4" s="1768"/>
      <c r="C4" s="1769"/>
      <c r="D4" s="1770" t="s">
        <v>213</v>
      </c>
      <c r="E4" s="1771"/>
      <c r="F4" s="1771"/>
      <c r="G4" s="1771"/>
      <c r="H4" s="1771"/>
      <c r="I4" s="1772"/>
      <c r="J4" s="252"/>
      <c r="K4" s="1777" t="s">
        <v>214</v>
      </c>
      <c r="L4" s="1778"/>
      <c r="M4" s="1778"/>
      <c r="N4" s="1778"/>
      <c r="O4" s="1778"/>
      <c r="P4" s="1778"/>
      <c r="Q4" s="1778"/>
      <c r="R4" s="1779"/>
    </row>
    <row r="5" spans="1:18" s="300" customFormat="1" ht="15" thickBot="1">
      <c r="A5" s="1775" t="s">
        <v>215</v>
      </c>
      <c r="B5" s="1751" t="s">
        <v>216</v>
      </c>
      <c r="C5" s="1758" t="s">
        <v>217</v>
      </c>
      <c r="D5" s="1760" t="s">
        <v>218</v>
      </c>
      <c r="E5" s="1762" t="s">
        <v>219</v>
      </c>
      <c r="F5" s="1765" t="s">
        <v>174</v>
      </c>
      <c r="G5" s="1747" t="s">
        <v>220</v>
      </c>
      <c r="H5" s="1749" t="s">
        <v>175</v>
      </c>
      <c r="I5" s="1773" t="s">
        <v>221</v>
      </c>
      <c r="J5" s="1783" t="s">
        <v>176</v>
      </c>
      <c r="K5" s="1747" t="s">
        <v>222</v>
      </c>
      <c r="L5" s="1751" t="s">
        <v>223</v>
      </c>
      <c r="M5" s="1747" t="s">
        <v>958</v>
      </c>
      <c r="N5" s="1749" t="s">
        <v>178</v>
      </c>
      <c r="O5" s="1747" t="s">
        <v>225</v>
      </c>
      <c r="P5" s="1781" t="s">
        <v>226</v>
      </c>
      <c r="Q5" s="1782"/>
      <c r="R5" s="299" t="s">
        <v>227</v>
      </c>
    </row>
    <row r="6" spans="1:18" s="300" customFormat="1" ht="15" thickBot="1">
      <c r="A6" s="1776"/>
      <c r="B6" s="1752"/>
      <c r="C6" s="1759"/>
      <c r="D6" s="1761"/>
      <c r="E6" s="1763"/>
      <c r="F6" s="1766"/>
      <c r="G6" s="1748"/>
      <c r="H6" s="1750"/>
      <c r="I6" s="1774"/>
      <c r="J6" s="1784"/>
      <c r="K6" s="1748"/>
      <c r="L6" s="1785"/>
      <c r="M6" s="1780"/>
      <c r="N6" s="1786"/>
      <c r="O6" s="1780"/>
      <c r="P6" s="301" t="s">
        <v>228</v>
      </c>
      <c r="Q6" s="301" t="s">
        <v>229</v>
      </c>
      <c r="R6" s="302" t="s">
        <v>230</v>
      </c>
    </row>
    <row r="7" spans="1:18">
      <c r="A7" s="1696" t="s">
        <v>995</v>
      </c>
      <c r="B7" s="1698" t="s">
        <v>996</v>
      </c>
      <c r="C7" s="1698" t="s">
        <v>997</v>
      </c>
      <c r="D7" s="1698" t="s">
        <v>998</v>
      </c>
      <c r="E7" s="1725">
        <v>0.1</v>
      </c>
      <c r="F7" s="1725">
        <v>0.44666666666666671</v>
      </c>
      <c r="G7" s="1756">
        <v>388734.73499999999</v>
      </c>
      <c r="H7" s="1713">
        <v>23450</v>
      </c>
      <c r="I7" s="1695" t="s">
        <v>999</v>
      </c>
      <c r="J7" s="1737" t="s">
        <v>1000</v>
      </c>
      <c r="K7" s="1696" t="s">
        <v>1001</v>
      </c>
      <c r="L7" s="1753" t="s">
        <v>1002</v>
      </c>
      <c r="M7" s="1695">
        <v>7500</v>
      </c>
      <c r="N7" s="1764">
        <v>7500</v>
      </c>
      <c r="O7" s="1695" t="s">
        <v>1003</v>
      </c>
      <c r="P7" s="1695" t="s">
        <v>1004</v>
      </c>
      <c r="Q7" s="1695" t="s">
        <v>1005</v>
      </c>
      <c r="R7" s="1695" t="s">
        <v>1006</v>
      </c>
    </row>
    <row r="8" spans="1:18">
      <c r="A8" s="1697"/>
      <c r="B8" s="1699"/>
      <c r="C8" s="1699"/>
      <c r="D8" s="1699"/>
      <c r="E8" s="1726"/>
      <c r="F8" s="1726"/>
      <c r="G8" s="1757"/>
      <c r="H8" s="1714"/>
      <c r="I8" s="1695"/>
      <c r="J8" s="1738"/>
      <c r="K8" s="1697"/>
      <c r="L8" s="1753"/>
      <c r="M8" s="1695"/>
      <c r="N8" s="1764"/>
      <c r="O8" s="1695"/>
      <c r="P8" s="1695"/>
      <c r="Q8" s="1695"/>
      <c r="R8" s="1695"/>
    </row>
    <row r="9" spans="1:18">
      <c r="A9" s="1697"/>
      <c r="B9" s="1699"/>
      <c r="C9" s="1699"/>
      <c r="D9" s="1699"/>
      <c r="E9" s="1726"/>
      <c r="F9" s="1726"/>
      <c r="G9" s="1757"/>
      <c r="H9" s="1714"/>
      <c r="I9" s="1695"/>
      <c r="J9" s="1738"/>
      <c r="K9" s="1697"/>
      <c r="L9" s="1754" t="s">
        <v>1007</v>
      </c>
      <c r="M9" s="1699">
        <v>15950</v>
      </c>
      <c r="N9" s="1735">
        <v>15950</v>
      </c>
      <c r="O9" s="1744" t="s">
        <v>1003</v>
      </c>
      <c r="P9" s="1744" t="s">
        <v>1008</v>
      </c>
      <c r="Q9" s="1744" t="s">
        <v>1009</v>
      </c>
      <c r="R9" s="1745" t="s">
        <v>1010</v>
      </c>
    </row>
    <row r="10" spans="1:18">
      <c r="A10" s="1697"/>
      <c r="B10" s="1699"/>
      <c r="C10" s="1699"/>
      <c r="D10" s="1699"/>
      <c r="E10" s="1726"/>
      <c r="F10" s="1726"/>
      <c r="G10" s="1757"/>
      <c r="H10" s="1714"/>
      <c r="I10" s="1695"/>
      <c r="J10" s="1738"/>
      <c r="K10" s="1697"/>
      <c r="L10" s="1754"/>
      <c r="M10" s="1699"/>
      <c r="N10" s="1735"/>
      <c r="O10" s="1699"/>
      <c r="P10" s="1699"/>
      <c r="Q10" s="1699"/>
      <c r="R10" s="1740"/>
    </row>
    <row r="11" spans="1:18" ht="26.25" customHeight="1">
      <c r="A11" s="1697"/>
      <c r="B11" s="1699"/>
      <c r="C11" s="1699"/>
      <c r="D11" s="1699"/>
      <c r="E11" s="1726"/>
      <c r="F11" s="1726"/>
      <c r="G11" s="1757"/>
      <c r="H11" s="1714"/>
      <c r="I11" s="1695"/>
      <c r="J11" s="1738"/>
      <c r="K11" s="1697"/>
      <c r="L11" s="1754"/>
      <c r="M11" s="1699"/>
      <c r="N11" s="1735"/>
      <c r="O11" s="1699"/>
      <c r="P11" s="1699"/>
      <c r="Q11" s="1699"/>
      <c r="R11" s="1740"/>
    </row>
    <row r="12" spans="1:18" ht="66" customHeight="1">
      <c r="A12" s="1697"/>
      <c r="B12" s="1699"/>
      <c r="C12" s="1699"/>
      <c r="D12" s="1699"/>
      <c r="E12" s="1726"/>
      <c r="F12" s="1726"/>
      <c r="G12" s="1757"/>
      <c r="H12" s="1714"/>
      <c r="I12" s="1695"/>
      <c r="J12" s="1738"/>
      <c r="K12" s="1697"/>
      <c r="L12" s="1754"/>
      <c r="M12" s="1699"/>
      <c r="N12" s="1735"/>
      <c r="O12" s="1699"/>
      <c r="P12" s="1699"/>
      <c r="Q12" s="1699"/>
      <c r="R12" s="1740"/>
    </row>
    <row r="13" spans="1:18" ht="28.5" customHeight="1" thickBot="1">
      <c r="A13" s="1697"/>
      <c r="B13" s="1699"/>
      <c r="C13" s="1699"/>
      <c r="D13" s="1699"/>
      <c r="E13" s="1726"/>
      <c r="F13" s="1726"/>
      <c r="G13" s="1757"/>
      <c r="H13" s="1714"/>
      <c r="I13" s="1695"/>
      <c r="J13" s="1738"/>
      <c r="K13" s="1697"/>
      <c r="L13" s="1755"/>
      <c r="M13" s="1704"/>
      <c r="N13" s="1736"/>
      <c r="O13" s="1704"/>
      <c r="P13" s="1704"/>
      <c r="Q13" s="1704"/>
      <c r="R13" s="1746"/>
    </row>
    <row r="14" spans="1:18" s="1255" customFormat="1">
      <c r="A14" s="1696" t="s">
        <v>1011</v>
      </c>
      <c r="B14" s="1698" t="s">
        <v>1012</v>
      </c>
      <c r="C14" s="1698" t="s">
        <v>1013</v>
      </c>
      <c r="D14" s="1713" t="s">
        <v>1014</v>
      </c>
      <c r="E14" s="1725">
        <v>0.15</v>
      </c>
      <c r="F14" s="1698">
        <v>0</v>
      </c>
      <c r="G14" s="1713">
        <v>250000</v>
      </c>
      <c r="H14" s="1713">
        <v>200000</v>
      </c>
      <c r="I14" s="1741" t="s">
        <v>1015</v>
      </c>
      <c r="J14" s="1710"/>
      <c r="K14" s="1696" t="s">
        <v>682</v>
      </c>
      <c r="L14" s="1742"/>
      <c r="M14" s="1713">
        <v>200000</v>
      </c>
      <c r="N14" s="1713">
        <v>200000</v>
      </c>
      <c r="O14" s="1698"/>
      <c r="P14" s="1698"/>
      <c r="Q14" s="1698"/>
      <c r="R14" s="1739"/>
    </row>
    <row r="15" spans="1:18" s="1255" customFormat="1" ht="51.75" customHeight="1">
      <c r="A15" s="1697"/>
      <c r="B15" s="1699"/>
      <c r="C15" s="1699"/>
      <c r="D15" s="1714"/>
      <c r="E15" s="1726"/>
      <c r="F15" s="1699"/>
      <c r="G15" s="1714"/>
      <c r="H15" s="1714"/>
      <c r="I15" s="1717"/>
      <c r="J15" s="1711"/>
      <c r="K15" s="1697"/>
      <c r="L15" s="1743"/>
      <c r="M15" s="1714"/>
      <c r="N15" s="1714"/>
      <c r="O15" s="1699"/>
      <c r="P15" s="1699"/>
      <c r="Q15" s="1699"/>
      <c r="R15" s="1740"/>
    </row>
    <row r="16" spans="1:18" s="1255" customFormat="1">
      <c r="A16" s="1697"/>
      <c r="B16" s="1699"/>
      <c r="C16" s="1699"/>
      <c r="D16" s="1714"/>
      <c r="E16" s="1726"/>
      <c r="F16" s="1699"/>
      <c r="G16" s="1714"/>
      <c r="H16" s="1714"/>
      <c r="I16" s="1717"/>
      <c r="J16" s="1711"/>
      <c r="K16" s="1697"/>
      <c r="L16" s="1743"/>
      <c r="M16" s="1714"/>
      <c r="N16" s="1714"/>
      <c r="O16" s="1699"/>
      <c r="P16" s="1699"/>
      <c r="Q16" s="1699"/>
      <c r="R16" s="1740"/>
    </row>
    <row r="17" spans="1:18" s="1255" customFormat="1" ht="55.5" customHeight="1">
      <c r="A17" s="1697"/>
      <c r="B17" s="1699"/>
      <c r="C17" s="1699"/>
      <c r="D17" s="1714"/>
      <c r="E17" s="1726"/>
      <c r="F17" s="1699"/>
      <c r="G17" s="1714"/>
      <c r="H17" s="1714"/>
      <c r="I17" s="1717"/>
      <c r="J17" s="1711"/>
      <c r="K17" s="1697"/>
      <c r="L17" s="1743"/>
      <c r="M17" s="1714"/>
      <c r="N17" s="1714"/>
      <c r="O17" s="1699"/>
      <c r="P17" s="1699"/>
      <c r="Q17" s="1699"/>
      <c r="R17" s="1740"/>
    </row>
    <row r="18" spans="1:18" s="1255" customFormat="1" ht="47.25" customHeight="1">
      <c r="A18" s="1697"/>
      <c r="B18" s="1699"/>
      <c r="C18" s="1699"/>
      <c r="D18" s="1714"/>
      <c r="E18" s="1726"/>
      <c r="F18" s="1699"/>
      <c r="G18" s="1714"/>
      <c r="H18" s="1714"/>
      <c r="I18" s="1717"/>
      <c r="J18" s="1711"/>
      <c r="K18" s="1697"/>
      <c r="L18" s="1743"/>
      <c r="M18" s="1714"/>
      <c r="N18" s="1714"/>
      <c r="O18" s="1699"/>
      <c r="P18" s="1699"/>
      <c r="Q18" s="1699"/>
      <c r="R18" s="1740"/>
    </row>
    <row r="19" spans="1:18" ht="62.25" customHeight="1">
      <c r="A19" s="1695" t="s">
        <v>683</v>
      </c>
      <c r="B19" s="1695" t="s">
        <v>684</v>
      </c>
      <c r="C19" s="1695" t="s">
        <v>685</v>
      </c>
      <c r="D19" s="1695" t="s">
        <v>686</v>
      </c>
      <c r="E19" s="1692">
        <v>0.1</v>
      </c>
      <c r="F19" s="1695">
        <v>0</v>
      </c>
      <c r="G19" s="1693">
        <v>50000</v>
      </c>
      <c r="H19" s="1694">
        <v>0</v>
      </c>
      <c r="I19" s="1695" t="s">
        <v>687</v>
      </c>
      <c r="J19" s="1695"/>
      <c r="K19" s="1695" t="s">
        <v>688</v>
      </c>
      <c r="L19" s="1709"/>
      <c r="M19" s="1695"/>
      <c r="N19" s="1695"/>
      <c r="O19" s="1695"/>
      <c r="P19" s="1695"/>
      <c r="Q19" s="1695"/>
      <c r="R19" s="1695"/>
    </row>
    <row r="20" spans="1:18" ht="51" customHeight="1">
      <c r="A20" s="1695"/>
      <c r="B20" s="1695"/>
      <c r="C20" s="1695"/>
      <c r="D20" s="1695"/>
      <c r="E20" s="1692"/>
      <c r="F20" s="1695"/>
      <c r="G20" s="1693"/>
      <c r="H20" s="1694"/>
      <c r="I20" s="1695"/>
      <c r="J20" s="1695"/>
      <c r="K20" s="1695"/>
      <c r="L20" s="1709"/>
      <c r="M20" s="1695"/>
      <c r="N20" s="1695"/>
      <c r="O20" s="1695"/>
      <c r="P20" s="1695"/>
      <c r="Q20" s="1695"/>
      <c r="R20" s="1695"/>
    </row>
    <row r="21" spans="1:18" ht="42" customHeight="1">
      <c r="A21" s="1695"/>
      <c r="B21" s="1695"/>
      <c r="C21" s="1695"/>
      <c r="D21" s="1695"/>
      <c r="E21" s="1692"/>
      <c r="F21" s="1695"/>
      <c r="G21" s="1693"/>
      <c r="H21" s="1694"/>
      <c r="I21" s="1695"/>
      <c r="J21" s="1695"/>
      <c r="K21" s="1695"/>
      <c r="L21" s="1709"/>
      <c r="M21" s="1695"/>
      <c r="N21" s="1695"/>
      <c r="O21" s="1695"/>
      <c r="P21" s="1695"/>
      <c r="Q21" s="1695"/>
      <c r="R21" s="1695"/>
    </row>
    <row r="22" spans="1:18" ht="62.25" customHeight="1" thickBot="1">
      <c r="A22" s="253"/>
      <c r="B22" s="254" t="s">
        <v>689</v>
      </c>
      <c r="C22" s="254" t="s">
        <v>690</v>
      </c>
      <c r="D22" s="254"/>
      <c r="E22" s="312"/>
      <c r="F22" s="305"/>
      <c r="G22" s="255"/>
      <c r="H22" s="256"/>
      <c r="I22" s="257"/>
      <c r="J22" s="304"/>
      <c r="K22" s="258"/>
      <c r="L22" s="259"/>
      <c r="M22" s="260"/>
      <c r="N22" s="260"/>
      <c r="O22" s="260"/>
      <c r="P22" s="260"/>
      <c r="Q22" s="260"/>
      <c r="R22" s="261"/>
    </row>
    <row r="23" spans="1:18">
      <c r="A23" s="1696" t="s">
        <v>691</v>
      </c>
      <c r="B23" s="1698" t="s">
        <v>692</v>
      </c>
      <c r="C23" s="1698" t="s">
        <v>693</v>
      </c>
      <c r="D23" s="1698" t="s">
        <v>694</v>
      </c>
      <c r="E23" s="1725">
        <v>0.15</v>
      </c>
      <c r="F23" s="1698">
        <v>0</v>
      </c>
      <c r="G23" s="1713">
        <v>50000</v>
      </c>
      <c r="H23" s="1730">
        <v>0</v>
      </c>
      <c r="I23" s="1716" t="s">
        <v>695</v>
      </c>
      <c r="J23" s="1695"/>
      <c r="K23" s="1734" t="s">
        <v>696</v>
      </c>
      <c r="L23" s="265"/>
      <c r="M23" s="266"/>
      <c r="N23" s="266"/>
      <c r="O23" s="266"/>
      <c r="P23" s="266"/>
      <c r="Q23" s="266"/>
      <c r="R23" s="267"/>
    </row>
    <row r="24" spans="1:18">
      <c r="A24" s="1697"/>
      <c r="B24" s="1699"/>
      <c r="C24" s="1699"/>
      <c r="D24" s="1699"/>
      <c r="E24" s="1726"/>
      <c r="F24" s="1699"/>
      <c r="G24" s="1714"/>
      <c r="H24" s="1731"/>
      <c r="I24" s="1717"/>
      <c r="J24" s="1695"/>
      <c r="K24" s="1721"/>
      <c r="L24" s="259"/>
      <c r="M24" s="260"/>
      <c r="N24" s="260"/>
      <c r="O24" s="260"/>
      <c r="P24" s="260"/>
      <c r="Q24" s="260"/>
      <c r="R24" s="261"/>
    </row>
    <row r="25" spans="1:18">
      <c r="A25" s="1697"/>
      <c r="B25" s="1699"/>
      <c r="C25" s="1699"/>
      <c r="D25" s="1699"/>
      <c r="E25" s="1726"/>
      <c r="F25" s="1699"/>
      <c r="G25" s="1714"/>
      <c r="H25" s="1731"/>
      <c r="I25" s="1717"/>
      <c r="J25" s="1695"/>
      <c r="K25" s="1721"/>
      <c r="L25" s="259"/>
      <c r="M25" s="260"/>
      <c r="N25" s="260"/>
      <c r="O25" s="260"/>
      <c r="P25" s="260"/>
      <c r="Q25" s="260"/>
      <c r="R25" s="261"/>
    </row>
    <row r="26" spans="1:18" ht="33.75" customHeight="1">
      <c r="A26" s="1697"/>
      <c r="B26" s="1699"/>
      <c r="C26" s="1699"/>
      <c r="D26" s="1699"/>
      <c r="E26" s="1726"/>
      <c r="F26" s="1699"/>
      <c r="G26" s="1714"/>
      <c r="H26" s="1731"/>
      <c r="I26" s="1717"/>
      <c r="J26" s="1695"/>
      <c r="K26" s="1721"/>
      <c r="L26" s="259"/>
      <c r="M26" s="260"/>
      <c r="N26" s="260"/>
      <c r="O26" s="260"/>
      <c r="P26" s="260"/>
      <c r="Q26" s="260"/>
      <c r="R26" s="261"/>
    </row>
    <row r="27" spans="1:18">
      <c r="A27" s="1697"/>
      <c r="B27" s="1699"/>
      <c r="C27" s="1699"/>
      <c r="D27" s="1699"/>
      <c r="E27" s="1726"/>
      <c r="F27" s="1699"/>
      <c r="G27" s="1714"/>
      <c r="H27" s="1731"/>
      <c r="I27" s="1717"/>
      <c r="J27" s="1695"/>
      <c r="K27" s="1721"/>
      <c r="L27" s="259"/>
      <c r="M27" s="260"/>
      <c r="N27" s="260"/>
      <c r="O27" s="260"/>
      <c r="P27" s="260"/>
      <c r="Q27" s="260"/>
      <c r="R27" s="261"/>
    </row>
    <row r="28" spans="1:18" ht="44.25" customHeight="1">
      <c r="A28" s="1697"/>
      <c r="B28" s="1699"/>
      <c r="C28" s="1699"/>
      <c r="D28" s="1699"/>
      <c r="E28" s="1726"/>
      <c r="F28" s="1699"/>
      <c r="G28" s="1714"/>
      <c r="H28" s="1731"/>
      <c r="I28" s="1717"/>
      <c r="J28" s="1695"/>
      <c r="K28" s="1721"/>
      <c r="L28" s="259"/>
      <c r="M28" s="260"/>
      <c r="N28" s="260"/>
      <c r="O28" s="260"/>
      <c r="P28" s="260"/>
      <c r="Q28" s="260"/>
      <c r="R28" s="261"/>
    </row>
    <row r="29" spans="1:18">
      <c r="A29" s="1697"/>
      <c r="B29" s="1699"/>
      <c r="C29" s="1699"/>
      <c r="D29" s="1699"/>
      <c r="E29" s="1726"/>
      <c r="F29" s="1699"/>
      <c r="G29" s="1714"/>
      <c r="H29" s="1731"/>
      <c r="I29" s="1717"/>
      <c r="J29" s="1695"/>
      <c r="K29" s="1721"/>
      <c r="L29" s="259"/>
      <c r="M29" s="260"/>
      <c r="N29" s="260"/>
      <c r="O29" s="260"/>
      <c r="P29" s="260"/>
      <c r="Q29" s="260"/>
      <c r="R29" s="261"/>
    </row>
    <row r="30" spans="1:18">
      <c r="A30" s="1697"/>
      <c r="B30" s="1699"/>
      <c r="C30" s="1699"/>
      <c r="D30" s="1699"/>
      <c r="E30" s="1726"/>
      <c r="F30" s="1699"/>
      <c r="G30" s="1714"/>
      <c r="H30" s="1731"/>
      <c r="I30" s="1717"/>
      <c r="J30" s="1695"/>
      <c r="K30" s="1721"/>
      <c r="L30" s="259"/>
      <c r="M30" s="260"/>
      <c r="N30" s="260"/>
      <c r="O30" s="260"/>
      <c r="P30" s="260"/>
      <c r="Q30" s="260"/>
      <c r="R30" s="261"/>
    </row>
    <row r="31" spans="1:18" ht="15" thickBot="1">
      <c r="A31" s="1705"/>
      <c r="B31" s="1704"/>
      <c r="C31" s="1704"/>
      <c r="D31" s="1704"/>
      <c r="E31" s="1728"/>
      <c r="F31" s="1704"/>
      <c r="G31" s="1729"/>
      <c r="H31" s="1732"/>
      <c r="I31" s="1733"/>
      <c r="J31" s="1695"/>
      <c r="K31" s="1721"/>
      <c r="L31" s="259"/>
      <c r="M31" s="260"/>
      <c r="N31" s="260"/>
      <c r="O31" s="260"/>
      <c r="P31" s="260"/>
      <c r="Q31" s="260"/>
      <c r="R31" s="264"/>
    </row>
    <row r="32" spans="1:18">
      <c r="A32" s="1696" t="s">
        <v>697</v>
      </c>
      <c r="B32" s="1698" t="s">
        <v>698</v>
      </c>
      <c r="C32" s="1698" t="s">
        <v>699</v>
      </c>
      <c r="D32" s="1698" t="s">
        <v>700</v>
      </c>
      <c r="E32" s="1725">
        <v>0.05</v>
      </c>
      <c r="F32" s="1698">
        <v>0</v>
      </c>
      <c r="G32" s="1713">
        <v>20000</v>
      </c>
      <c r="H32" s="1730">
        <v>0</v>
      </c>
      <c r="I32" s="1716" t="s">
        <v>701</v>
      </c>
      <c r="J32" s="1695"/>
      <c r="K32" s="1695" t="s">
        <v>702</v>
      </c>
      <c r="L32" s="1709"/>
      <c r="M32" s="1695"/>
      <c r="N32" s="1695"/>
      <c r="O32" s="1695"/>
      <c r="P32" s="1695"/>
      <c r="Q32" s="1695"/>
      <c r="R32" s="1710"/>
    </row>
    <row r="33" spans="1:18">
      <c r="A33" s="1697"/>
      <c r="B33" s="1699"/>
      <c r="C33" s="1699"/>
      <c r="D33" s="1699"/>
      <c r="E33" s="1726"/>
      <c r="F33" s="1699"/>
      <c r="G33" s="1714"/>
      <c r="H33" s="1731"/>
      <c r="I33" s="1717"/>
      <c r="J33" s="1695"/>
      <c r="K33" s="1695"/>
      <c r="L33" s="1709"/>
      <c r="M33" s="1695"/>
      <c r="N33" s="1695"/>
      <c r="O33" s="1695"/>
      <c r="P33" s="1695"/>
      <c r="Q33" s="1695"/>
      <c r="R33" s="1711"/>
    </row>
    <row r="34" spans="1:18">
      <c r="A34" s="1697"/>
      <c r="B34" s="1699"/>
      <c r="C34" s="1699"/>
      <c r="D34" s="1699"/>
      <c r="E34" s="1726"/>
      <c r="F34" s="1699"/>
      <c r="G34" s="1714"/>
      <c r="H34" s="1731"/>
      <c r="I34" s="1717"/>
      <c r="J34" s="1695"/>
      <c r="K34" s="1695"/>
      <c r="L34" s="1709"/>
      <c r="M34" s="1695"/>
      <c r="N34" s="1695"/>
      <c r="O34" s="1695"/>
      <c r="P34" s="1695"/>
      <c r="Q34" s="1695"/>
      <c r="R34" s="1711"/>
    </row>
    <row r="35" spans="1:18">
      <c r="A35" s="1697"/>
      <c r="B35" s="1699"/>
      <c r="C35" s="1699"/>
      <c r="D35" s="1699"/>
      <c r="E35" s="1726"/>
      <c r="F35" s="1699"/>
      <c r="G35" s="1714"/>
      <c r="H35" s="1731"/>
      <c r="I35" s="1717"/>
      <c r="J35" s="1695"/>
      <c r="K35" s="1695"/>
      <c r="L35" s="1709"/>
      <c r="M35" s="1695"/>
      <c r="N35" s="1695"/>
      <c r="O35" s="1695"/>
      <c r="P35" s="1695"/>
      <c r="Q35" s="1695"/>
      <c r="R35" s="1711"/>
    </row>
    <row r="36" spans="1:18">
      <c r="A36" s="1697"/>
      <c r="B36" s="1699"/>
      <c r="C36" s="1699"/>
      <c r="D36" s="1699"/>
      <c r="E36" s="1726"/>
      <c r="F36" s="1699"/>
      <c r="G36" s="1714"/>
      <c r="H36" s="1731"/>
      <c r="I36" s="1717"/>
      <c r="J36" s="1695"/>
      <c r="K36" s="1695"/>
      <c r="L36" s="1709"/>
      <c r="M36" s="1695"/>
      <c r="N36" s="1695"/>
      <c r="O36" s="1695"/>
      <c r="P36" s="1695"/>
      <c r="Q36" s="1695"/>
      <c r="R36" s="1711"/>
    </row>
    <row r="37" spans="1:18">
      <c r="A37" s="1697"/>
      <c r="B37" s="1699"/>
      <c r="C37" s="1699"/>
      <c r="D37" s="1699"/>
      <c r="E37" s="1726"/>
      <c r="F37" s="1699"/>
      <c r="G37" s="1714"/>
      <c r="H37" s="1731"/>
      <c r="I37" s="1717"/>
      <c r="J37" s="1695"/>
      <c r="K37" s="1695"/>
      <c r="L37" s="1709"/>
      <c r="M37" s="1695"/>
      <c r="N37" s="1695"/>
      <c r="O37" s="1695"/>
      <c r="P37" s="1695"/>
      <c r="Q37" s="1695"/>
      <c r="R37" s="1711"/>
    </row>
    <row r="38" spans="1:18">
      <c r="A38" s="1697"/>
      <c r="B38" s="1699"/>
      <c r="C38" s="1699"/>
      <c r="D38" s="1699"/>
      <c r="E38" s="1726"/>
      <c r="F38" s="1699"/>
      <c r="G38" s="1714"/>
      <c r="H38" s="1731"/>
      <c r="I38" s="1717"/>
      <c r="J38" s="1695"/>
      <c r="K38" s="1695"/>
      <c r="L38" s="1709"/>
      <c r="M38" s="1695"/>
      <c r="N38" s="1695"/>
      <c r="O38" s="1695"/>
      <c r="P38" s="1695"/>
      <c r="Q38" s="1695"/>
      <c r="R38" s="1711"/>
    </row>
    <row r="39" spans="1:18">
      <c r="A39" s="1697"/>
      <c r="B39" s="1699"/>
      <c r="C39" s="1699"/>
      <c r="D39" s="1699"/>
      <c r="E39" s="1726"/>
      <c r="F39" s="1699"/>
      <c r="G39" s="1714"/>
      <c r="H39" s="1731"/>
      <c r="I39" s="1717"/>
      <c r="J39" s="1695"/>
      <c r="K39" s="1695"/>
      <c r="L39" s="1709"/>
      <c r="M39" s="1695"/>
      <c r="N39" s="1695"/>
      <c r="O39" s="1695"/>
      <c r="P39" s="1695"/>
      <c r="Q39" s="1695"/>
      <c r="R39" s="1711"/>
    </row>
    <row r="40" spans="1:18">
      <c r="A40" s="1697"/>
      <c r="B40" s="1699"/>
      <c r="C40" s="1699"/>
      <c r="D40" s="1699"/>
      <c r="E40" s="1726"/>
      <c r="F40" s="1699"/>
      <c r="G40" s="1714"/>
      <c r="H40" s="1731"/>
      <c r="I40" s="1717"/>
      <c r="J40" s="1695"/>
      <c r="K40" s="1695"/>
      <c r="L40" s="1709"/>
      <c r="M40" s="1695"/>
      <c r="N40" s="1695"/>
      <c r="O40" s="1695"/>
      <c r="P40" s="1695"/>
      <c r="Q40" s="1695"/>
      <c r="R40" s="1711"/>
    </row>
    <row r="41" spans="1:18" ht="15" thickBot="1">
      <c r="A41" s="1705"/>
      <c r="B41" s="1704"/>
      <c r="C41" s="1704"/>
      <c r="D41" s="1704"/>
      <c r="E41" s="1728"/>
      <c r="F41" s="1704"/>
      <c r="G41" s="1729"/>
      <c r="H41" s="1732"/>
      <c r="I41" s="1733"/>
      <c r="J41" s="1695"/>
      <c r="K41" s="1695"/>
      <c r="L41" s="1709"/>
      <c r="M41" s="1695"/>
      <c r="N41" s="1695"/>
      <c r="O41" s="1695"/>
      <c r="P41" s="1695"/>
      <c r="Q41" s="1695"/>
      <c r="R41" s="1712"/>
    </row>
    <row r="42" spans="1:18" ht="342" customHeight="1">
      <c r="A42" s="1696" t="s">
        <v>703</v>
      </c>
      <c r="B42" s="1698" t="s">
        <v>704</v>
      </c>
      <c r="C42" s="1698" t="s">
        <v>705</v>
      </c>
      <c r="D42" s="1698" t="s">
        <v>706</v>
      </c>
      <c r="E42" s="1725">
        <v>0.2</v>
      </c>
      <c r="F42" s="1725">
        <v>0.44666666666666671</v>
      </c>
      <c r="G42" s="1713">
        <v>40000</v>
      </c>
      <c r="H42" s="1713">
        <v>12900</v>
      </c>
      <c r="I42" s="1716" t="s">
        <v>707</v>
      </c>
      <c r="J42" s="1719" t="s">
        <v>708</v>
      </c>
      <c r="K42" s="268" t="s">
        <v>709</v>
      </c>
      <c r="L42" s="269" t="s">
        <v>710</v>
      </c>
      <c r="M42" s="270">
        <v>5400</v>
      </c>
      <c r="N42" s="270">
        <v>5400</v>
      </c>
      <c r="O42" s="270" t="s">
        <v>1003</v>
      </c>
      <c r="P42" s="270" t="s">
        <v>711</v>
      </c>
      <c r="Q42" s="270" t="s">
        <v>1005</v>
      </c>
      <c r="R42" s="271" t="s">
        <v>712</v>
      </c>
    </row>
    <row r="43" spans="1:18" hidden="1">
      <c r="A43" s="1697"/>
      <c r="B43" s="1699"/>
      <c r="C43" s="1699"/>
      <c r="D43" s="1699"/>
      <c r="E43" s="1726"/>
      <c r="F43" s="1726"/>
      <c r="G43" s="1714"/>
      <c r="H43" s="1714"/>
      <c r="I43" s="1717"/>
      <c r="J43" s="1719"/>
      <c r="K43" s="1720"/>
      <c r="L43" s="1723" t="s">
        <v>713</v>
      </c>
      <c r="M43" s="1699">
        <v>7500</v>
      </c>
      <c r="N43" s="1695">
        <v>7500</v>
      </c>
      <c r="O43" s="1695" t="s">
        <v>1003</v>
      </c>
      <c r="P43" s="1695"/>
      <c r="Q43" s="1695"/>
      <c r="R43" s="1695" t="s">
        <v>714</v>
      </c>
    </row>
    <row r="44" spans="1:18" hidden="1">
      <c r="A44" s="1697"/>
      <c r="B44" s="1699"/>
      <c r="C44" s="1699"/>
      <c r="D44" s="1699"/>
      <c r="E44" s="1726"/>
      <c r="F44" s="1726"/>
      <c r="G44" s="1714"/>
      <c r="H44" s="1714"/>
      <c r="I44" s="1717"/>
      <c r="J44" s="1719"/>
      <c r="K44" s="1721"/>
      <c r="L44" s="1723"/>
      <c r="M44" s="1699"/>
      <c r="N44" s="1695"/>
      <c r="O44" s="1695"/>
      <c r="P44" s="1695"/>
      <c r="Q44" s="1695"/>
      <c r="R44" s="1695"/>
    </row>
    <row r="45" spans="1:18" hidden="1">
      <c r="A45" s="1697"/>
      <c r="B45" s="1699"/>
      <c r="C45" s="1699"/>
      <c r="D45" s="1699"/>
      <c r="E45" s="1726"/>
      <c r="F45" s="1726"/>
      <c r="G45" s="1714"/>
      <c r="H45" s="1714"/>
      <c r="I45" s="1717"/>
      <c r="J45" s="1719"/>
      <c r="K45" s="1721"/>
      <c r="L45" s="1723"/>
      <c r="M45" s="1699"/>
      <c r="N45" s="1695"/>
      <c r="O45" s="1695"/>
      <c r="P45" s="1695"/>
      <c r="Q45" s="1695"/>
      <c r="R45" s="1695"/>
    </row>
    <row r="46" spans="1:18" hidden="1">
      <c r="A46" s="1697"/>
      <c r="B46" s="1699"/>
      <c r="C46" s="1699"/>
      <c r="D46" s="1699"/>
      <c r="E46" s="1726"/>
      <c r="F46" s="1726"/>
      <c r="G46" s="1714"/>
      <c r="H46" s="1714"/>
      <c r="I46" s="1717"/>
      <c r="J46" s="1719"/>
      <c r="K46" s="1721"/>
      <c r="L46" s="1723"/>
      <c r="M46" s="1699"/>
      <c r="N46" s="1695"/>
      <c r="O46" s="1695"/>
      <c r="P46" s="1695"/>
      <c r="Q46" s="1695"/>
      <c r="R46" s="1695"/>
    </row>
    <row r="47" spans="1:18" hidden="1">
      <c r="A47" s="1697"/>
      <c r="B47" s="1699"/>
      <c r="C47" s="1699"/>
      <c r="D47" s="1699"/>
      <c r="E47" s="1726"/>
      <c r="F47" s="1726"/>
      <c r="G47" s="1714"/>
      <c r="H47" s="1714"/>
      <c r="I47" s="1717"/>
      <c r="J47" s="1719"/>
      <c r="K47" s="1721"/>
      <c r="L47" s="1723"/>
      <c r="M47" s="1699"/>
      <c r="N47" s="1695"/>
      <c r="O47" s="1695"/>
      <c r="P47" s="1695"/>
      <c r="Q47" s="1695"/>
      <c r="R47" s="1695"/>
    </row>
    <row r="48" spans="1:18" hidden="1">
      <c r="A48" s="1697"/>
      <c r="B48" s="1699"/>
      <c r="C48" s="1699"/>
      <c r="D48" s="1699"/>
      <c r="E48" s="1726"/>
      <c r="F48" s="1726"/>
      <c r="G48" s="1714"/>
      <c r="H48" s="1714"/>
      <c r="I48" s="1717"/>
      <c r="J48" s="1719"/>
      <c r="K48" s="1721"/>
      <c r="L48" s="1723"/>
      <c r="M48" s="1699"/>
      <c r="N48" s="1695"/>
      <c r="O48" s="1695"/>
      <c r="P48" s="1695"/>
      <c r="Q48" s="1695"/>
      <c r="R48" s="1695"/>
    </row>
    <row r="49" spans="1:21" hidden="1">
      <c r="A49" s="1697"/>
      <c r="B49" s="1699"/>
      <c r="C49" s="1699"/>
      <c r="D49" s="1699"/>
      <c r="E49" s="1726"/>
      <c r="F49" s="1726"/>
      <c r="G49" s="1714"/>
      <c r="H49" s="1714"/>
      <c r="I49" s="1717"/>
      <c r="J49" s="1719"/>
      <c r="K49" s="1721"/>
      <c r="L49" s="1723"/>
      <c r="M49" s="1699"/>
      <c r="N49" s="1695"/>
      <c r="O49" s="1695"/>
      <c r="P49" s="1695"/>
      <c r="Q49" s="1695"/>
      <c r="R49" s="1695"/>
    </row>
    <row r="50" spans="1:21" hidden="1">
      <c r="A50" s="1697"/>
      <c r="B50" s="1699"/>
      <c r="C50" s="1699"/>
      <c r="D50" s="1699"/>
      <c r="E50" s="1726"/>
      <c r="F50" s="1726"/>
      <c r="G50" s="1714"/>
      <c r="H50" s="1714"/>
      <c r="I50" s="1717"/>
      <c r="J50" s="1719"/>
      <c r="K50" s="1721"/>
      <c r="L50" s="1723"/>
      <c r="M50" s="1699"/>
      <c r="N50" s="1695"/>
      <c r="O50" s="1695"/>
      <c r="P50" s="1695"/>
      <c r="Q50" s="1695"/>
      <c r="R50" s="1695"/>
    </row>
    <row r="51" spans="1:21" hidden="1">
      <c r="A51" s="1697"/>
      <c r="B51" s="1699"/>
      <c r="C51" s="1699"/>
      <c r="D51" s="1699"/>
      <c r="E51" s="1726"/>
      <c r="F51" s="1726"/>
      <c r="G51" s="1714"/>
      <c r="H51" s="1714"/>
      <c r="I51" s="1717"/>
      <c r="J51" s="1719"/>
      <c r="K51" s="1721"/>
      <c r="L51" s="1723"/>
      <c r="M51" s="1699"/>
      <c r="N51" s="1695"/>
      <c r="O51" s="1695"/>
      <c r="P51" s="1695"/>
      <c r="Q51" s="1695"/>
      <c r="R51" s="1695"/>
    </row>
    <row r="52" spans="1:21">
      <c r="A52" s="1697"/>
      <c r="B52" s="1699"/>
      <c r="C52" s="1699"/>
      <c r="D52" s="1699"/>
      <c r="E52" s="1726"/>
      <c r="F52" s="1726"/>
      <c r="G52" s="1714"/>
      <c r="H52" s="1714"/>
      <c r="I52" s="1717"/>
      <c r="J52" s="1719"/>
      <c r="K52" s="1721"/>
      <c r="L52" s="1723"/>
      <c r="M52" s="1699"/>
      <c r="N52" s="1695"/>
      <c r="O52" s="1695"/>
      <c r="P52" s="1695"/>
      <c r="Q52" s="1695"/>
      <c r="R52" s="1695"/>
    </row>
    <row r="53" spans="1:21">
      <c r="A53" s="1697"/>
      <c r="B53" s="1699"/>
      <c r="C53" s="1699"/>
      <c r="D53" s="1699"/>
      <c r="E53" s="1726"/>
      <c r="F53" s="1726"/>
      <c r="G53" s="1714"/>
      <c r="H53" s="1714"/>
      <c r="I53" s="1717"/>
      <c r="J53" s="1719"/>
      <c r="K53" s="1721"/>
      <c r="L53" s="1723"/>
      <c r="M53" s="1699"/>
      <c r="N53" s="1695"/>
      <c r="O53" s="1695"/>
      <c r="P53" s="1695"/>
      <c r="Q53" s="1695"/>
      <c r="R53" s="1695"/>
    </row>
    <row r="54" spans="1:21">
      <c r="A54" s="1697"/>
      <c r="B54" s="1699"/>
      <c r="C54" s="1699"/>
      <c r="D54" s="1699"/>
      <c r="E54" s="1726"/>
      <c r="F54" s="1726"/>
      <c r="G54" s="1714"/>
      <c r="H54" s="1714"/>
      <c r="I54" s="1717"/>
      <c r="J54" s="1719"/>
      <c r="K54" s="1721"/>
      <c r="L54" s="1723"/>
      <c r="M54" s="1699"/>
      <c r="N54" s="1695"/>
      <c r="O54" s="1695"/>
      <c r="P54" s="1695"/>
      <c r="Q54" s="1695"/>
      <c r="R54" s="1695"/>
    </row>
    <row r="55" spans="1:21">
      <c r="A55" s="1697"/>
      <c r="B55" s="1699"/>
      <c r="C55" s="1699"/>
      <c r="D55" s="1699"/>
      <c r="E55" s="1726"/>
      <c r="F55" s="1726"/>
      <c r="G55" s="1714"/>
      <c r="H55" s="1714"/>
      <c r="I55" s="1717"/>
      <c r="J55" s="1719"/>
      <c r="K55" s="1721"/>
      <c r="L55" s="1723"/>
      <c r="M55" s="1699"/>
      <c r="N55" s="1695"/>
      <c r="O55" s="1695"/>
      <c r="P55" s="1695"/>
      <c r="Q55" s="1695"/>
      <c r="R55" s="1695"/>
    </row>
    <row r="56" spans="1:21">
      <c r="A56" s="1697"/>
      <c r="B56" s="1699"/>
      <c r="C56" s="1699"/>
      <c r="D56" s="1699"/>
      <c r="E56" s="1726"/>
      <c r="F56" s="1726"/>
      <c r="G56" s="1714"/>
      <c r="H56" s="1714"/>
      <c r="I56" s="1717"/>
      <c r="J56" s="1719"/>
      <c r="K56" s="1721"/>
      <c r="L56" s="1723"/>
      <c r="M56" s="1699"/>
      <c r="N56" s="1695"/>
      <c r="O56" s="1695"/>
      <c r="P56" s="1695"/>
      <c r="Q56" s="1695"/>
      <c r="R56" s="1695"/>
    </row>
    <row r="57" spans="1:21" ht="8.25" customHeight="1" thickBot="1">
      <c r="A57" s="1697"/>
      <c r="B57" s="1699"/>
      <c r="C57" s="1699"/>
      <c r="D57" s="1699"/>
      <c r="E57" s="1726"/>
      <c r="F57" s="1726"/>
      <c r="G57" s="1714"/>
      <c r="H57" s="1714"/>
      <c r="I57" s="1717"/>
      <c r="J57" s="1719"/>
      <c r="K57" s="1721"/>
      <c r="L57" s="1723"/>
      <c r="M57" s="1699"/>
      <c r="N57" s="1695"/>
      <c r="O57" s="1695"/>
      <c r="P57" s="1695"/>
      <c r="Q57" s="1695"/>
      <c r="R57" s="1695"/>
    </row>
    <row r="58" spans="1:21" ht="117.75" hidden="1" customHeight="1" thickBot="1">
      <c r="A58" s="1705"/>
      <c r="B58" s="1704"/>
      <c r="C58" s="1704"/>
      <c r="D58" s="1700"/>
      <c r="E58" s="1727"/>
      <c r="F58" s="1727"/>
      <c r="G58" s="1715"/>
      <c r="H58" s="1715"/>
      <c r="I58" s="1718"/>
      <c r="J58" s="1719"/>
      <c r="K58" s="1722"/>
      <c r="L58" s="1723"/>
      <c r="M58" s="1699"/>
      <c r="N58" s="1695"/>
      <c r="O58" s="1695"/>
      <c r="P58" s="1695"/>
      <c r="Q58" s="1695"/>
      <c r="R58" s="1695"/>
    </row>
    <row r="59" spans="1:21" ht="409.5" customHeight="1">
      <c r="A59" s="272" t="s">
        <v>715</v>
      </c>
      <c r="B59" s="1698" t="s">
        <v>716</v>
      </c>
      <c r="C59" s="1698" t="s">
        <v>717</v>
      </c>
      <c r="D59" s="1695" t="s">
        <v>718</v>
      </c>
      <c r="E59" s="1692">
        <v>0.1</v>
      </c>
      <c r="F59" s="1692">
        <v>0.5</v>
      </c>
      <c r="G59" s="1693">
        <v>50000</v>
      </c>
      <c r="H59" s="1693">
        <v>15000</v>
      </c>
      <c r="I59" s="1695" t="s">
        <v>719</v>
      </c>
      <c r="J59" s="1695" t="s">
        <v>720</v>
      </c>
      <c r="K59" s="1695" t="s">
        <v>721</v>
      </c>
      <c r="L59" s="1707" t="s">
        <v>722</v>
      </c>
      <c r="M59" s="1695">
        <v>15000</v>
      </c>
      <c r="N59" s="1695">
        <v>15000</v>
      </c>
      <c r="O59" s="1695" t="s">
        <v>1003</v>
      </c>
      <c r="P59" s="1695"/>
      <c r="Q59" s="1695"/>
      <c r="R59" s="1695" t="s">
        <v>723</v>
      </c>
    </row>
    <row r="60" spans="1:21" ht="219.75" customHeight="1">
      <c r="A60" s="253"/>
      <c r="B60" s="1700"/>
      <c r="C60" s="1700"/>
      <c r="D60" s="1695"/>
      <c r="E60" s="1692"/>
      <c r="F60" s="1692"/>
      <c r="G60" s="1693"/>
      <c r="H60" s="1693"/>
      <c r="I60" s="1695"/>
      <c r="J60" s="1695"/>
      <c r="K60" s="1695"/>
      <c r="L60" s="1707"/>
      <c r="M60" s="1695"/>
      <c r="N60" s="1695"/>
      <c r="O60" s="1695"/>
      <c r="P60" s="1695"/>
      <c r="Q60" s="1695"/>
      <c r="R60" s="1695"/>
    </row>
    <row r="61" spans="1:21" ht="222" customHeight="1">
      <c r="A61" s="253"/>
      <c r="B61" s="273" t="s">
        <v>1132</v>
      </c>
      <c r="C61" s="273" t="s">
        <v>724</v>
      </c>
      <c r="D61" s="271"/>
      <c r="E61" s="315"/>
      <c r="F61" s="306"/>
      <c r="G61" s="308"/>
      <c r="H61" s="308"/>
      <c r="I61" s="271"/>
      <c r="J61" s="271"/>
      <c r="K61" s="271"/>
      <c r="L61" s="282"/>
      <c r="M61" s="271"/>
      <c r="N61" s="271"/>
      <c r="O61" s="271"/>
      <c r="P61" s="271"/>
      <c r="Q61" s="271"/>
      <c r="R61" s="271"/>
    </row>
    <row r="62" spans="1:21" ht="65">
      <c r="A62" s="253"/>
      <c r="B62" s="271" t="s">
        <v>1131</v>
      </c>
      <c r="C62" s="271" t="s">
        <v>725</v>
      </c>
      <c r="D62" s="271"/>
      <c r="E62" s="315"/>
      <c r="F62" s="306"/>
      <c r="G62" s="308"/>
      <c r="H62" s="308"/>
      <c r="I62" s="271"/>
      <c r="J62" s="271"/>
      <c r="K62" s="271"/>
      <c r="L62" s="282"/>
      <c r="M62" s="271"/>
      <c r="N62" s="271"/>
      <c r="O62" s="271"/>
      <c r="P62" s="271"/>
      <c r="Q62" s="271"/>
      <c r="R62" s="271"/>
    </row>
    <row r="63" spans="1:21" ht="40" thickBot="1">
      <c r="A63" s="262"/>
      <c r="B63" s="263" t="s">
        <v>1133</v>
      </c>
      <c r="C63" s="263" t="s">
        <v>726</v>
      </c>
      <c r="D63" s="271"/>
      <c r="E63" s="315"/>
      <c r="F63" s="306"/>
      <c r="G63" s="308"/>
      <c r="H63" s="308"/>
      <c r="I63" s="271"/>
      <c r="J63" s="271"/>
      <c r="K63" s="271"/>
      <c r="L63" s="282"/>
      <c r="M63" s="271"/>
      <c r="N63" s="271"/>
      <c r="O63" s="271"/>
      <c r="P63" s="271"/>
      <c r="Q63" s="271"/>
      <c r="R63" s="271"/>
    </row>
    <row r="64" spans="1:21" ht="409.5" customHeight="1">
      <c r="A64" s="1696" t="s">
        <v>727</v>
      </c>
      <c r="B64" s="1698" t="s">
        <v>1135</v>
      </c>
      <c r="C64" s="1698" t="s">
        <v>728</v>
      </c>
      <c r="D64" s="1695" t="s">
        <v>729</v>
      </c>
      <c r="E64" s="1692">
        <v>0.15</v>
      </c>
      <c r="F64" s="1692">
        <v>0.2</v>
      </c>
      <c r="G64" s="1693">
        <v>30000</v>
      </c>
      <c r="H64" s="1693">
        <v>15000</v>
      </c>
      <c r="I64" s="1695" t="s">
        <v>730</v>
      </c>
      <c r="J64" s="1695" t="s">
        <v>731</v>
      </c>
      <c r="K64" s="1695" t="s">
        <v>732</v>
      </c>
      <c r="L64" s="1707" t="s">
        <v>733</v>
      </c>
      <c r="M64" s="1695">
        <v>15000</v>
      </c>
      <c r="N64" s="1695">
        <v>15000</v>
      </c>
      <c r="O64" s="1695" t="s">
        <v>1003</v>
      </c>
      <c r="P64" s="1724"/>
      <c r="Q64" s="1724"/>
      <c r="R64" s="1695" t="s">
        <v>734</v>
      </c>
      <c r="S64" s="274"/>
      <c r="T64" s="274"/>
      <c r="U64" s="274"/>
    </row>
    <row r="65" spans="1:21">
      <c r="A65" s="1697"/>
      <c r="B65" s="1699"/>
      <c r="C65" s="1699"/>
      <c r="D65" s="1695"/>
      <c r="E65" s="1692"/>
      <c r="F65" s="1692"/>
      <c r="G65" s="1693"/>
      <c r="H65" s="1693"/>
      <c r="I65" s="1695"/>
      <c r="J65" s="1695"/>
      <c r="K65" s="1695"/>
      <c r="L65" s="1707"/>
      <c r="M65" s="1695"/>
      <c r="N65" s="1695"/>
      <c r="O65" s="1695"/>
      <c r="P65" s="1724"/>
      <c r="Q65" s="1724"/>
      <c r="R65" s="1695"/>
      <c r="S65" s="274"/>
      <c r="T65" s="274"/>
      <c r="U65" s="274"/>
    </row>
    <row r="66" spans="1:21">
      <c r="A66" s="1697"/>
      <c r="B66" s="1699"/>
      <c r="C66" s="1699"/>
      <c r="D66" s="1695"/>
      <c r="E66" s="1692"/>
      <c r="F66" s="1692"/>
      <c r="G66" s="1693"/>
      <c r="H66" s="1693"/>
      <c r="I66" s="1695"/>
      <c r="J66" s="1695"/>
      <c r="K66" s="1695"/>
      <c r="L66" s="1707"/>
      <c r="M66" s="1695"/>
      <c r="N66" s="1695"/>
      <c r="O66" s="1695"/>
      <c r="P66" s="1724"/>
      <c r="Q66" s="1724"/>
      <c r="R66" s="1695"/>
      <c r="S66" s="274"/>
      <c r="T66" s="274"/>
      <c r="U66" s="274"/>
    </row>
    <row r="67" spans="1:21">
      <c r="A67" s="1697"/>
      <c r="B67" s="1699"/>
      <c r="C67" s="1699"/>
      <c r="D67" s="1695"/>
      <c r="E67" s="1692"/>
      <c r="F67" s="1692"/>
      <c r="G67" s="1693"/>
      <c r="H67" s="1693"/>
      <c r="I67" s="1695"/>
      <c r="J67" s="1695"/>
      <c r="K67" s="1695"/>
      <c r="L67" s="1707"/>
      <c r="M67" s="1695"/>
      <c r="N67" s="1695"/>
      <c r="O67" s="1695"/>
      <c r="P67" s="1724"/>
      <c r="Q67" s="1724"/>
      <c r="R67" s="1695"/>
      <c r="S67" s="274"/>
      <c r="T67" s="274"/>
      <c r="U67" s="274"/>
    </row>
    <row r="68" spans="1:21">
      <c r="A68" s="1697"/>
      <c r="B68" s="1699"/>
      <c r="C68" s="1699"/>
      <c r="D68" s="1695"/>
      <c r="E68" s="1692"/>
      <c r="F68" s="1692"/>
      <c r="G68" s="1693"/>
      <c r="H68" s="1693"/>
      <c r="I68" s="1695"/>
      <c r="J68" s="1695"/>
      <c r="K68" s="1695"/>
      <c r="L68" s="1707"/>
      <c r="M68" s="1695"/>
      <c r="N68" s="1695"/>
      <c r="O68" s="1695"/>
      <c r="P68" s="1724"/>
      <c r="Q68" s="1724"/>
      <c r="R68" s="1695"/>
      <c r="S68" s="274"/>
      <c r="T68" s="274"/>
      <c r="U68" s="274"/>
    </row>
    <row r="69" spans="1:21">
      <c r="A69" s="1697"/>
      <c r="B69" s="1700"/>
      <c r="C69" s="1700"/>
      <c r="D69" s="1695"/>
      <c r="E69" s="1692"/>
      <c r="F69" s="1692"/>
      <c r="G69" s="1693"/>
      <c r="H69" s="1693"/>
      <c r="I69" s="1695"/>
      <c r="J69" s="1695"/>
      <c r="K69" s="1695"/>
      <c r="L69" s="1707"/>
      <c r="M69" s="1695"/>
      <c r="N69" s="1695"/>
      <c r="O69" s="1695"/>
      <c r="P69" s="1724"/>
      <c r="Q69" s="1724"/>
      <c r="R69" s="1695"/>
      <c r="S69" s="274"/>
      <c r="T69" s="274"/>
      <c r="U69" s="274"/>
    </row>
    <row r="70" spans="1:21" ht="52">
      <c r="A70" s="1697"/>
      <c r="B70" s="273" t="s">
        <v>1134</v>
      </c>
      <c r="C70" s="273" t="s">
        <v>735</v>
      </c>
      <c r="D70" s="1695"/>
      <c r="E70" s="1692"/>
      <c r="F70" s="1692"/>
      <c r="G70" s="307">
        <v>30000</v>
      </c>
      <c r="H70" s="308">
        <v>0</v>
      </c>
      <c r="I70" s="1695"/>
      <c r="J70" s="271"/>
      <c r="K70" s="271"/>
      <c r="L70" s="282"/>
      <c r="M70" s="271"/>
      <c r="N70" s="271"/>
      <c r="O70" s="271"/>
      <c r="P70" s="271"/>
      <c r="Q70" s="271"/>
      <c r="R70" s="271"/>
      <c r="S70" s="274"/>
      <c r="T70" s="274"/>
      <c r="U70" s="274"/>
    </row>
    <row r="71" spans="1:21" ht="15" thickBot="1">
      <c r="A71" s="262"/>
      <c r="B71" s="263"/>
      <c r="C71" s="254"/>
      <c r="D71" s="1695"/>
      <c r="E71" s="315"/>
      <c r="F71" s="306"/>
      <c r="G71" s="308"/>
      <c r="H71" s="308"/>
      <c r="I71" s="271"/>
      <c r="J71" s="271"/>
      <c r="K71" s="271"/>
      <c r="L71" s="282"/>
      <c r="M71" s="271"/>
      <c r="N71" s="271"/>
      <c r="O71" s="271"/>
      <c r="P71" s="271"/>
      <c r="Q71" s="271"/>
      <c r="R71" s="271"/>
      <c r="S71" s="274"/>
      <c r="T71" s="274"/>
      <c r="U71" s="274"/>
    </row>
    <row r="72" spans="1:21" ht="409.5" customHeight="1">
      <c r="A72" s="272" t="s">
        <v>736</v>
      </c>
      <c r="B72" s="275" t="s">
        <v>737</v>
      </c>
      <c r="C72" s="271" t="s">
        <v>738</v>
      </c>
      <c r="D72" s="1695" t="s">
        <v>739</v>
      </c>
      <c r="E72" s="313">
        <v>0.25</v>
      </c>
      <c r="F72" s="306">
        <v>0</v>
      </c>
      <c r="G72" s="1693">
        <f>256549432/1000</f>
        <v>256549.432</v>
      </c>
      <c r="H72" s="1693">
        <v>7500</v>
      </c>
      <c r="I72" s="306" t="s">
        <v>740</v>
      </c>
      <c r="J72" s="306" t="s">
        <v>741</v>
      </c>
      <c r="K72" s="306" t="s">
        <v>742</v>
      </c>
      <c r="L72" s="327" t="s">
        <v>743</v>
      </c>
      <c r="M72" s="306">
        <v>7500</v>
      </c>
      <c r="N72" s="306">
        <v>7500</v>
      </c>
      <c r="O72" s="306" t="s">
        <v>1003</v>
      </c>
      <c r="P72" s="306" t="s">
        <v>744</v>
      </c>
      <c r="Q72" s="306" t="s">
        <v>1005</v>
      </c>
      <c r="R72" s="306" t="s">
        <v>745</v>
      </c>
      <c r="S72" s="274"/>
      <c r="T72" s="274"/>
      <c r="U72" s="274"/>
    </row>
    <row r="73" spans="1:21" ht="114.75" customHeight="1">
      <c r="A73" s="253"/>
      <c r="B73" s="271" t="s">
        <v>746</v>
      </c>
      <c r="C73" s="270" t="s">
        <v>747</v>
      </c>
      <c r="D73" s="1695"/>
      <c r="E73" s="313">
        <v>0.3</v>
      </c>
      <c r="F73" s="306">
        <v>0</v>
      </c>
      <c r="G73" s="1693"/>
      <c r="H73" s="1693"/>
      <c r="I73" s="271" t="s">
        <v>748</v>
      </c>
      <c r="J73" s="271"/>
      <c r="K73" s="271"/>
      <c r="L73" s="282"/>
      <c r="M73" s="271"/>
      <c r="N73" s="271"/>
      <c r="O73" s="271"/>
      <c r="P73" s="271"/>
      <c r="Q73" s="271"/>
      <c r="R73" s="271"/>
      <c r="S73" s="274"/>
      <c r="T73" s="274"/>
      <c r="U73" s="274"/>
    </row>
    <row r="74" spans="1:21" ht="39">
      <c r="A74" s="253"/>
      <c r="B74" s="271" t="s">
        <v>749</v>
      </c>
      <c r="C74" s="271" t="s">
        <v>750</v>
      </c>
      <c r="D74" s="1695"/>
      <c r="E74" s="313">
        <v>0.15</v>
      </c>
      <c r="F74" s="306"/>
      <c r="G74" s="1693"/>
      <c r="H74" s="1693"/>
      <c r="I74" s="271" t="s">
        <v>751</v>
      </c>
      <c r="J74" s="271"/>
      <c r="K74" s="271"/>
      <c r="L74" s="282"/>
      <c r="M74" s="271"/>
      <c r="N74" s="271"/>
      <c r="O74" s="271"/>
      <c r="P74" s="271"/>
      <c r="Q74" s="271"/>
      <c r="R74" s="271"/>
      <c r="S74" s="274"/>
      <c r="T74" s="274"/>
      <c r="U74" s="274"/>
    </row>
    <row r="75" spans="1:21" ht="39">
      <c r="A75" s="253"/>
      <c r="B75" s="271" t="s">
        <v>752</v>
      </c>
      <c r="C75" s="271" t="s">
        <v>753</v>
      </c>
      <c r="D75" s="1695"/>
      <c r="E75" s="313">
        <v>0.15</v>
      </c>
      <c r="F75" s="306">
        <v>0</v>
      </c>
      <c r="G75" s="1693"/>
      <c r="H75" s="1693"/>
      <c r="I75" s="271"/>
      <c r="J75" s="271"/>
      <c r="K75" s="271"/>
      <c r="L75" s="282"/>
      <c r="M75" s="271"/>
      <c r="N75" s="271"/>
      <c r="O75" s="271"/>
      <c r="P75" s="271"/>
      <c r="Q75" s="271"/>
      <c r="R75" s="271"/>
      <c r="S75" s="274"/>
      <c r="T75" s="274"/>
      <c r="U75" s="274"/>
    </row>
    <row r="76" spans="1:21" ht="40" thickBot="1">
      <c r="A76" s="262"/>
      <c r="B76" s="276" t="s">
        <v>754</v>
      </c>
      <c r="C76" s="276" t="s">
        <v>755</v>
      </c>
      <c r="D76" s="1695"/>
      <c r="E76" s="313">
        <v>0.15</v>
      </c>
      <c r="F76" s="306">
        <v>0</v>
      </c>
      <c r="G76" s="1693"/>
      <c r="H76" s="1693"/>
      <c r="I76" s="271"/>
      <c r="J76" s="271"/>
      <c r="K76" s="271"/>
      <c r="L76" s="282"/>
      <c r="M76" s="271"/>
      <c r="N76" s="271"/>
      <c r="O76" s="271"/>
      <c r="P76" s="271"/>
      <c r="Q76" s="271"/>
      <c r="R76" s="271"/>
      <c r="S76" s="274"/>
      <c r="T76" s="274"/>
      <c r="U76" s="274"/>
    </row>
    <row r="77" spans="1:21" ht="85.5" customHeight="1">
      <c r="A77" s="1696" t="s">
        <v>756</v>
      </c>
      <c r="B77" s="1698" t="s">
        <v>757</v>
      </c>
      <c r="C77" s="1698" t="s">
        <v>758</v>
      </c>
      <c r="D77" s="1695" t="s">
        <v>759</v>
      </c>
      <c r="E77" s="1692">
        <v>0.15</v>
      </c>
      <c r="F77" s="1695">
        <v>0</v>
      </c>
      <c r="G77" s="1693">
        <v>32000</v>
      </c>
      <c r="H77" s="1694">
        <v>0</v>
      </c>
      <c r="I77" s="271" t="s">
        <v>760</v>
      </c>
      <c r="J77" s="1708"/>
      <c r="K77" s="271" t="s">
        <v>761</v>
      </c>
      <c r="L77" s="282"/>
      <c r="M77" s="271"/>
      <c r="N77" s="271"/>
      <c r="O77" s="271"/>
      <c r="P77" s="271"/>
      <c r="Q77" s="271"/>
      <c r="R77" s="271"/>
      <c r="S77" s="274"/>
      <c r="T77" s="274"/>
      <c r="U77" s="274"/>
    </row>
    <row r="78" spans="1:21" ht="39">
      <c r="A78" s="1697"/>
      <c r="B78" s="1699"/>
      <c r="C78" s="1699"/>
      <c r="D78" s="1695"/>
      <c r="E78" s="1692"/>
      <c r="F78" s="1695"/>
      <c r="G78" s="1693"/>
      <c r="H78" s="1694"/>
      <c r="I78" s="271" t="s">
        <v>762</v>
      </c>
      <c r="J78" s="1708"/>
      <c r="K78" s="271"/>
      <c r="L78" s="282"/>
      <c r="M78" s="271"/>
      <c r="N78" s="271"/>
      <c r="O78" s="271"/>
      <c r="P78" s="271"/>
      <c r="Q78" s="271"/>
      <c r="R78" s="271"/>
      <c r="S78" s="274"/>
      <c r="T78" s="274"/>
      <c r="U78" s="274"/>
    </row>
    <row r="79" spans="1:21">
      <c r="A79" s="1697"/>
      <c r="B79" s="1699"/>
      <c r="C79" s="1699"/>
      <c r="D79" s="1695"/>
      <c r="E79" s="1692"/>
      <c r="F79" s="1695"/>
      <c r="G79" s="1693"/>
      <c r="H79" s="1694"/>
      <c r="I79" s="271" t="s">
        <v>763</v>
      </c>
      <c r="J79" s="1708"/>
      <c r="K79" s="271"/>
      <c r="L79" s="282"/>
      <c r="M79" s="271"/>
      <c r="N79" s="271"/>
      <c r="O79" s="271"/>
      <c r="P79" s="271"/>
      <c r="Q79" s="271"/>
      <c r="R79" s="271"/>
      <c r="S79" s="274"/>
      <c r="T79" s="274"/>
      <c r="U79" s="274"/>
    </row>
    <row r="80" spans="1:21" ht="15" thickBot="1">
      <c r="A80" s="1705"/>
      <c r="B80" s="1704"/>
      <c r="C80" s="1704"/>
      <c r="D80" s="1695"/>
      <c r="E80" s="1692"/>
      <c r="F80" s="1695"/>
      <c r="G80" s="1693"/>
      <c r="H80" s="1694"/>
      <c r="I80" s="271"/>
      <c r="J80" s="1708"/>
      <c r="K80" s="271"/>
      <c r="L80" s="282"/>
      <c r="M80" s="271"/>
      <c r="N80" s="271"/>
      <c r="O80" s="271"/>
      <c r="P80" s="271"/>
      <c r="Q80" s="271"/>
      <c r="R80" s="271"/>
      <c r="S80" s="274"/>
      <c r="T80" s="274"/>
      <c r="U80" s="274"/>
    </row>
    <row r="81" spans="1:21" ht="115.5" customHeight="1" thickBot="1">
      <c r="A81" s="272" t="s">
        <v>764</v>
      </c>
      <c r="B81" s="277" t="s">
        <v>765</v>
      </c>
      <c r="C81" s="277" t="s">
        <v>766</v>
      </c>
      <c r="D81" s="271" t="s">
        <v>767</v>
      </c>
      <c r="E81" s="315">
        <v>0.1</v>
      </c>
      <c r="F81" s="306">
        <v>0</v>
      </c>
      <c r="G81" s="307">
        <v>2000</v>
      </c>
      <c r="H81" s="308">
        <v>0</v>
      </c>
      <c r="I81" s="308"/>
      <c r="J81" s="308"/>
      <c r="K81" s="271" t="s">
        <v>768</v>
      </c>
      <c r="L81" s="282"/>
      <c r="M81" s="271"/>
      <c r="N81" s="271"/>
      <c r="O81" s="271"/>
      <c r="P81" s="271"/>
      <c r="Q81" s="271"/>
      <c r="R81" s="271"/>
      <c r="S81" s="274"/>
      <c r="T81" s="274"/>
      <c r="U81" s="274"/>
    </row>
    <row r="82" spans="1:21" s="1255" customFormat="1" ht="85.5" customHeight="1">
      <c r="A82" s="272" t="s">
        <v>769</v>
      </c>
      <c r="B82" s="275" t="s">
        <v>770</v>
      </c>
      <c r="C82" s="275" t="s">
        <v>771</v>
      </c>
      <c r="D82" s="1695" t="s">
        <v>772</v>
      </c>
      <c r="E82" s="1250"/>
      <c r="F82" s="1249"/>
      <c r="G82" s="307"/>
      <c r="H82" s="307"/>
      <c r="I82" s="271" t="s">
        <v>773</v>
      </c>
      <c r="J82" s="1695"/>
      <c r="K82" s="1695" t="s">
        <v>774</v>
      </c>
      <c r="L82" s="1709"/>
      <c r="M82" s="1695">
        <v>8750</v>
      </c>
      <c r="N82" s="1695">
        <v>8750</v>
      </c>
      <c r="O82" s="271"/>
      <c r="P82" s="271"/>
      <c r="Q82" s="271"/>
      <c r="R82" s="271"/>
    </row>
    <row r="83" spans="1:21" s="1255" customFormat="1" ht="150" customHeight="1">
      <c r="A83" s="253"/>
      <c r="B83" s="271" t="s">
        <v>775</v>
      </c>
      <c r="C83" s="271" t="s">
        <v>776</v>
      </c>
      <c r="D83" s="1695"/>
      <c r="E83" s="1250"/>
      <c r="F83" s="1249"/>
      <c r="G83" s="308"/>
      <c r="H83" s="308"/>
      <c r="I83" s="271" t="s">
        <v>777</v>
      </c>
      <c r="J83" s="1695"/>
      <c r="K83" s="1695"/>
      <c r="L83" s="1709"/>
      <c r="M83" s="1695"/>
      <c r="N83" s="1695"/>
      <c r="O83" s="271"/>
      <c r="P83" s="271"/>
      <c r="Q83" s="271"/>
      <c r="R83" s="271"/>
    </row>
    <row r="84" spans="1:21" s="1255" customFormat="1" ht="57" customHeight="1">
      <c r="A84" s="253"/>
      <c r="B84" s="271" t="s">
        <v>778</v>
      </c>
      <c r="C84" s="271" t="s">
        <v>779</v>
      </c>
      <c r="D84" s="1695"/>
      <c r="E84" s="1250"/>
      <c r="F84" s="1249"/>
      <c r="G84" s="308"/>
      <c r="H84" s="308"/>
      <c r="I84" s="1695" t="s">
        <v>780</v>
      </c>
      <c r="J84" s="1695"/>
      <c r="K84" s="1695"/>
      <c r="L84" s="1709"/>
      <c r="M84" s="1695"/>
      <c r="N84" s="1695"/>
      <c r="O84" s="271"/>
      <c r="P84" s="271"/>
      <c r="Q84" s="271"/>
      <c r="R84" s="271"/>
    </row>
    <row r="85" spans="1:21" s="1255" customFormat="1" ht="66.75" customHeight="1">
      <c r="A85" s="253"/>
      <c r="B85" s="271" t="s">
        <v>781</v>
      </c>
      <c r="C85" s="271" t="s">
        <v>782</v>
      </c>
      <c r="D85" s="1695"/>
      <c r="E85" s="1256">
        <v>0.15</v>
      </c>
      <c r="F85" s="1249">
        <v>0</v>
      </c>
      <c r="G85" s="1257">
        <v>5000</v>
      </c>
      <c r="H85" s="1257">
        <f>8750/2</f>
        <v>4375</v>
      </c>
      <c r="I85" s="1695"/>
      <c r="J85" s="1695"/>
      <c r="K85" s="1695"/>
      <c r="L85" s="1709"/>
      <c r="M85" s="1695"/>
      <c r="N85" s="1695"/>
      <c r="O85" s="271"/>
      <c r="P85" s="271"/>
      <c r="Q85" s="271"/>
      <c r="R85" s="271"/>
    </row>
    <row r="86" spans="1:21" s="1255" customFormat="1" ht="70.5" customHeight="1">
      <c r="A86" s="253"/>
      <c r="B86" s="271" t="s">
        <v>783</v>
      </c>
      <c r="C86" s="271" t="s">
        <v>784</v>
      </c>
      <c r="D86" s="1695"/>
      <c r="E86" s="1258"/>
      <c r="F86" s="1259"/>
      <c r="G86" s="308"/>
      <c r="H86" s="308"/>
      <c r="I86" s="1695"/>
      <c r="J86" s="1695"/>
      <c r="K86" s="1695"/>
      <c r="L86" s="1709"/>
      <c r="M86" s="1695"/>
      <c r="N86" s="1695"/>
      <c r="O86" s="271"/>
      <c r="P86" s="271"/>
      <c r="Q86" s="271"/>
      <c r="R86" s="271"/>
    </row>
    <row r="87" spans="1:21" s="1255" customFormat="1" ht="69" customHeight="1">
      <c r="A87" s="253"/>
      <c r="B87" s="271" t="s">
        <v>785</v>
      </c>
      <c r="C87" s="271" t="s">
        <v>786</v>
      </c>
      <c r="D87" s="1695"/>
      <c r="E87" s="1250"/>
      <c r="F87" s="1249"/>
      <c r="G87" s="308"/>
      <c r="H87" s="308"/>
      <c r="I87" s="1695"/>
      <c r="J87" s="1695"/>
      <c r="K87" s="1695"/>
      <c r="L87" s="1709"/>
      <c r="M87" s="1695"/>
      <c r="N87" s="1695"/>
      <c r="O87" s="271"/>
      <c r="P87" s="271"/>
      <c r="Q87" s="271"/>
      <c r="R87" s="271"/>
    </row>
    <row r="88" spans="1:21" s="1255" customFormat="1" ht="97.5" customHeight="1">
      <c r="A88" s="253"/>
      <c r="B88" s="271" t="s">
        <v>787</v>
      </c>
      <c r="C88" s="271" t="s">
        <v>788</v>
      </c>
      <c r="D88" s="1695"/>
      <c r="E88" s="1256">
        <v>0.2</v>
      </c>
      <c r="F88" s="1249">
        <v>0</v>
      </c>
      <c r="G88" s="1257">
        <v>4000</v>
      </c>
      <c r="H88" s="1257">
        <f>8750/2</f>
        <v>4375</v>
      </c>
      <c r="I88" s="1695"/>
      <c r="J88" s="1695"/>
      <c r="K88" s="1695"/>
      <c r="L88" s="1709"/>
      <c r="M88" s="1695"/>
      <c r="N88" s="1695"/>
      <c r="O88" s="271"/>
      <c r="P88" s="271"/>
      <c r="Q88" s="271"/>
      <c r="R88" s="271"/>
    </row>
    <row r="89" spans="1:21" s="1255" customFormat="1" ht="55.5" customHeight="1" thickBot="1">
      <c r="A89" s="262"/>
      <c r="B89" s="276" t="s">
        <v>789</v>
      </c>
      <c r="C89" s="276" t="s">
        <v>790</v>
      </c>
      <c r="D89" s="1695"/>
      <c r="E89" s="1258"/>
      <c r="F89" s="1259"/>
      <c r="G89" s="308"/>
      <c r="H89" s="308"/>
      <c r="I89" s="1695"/>
      <c r="J89" s="1695"/>
      <c r="K89" s="1695"/>
      <c r="L89" s="1709"/>
      <c r="M89" s="1695"/>
      <c r="N89" s="1695"/>
      <c r="O89" s="271"/>
      <c r="P89" s="271"/>
      <c r="Q89" s="271"/>
      <c r="R89" s="271"/>
    </row>
    <row r="90" spans="1:21" s="1255" customFormat="1" ht="65">
      <c r="A90" s="272" t="s">
        <v>791</v>
      </c>
      <c r="B90" s="275" t="s">
        <v>792</v>
      </c>
      <c r="C90" s="275" t="s">
        <v>793</v>
      </c>
      <c r="D90" s="271"/>
      <c r="E90" s="1250"/>
      <c r="F90" s="1249"/>
      <c r="G90" s="271"/>
      <c r="H90" s="271"/>
      <c r="I90" s="271"/>
      <c r="J90" s="271"/>
      <c r="K90" s="271"/>
      <c r="L90" s="282"/>
      <c r="M90" s="271"/>
      <c r="N90" s="271"/>
      <c r="O90" s="271"/>
      <c r="P90" s="271"/>
      <c r="Q90" s="271"/>
      <c r="R90" s="271"/>
    </row>
    <row r="91" spans="1:21" ht="39">
      <c r="A91" s="253"/>
      <c r="B91" s="271" t="s">
        <v>1089</v>
      </c>
      <c r="C91" s="271" t="s">
        <v>1090</v>
      </c>
      <c r="D91" s="271"/>
      <c r="E91" s="315"/>
      <c r="F91" s="306"/>
      <c r="G91" s="271"/>
      <c r="H91" s="271"/>
      <c r="I91" s="271"/>
      <c r="J91" s="271"/>
      <c r="K91" s="271"/>
      <c r="L91" s="282"/>
      <c r="M91" s="271"/>
      <c r="N91" s="271"/>
      <c r="O91" s="271"/>
      <c r="P91" s="271"/>
      <c r="Q91" s="271"/>
      <c r="R91" s="271"/>
    </row>
    <row r="92" spans="1:21" ht="96.75" customHeight="1">
      <c r="A92" s="253"/>
      <c r="B92" s="271" t="s">
        <v>1091</v>
      </c>
      <c r="C92" s="271" t="s">
        <v>1092</v>
      </c>
      <c r="D92" s="271"/>
      <c r="E92" s="315"/>
      <c r="F92" s="306"/>
      <c r="G92" s="271"/>
      <c r="H92" s="271"/>
      <c r="I92" s="271"/>
      <c r="J92" s="271"/>
      <c r="K92" s="271"/>
      <c r="L92" s="282"/>
      <c r="M92" s="271"/>
      <c r="N92" s="271"/>
      <c r="O92" s="271"/>
      <c r="P92" s="271"/>
      <c r="Q92" s="271"/>
      <c r="R92" s="271"/>
    </row>
    <row r="93" spans="1:21" ht="69" customHeight="1" thickBot="1">
      <c r="A93" s="262"/>
      <c r="B93" s="276" t="s">
        <v>1093</v>
      </c>
      <c r="C93" s="276" t="s">
        <v>1094</v>
      </c>
      <c r="D93" s="271"/>
      <c r="E93" s="315"/>
      <c r="F93" s="306"/>
      <c r="G93" s="271"/>
      <c r="H93" s="271"/>
      <c r="I93" s="271"/>
      <c r="J93" s="271"/>
      <c r="K93" s="271"/>
      <c r="L93" s="282"/>
      <c r="M93" s="271"/>
      <c r="N93" s="271"/>
      <c r="O93" s="271"/>
      <c r="P93" s="271"/>
      <c r="Q93" s="271"/>
      <c r="R93" s="271"/>
    </row>
    <row r="94" spans="1:21" ht="99" customHeight="1">
      <c r="A94" s="272" t="s">
        <v>1095</v>
      </c>
      <c r="B94" s="277" t="s">
        <v>1096</v>
      </c>
      <c r="C94" s="277" t="s">
        <v>1097</v>
      </c>
      <c r="D94" s="271" t="s">
        <v>1098</v>
      </c>
      <c r="E94" s="311">
        <v>0.4</v>
      </c>
      <c r="F94" s="306">
        <v>0</v>
      </c>
      <c r="G94" s="308">
        <v>0</v>
      </c>
      <c r="H94" s="308">
        <v>0</v>
      </c>
      <c r="I94" s="271" t="s">
        <v>1099</v>
      </c>
      <c r="J94" s="271"/>
      <c r="K94" s="271" t="s">
        <v>1100</v>
      </c>
      <c r="L94" s="282"/>
      <c r="M94" s="271"/>
      <c r="N94" s="271">
        <v>0</v>
      </c>
      <c r="O94" s="271"/>
      <c r="P94" s="271"/>
      <c r="Q94" s="271"/>
      <c r="R94" s="271"/>
    </row>
    <row r="95" spans="1:21" ht="91">
      <c r="A95" s="253"/>
      <c r="B95" s="273" t="s">
        <v>1101</v>
      </c>
      <c r="C95" s="273" t="s">
        <v>1102</v>
      </c>
      <c r="D95" s="271"/>
      <c r="E95" s="315"/>
      <c r="F95" s="306"/>
      <c r="G95" s="308"/>
      <c r="H95" s="308"/>
      <c r="I95" s="271" t="s">
        <v>777</v>
      </c>
      <c r="J95" s="271"/>
      <c r="K95" s="271"/>
      <c r="L95" s="282"/>
      <c r="M95" s="271"/>
      <c r="N95" s="271"/>
      <c r="O95" s="271"/>
      <c r="P95" s="271"/>
      <c r="Q95" s="271"/>
      <c r="R95" s="271"/>
    </row>
    <row r="96" spans="1:21" ht="95.25" customHeight="1" thickBot="1">
      <c r="A96" s="253"/>
      <c r="B96" s="273" t="s">
        <v>1103</v>
      </c>
      <c r="C96" s="273" t="s">
        <v>1104</v>
      </c>
      <c r="D96" s="271" t="s">
        <v>1098</v>
      </c>
      <c r="E96" s="315">
        <v>0.3</v>
      </c>
      <c r="F96" s="306">
        <v>0</v>
      </c>
      <c r="G96" s="308">
        <v>0</v>
      </c>
      <c r="H96" s="308">
        <v>0</v>
      </c>
      <c r="I96" s="271" t="s">
        <v>780</v>
      </c>
      <c r="J96" s="271"/>
      <c r="K96" s="271"/>
      <c r="L96" s="282"/>
      <c r="M96" s="271"/>
      <c r="N96" s="271"/>
      <c r="O96" s="271"/>
      <c r="P96" s="271"/>
      <c r="Q96" s="271"/>
      <c r="R96" s="271"/>
    </row>
    <row r="97" spans="1:18" ht="74.25" customHeight="1">
      <c r="A97" s="272" t="s">
        <v>1105</v>
      </c>
      <c r="B97" s="278" t="s">
        <v>1106</v>
      </c>
      <c r="C97" s="275" t="s">
        <v>1107</v>
      </c>
      <c r="D97" s="271"/>
      <c r="E97" s="315"/>
      <c r="F97" s="306"/>
      <c r="G97" s="271"/>
      <c r="H97" s="271"/>
      <c r="I97" s="271"/>
      <c r="J97" s="271"/>
      <c r="K97" s="271"/>
      <c r="L97" s="282"/>
      <c r="M97" s="271"/>
      <c r="N97" s="271"/>
      <c r="O97" s="271"/>
      <c r="P97" s="271"/>
      <c r="Q97" s="271"/>
      <c r="R97" s="271"/>
    </row>
    <row r="98" spans="1:18" ht="87" customHeight="1" thickBot="1">
      <c r="A98" s="262"/>
      <c r="B98" s="279" t="s">
        <v>1108</v>
      </c>
      <c r="C98" s="276" t="s">
        <v>1109</v>
      </c>
      <c r="D98" s="271"/>
      <c r="E98" s="315"/>
      <c r="F98" s="306"/>
      <c r="G98" s="271"/>
      <c r="H98" s="271"/>
      <c r="I98" s="271"/>
      <c r="J98" s="271"/>
      <c r="K98" s="271"/>
      <c r="L98" s="282"/>
      <c r="M98" s="271"/>
      <c r="N98" s="271"/>
      <c r="O98" s="271"/>
      <c r="P98" s="271"/>
      <c r="Q98" s="271"/>
      <c r="R98" s="271"/>
    </row>
    <row r="99" spans="1:18" ht="65">
      <c r="A99" s="272" t="s">
        <v>1110</v>
      </c>
      <c r="B99" s="275" t="s">
        <v>1111</v>
      </c>
      <c r="C99" s="275" t="s">
        <v>1112</v>
      </c>
      <c r="D99" s="271" t="s">
        <v>1113</v>
      </c>
      <c r="E99" s="315">
        <v>0.5</v>
      </c>
      <c r="F99" s="306">
        <v>0</v>
      </c>
      <c r="G99" s="309">
        <v>0</v>
      </c>
      <c r="H99" s="308">
        <v>0</v>
      </c>
      <c r="I99" s="271"/>
      <c r="J99" s="271"/>
      <c r="K99" s="271"/>
      <c r="L99" s="282"/>
      <c r="M99" s="271"/>
      <c r="N99" s="271"/>
      <c r="O99" s="271"/>
      <c r="P99" s="271"/>
      <c r="Q99" s="271"/>
      <c r="R99" s="271"/>
    </row>
    <row r="100" spans="1:18" ht="86.25" customHeight="1">
      <c r="A100" s="280"/>
      <c r="B100" s="273" t="s">
        <v>1114</v>
      </c>
      <c r="C100" s="273" t="s">
        <v>1115</v>
      </c>
      <c r="D100" s="271"/>
      <c r="E100" s="315">
        <v>0.5</v>
      </c>
      <c r="F100" s="306">
        <v>0</v>
      </c>
      <c r="G100" s="307">
        <v>77073.422999999995</v>
      </c>
      <c r="H100" s="308"/>
      <c r="I100" s="271"/>
      <c r="J100" s="271"/>
      <c r="K100" s="271"/>
      <c r="L100" s="282"/>
      <c r="M100" s="271"/>
      <c r="N100" s="271"/>
      <c r="O100" s="271"/>
      <c r="P100" s="271"/>
      <c r="Q100" s="271"/>
      <c r="R100" s="271"/>
    </row>
    <row r="101" spans="1:18" ht="65">
      <c r="A101" s="1701" t="s">
        <v>1116</v>
      </c>
      <c r="B101" s="281" t="s">
        <v>1117</v>
      </c>
      <c r="C101" s="271" t="s">
        <v>1118</v>
      </c>
      <c r="D101" s="1695" t="s">
        <v>1119</v>
      </c>
      <c r="E101" s="314">
        <v>0.3</v>
      </c>
      <c r="F101" s="322">
        <v>0</v>
      </c>
      <c r="G101" s="1706">
        <f>91467859/1000</f>
        <v>91467.858999999997</v>
      </c>
      <c r="H101" s="1691">
        <v>0</v>
      </c>
      <c r="I101" s="271" t="s">
        <v>1120</v>
      </c>
      <c r="J101" s="271"/>
      <c r="K101" s="271" t="s">
        <v>1121</v>
      </c>
      <c r="L101" s="282"/>
      <c r="M101" s="271"/>
      <c r="N101" s="271"/>
      <c r="O101" s="271"/>
      <c r="P101" s="271"/>
      <c r="Q101" s="271"/>
      <c r="R101" s="271"/>
    </row>
    <row r="102" spans="1:18" ht="75.75" customHeight="1">
      <c r="A102" s="1702"/>
      <c r="B102" s="281" t="s">
        <v>1122</v>
      </c>
      <c r="C102" s="281" t="s">
        <v>1123</v>
      </c>
      <c r="D102" s="1695"/>
      <c r="E102" s="314">
        <v>0.15</v>
      </c>
      <c r="F102" s="322">
        <v>0</v>
      </c>
      <c r="G102" s="1706"/>
      <c r="H102" s="1691"/>
      <c r="I102" s="271"/>
      <c r="J102" s="271"/>
      <c r="K102" s="271"/>
      <c r="L102" s="282"/>
      <c r="M102" s="271"/>
      <c r="N102" s="271"/>
      <c r="O102" s="271"/>
      <c r="P102" s="271"/>
      <c r="Q102" s="271"/>
      <c r="R102" s="271"/>
    </row>
    <row r="103" spans="1:18" ht="62.25" customHeight="1">
      <c r="A103" s="1702"/>
      <c r="B103" s="271" t="s">
        <v>1124</v>
      </c>
      <c r="C103" s="271" t="s">
        <v>83</v>
      </c>
      <c r="D103" s="1695"/>
      <c r="E103" s="314">
        <v>0.2</v>
      </c>
      <c r="F103" s="322">
        <v>0</v>
      </c>
      <c r="G103" s="1706"/>
      <c r="H103" s="1691"/>
      <c r="I103" s="271" t="s">
        <v>1125</v>
      </c>
      <c r="J103" s="271"/>
      <c r="K103" s="271"/>
      <c r="L103" s="282"/>
      <c r="M103" s="271"/>
      <c r="N103" s="271"/>
      <c r="O103" s="271"/>
      <c r="P103" s="271"/>
      <c r="Q103" s="271"/>
      <c r="R103" s="271"/>
    </row>
    <row r="104" spans="1:18" ht="64.5" customHeight="1">
      <c r="A104" s="1702"/>
      <c r="B104" s="271" t="s">
        <v>1126</v>
      </c>
      <c r="C104" s="271" t="s">
        <v>1127</v>
      </c>
      <c r="D104" s="1695"/>
      <c r="E104" s="314">
        <v>0.2</v>
      </c>
      <c r="F104" s="322">
        <v>0</v>
      </c>
      <c r="G104" s="1706"/>
      <c r="H104" s="1691"/>
      <c r="I104" s="271"/>
      <c r="J104" s="271"/>
      <c r="K104" s="271"/>
      <c r="L104" s="282"/>
      <c r="M104" s="271"/>
      <c r="N104" s="271"/>
      <c r="O104" s="271"/>
      <c r="P104" s="271"/>
      <c r="Q104" s="271"/>
      <c r="R104" s="271"/>
    </row>
    <row r="105" spans="1:18" ht="81.75" customHeight="1">
      <c r="A105" s="1703"/>
      <c r="B105" s="271" t="s">
        <v>1128</v>
      </c>
      <c r="C105" s="271" t="s">
        <v>241</v>
      </c>
      <c r="D105" s="1695"/>
      <c r="E105" s="314">
        <v>0.15</v>
      </c>
      <c r="F105" s="322">
        <v>0</v>
      </c>
      <c r="G105" s="1706"/>
      <c r="H105" s="1691"/>
      <c r="I105" s="271" t="s">
        <v>1129</v>
      </c>
      <c r="J105" s="271"/>
      <c r="K105" s="271"/>
      <c r="L105" s="282"/>
      <c r="M105" s="271"/>
      <c r="N105" s="271"/>
      <c r="O105" s="271"/>
      <c r="P105" s="271"/>
      <c r="Q105" s="271"/>
      <c r="R105" s="271"/>
    </row>
    <row r="106" spans="1:18">
      <c r="A106" s="260"/>
      <c r="B106" s="260"/>
      <c r="C106" s="260"/>
      <c r="D106" s="260"/>
      <c r="E106" s="316"/>
      <c r="F106" s="310"/>
      <c r="G106" s="260"/>
      <c r="H106" s="260"/>
      <c r="I106" s="260"/>
      <c r="J106" s="260"/>
      <c r="K106" s="260"/>
      <c r="L106" s="283"/>
      <c r="M106" s="260"/>
      <c r="N106" s="260"/>
      <c r="O106" s="260"/>
      <c r="P106" s="260"/>
      <c r="Q106" s="260"/>
      <c r="R106" s="260"/>
    </row>
    <row r="107" spans="1:18">
      <c r="A107" s="260"/>
      <c r="B107" s="260"/>
      <c r="C107" s="260"/>
      <c r="D107" s="260"/>
      <c r="E107" s="316"/>
      <c r="F107" s="310"/>
      <c r="G107" s="284">
        <f>SUM(G7:G105)</f>
        <v>1376825.4489999998</v>
      </c>
      <c r="H107" s="284">
        <f>SUM(H7:H105)</f>
        <v>282600</v>
      </c>
      <c r="I107" s="260"/>
      <c r="J107" s="260"/>
      <c r="K107" s="260"/>
      <c r="L107" s="283"/>
      <c r="M107" s="303">
        <f>SUM(M7:M106)</f>
        <v>282600</v>
      </c>
      <c r="N107" s="303">
        <f>SUM(N7:N106)</f>
        <v>282600</v>
      </c>
      <c r="O107" s="260"/>
      <c r="P107" s="260"/>
      <c r="Q107" s="260"/>
      <c r="R107" s="260"/>
    </row>
    <row r="108" spans="1:18" ht="15" thickBot="1">
      <c r="A108" s="285" t="s">
        <v>322</v>
      </c>
      <c r="B108" s="286"/>
      <c r="C108" s="286"/>
      <c r="D108" s="286"/>
      <c r="E108" s="317"/>
      <c r="F108" s="323"/>
      <c r="G108" s="286"/>
      <c r="H108" s="286"/>
      <c r="I108" s="286"/>
      <c r="J108" s="286"/>
      <c r="K108" s="286"/>
      <c r="L108" s="286"/>
      <c r="M108" s="286"/>
      <c r="N108" s="286"/>
      <c r="O108" s="286"/>
      <c r="P108" s="286"/>
      <c r="Q108" s="286"/>
      <c r="R108" s="287"/>
    </row>
    <row r="109" spans="1:18" ht="27" thickBot="1">
      <c r="A109" s="288" t="s">
        <v>323</v>
      </c>
      <c r="B109" s="289"/>
      <c r="C109" s="290"/>
      <c r="D109" s="288" t="s">
        <v>1130</v>
      </c>
      <c r="E109" s="318"/>
      <c r="F109" s="324"/>
      <c r="G109" s="291"/>
      <c r="H109" s="291"/>
      <c r="I109" s="291"/>
      <c r="J109" s="291"/>
      <c r="K109" s="291"/>
      <c r="L109" s="291"/>
      <c r="M109" s="291"/>
      <c r="N109" s="291"/>
      <c r="O109" s="291"/>
      <c r="P109" s="291"/>
      <c r="Q109" s="291"/>
      <c r="R109" s="292"/>
    </row>
    <row r="110" spans="1:18">
      <c r="A110" s="293"/>
      <c r="B110" s="294"/>
      <c r="C110" s="294"/>
      <c r="D110" s="294"/>
      <c r="E110" s="319"/>
      <c r="F110" s="310"/>
      <c r="G110" s="294"/>
      <c r="H110" s="294"/>
      <c r="I110" s="294"/>
      <c r="J110" s="294"/>
      <c r="K110" s="294"/>
      <c r="L110" s="294"/>
      <c r="M110" s="294"/>
      <c r="N110" s="294"/>
      <c r="O110" s="294"/>
      <c r="P110" s="294"/>
      <c r="Q110" s="294"/>
      <c r="R110" s="294"/>
    </row>
    <row r="111" spans="1:18">
      <c r="A111" s="295" t="s">
        <v>325</v>
      </c>
      <c r="B111" s="293"/>
      <c r="C111" s="293"/>
      <c r="D111" s="293"/>
      <c r="E111" s="320"/>
      <c r="F111" s="325"/>
      <c r="G111" s="293"/>
      <c r="H111" s="293"/>
      <c r="I111" s="293"/>
      <c r="J111" s="293"/>
      <c r="K111" s="293"/>
      <c r="L111" s="293"/>
      <c r="M111" s="293"/>
      <c r="N111" s="293"/>
      <c r="O111" s="293"/>
      <c r="P111" s="293"/>
      <c r="Q111" s="293"/>
      <c r="R111" s="293"/>
    </row>
    <row r="112" spans="1:18">
      <c r="A112" s="293"/>
      <c r="B112" s="293"/>
      <c r="C112" s="293"/>
      <c r="D112" s="293"/>
      <c r="E112" s="320"/>
      <c r="F112" s="325"/>
      <c r="G112" s="293"/>
      <c r="H112" s="293"/>
      <c r="I112" s="293"/>
      <c r="J112" s="293"/>
      <c r="K112" s="293"/>
      <c r="L112" s="293"/>
      <c r="M112" s="293"/>
      <c r="N112" s="293"/>
      <c r="O112" s="293"/>
      <c r="P112" s="293"/>
      <c r="Q112" s="293"/>
      <c r="R112" s="293"/>
    </row>
    <row r="113" spans="1:18">
      <c r="A113" s="296"/>
      <c r="B113" s="293"/>
      <c r="C113" s="293"/>
      <c r="D113" s="293"/>
      <c r="E113" s="320"/>
      <c r="F113" s="325"/>
      <c r="G113" s="293"/>
      <c r="H113" s="293"/>
      <c r="I113" s="293"/>
      <c r="J113" s="293"/>
      <c r="K113" s="293"/>
      <c r="L113" s="293"/>
      <c r="M113" s="293"/>
      <c r="N113" s="293"/>
      <c r="O113" s="293"/>
      <c r="P113" s="293"/>
      <c r="Q113" s="293"/>
      <c r="R113" s="293"/>
    </row>
    <row r="114" spans="1:18">
      <c r="A114" s="296"/>
      <c r="B114" s="293"/>
      <c r="C114" s="293"/>
      <c r="D114" s="293"/>
      <c r="E114" s="320"/>
      <c r="F114" s="325"/>
      <c r="G114" s="293"/>
      <c r="H114" s="293"/>
      <c r="I114" s="293"/>
      <c r="J114" s="293"/>
      <c r="K114" s="293"/>
      <c r="L114" s="293"/>
      <c r="M114" s="293"/>
      <c r="N114" s="293"/>
      <c r="O114" s="293"/>
      <c r="P114" s="293"/>
      <c r="Q114" s="293"/>
      <c r="R114" s="293"/>
    </row>
    <row r="115" spans="1:18">
      <c r="A115" s="297"/>
      <c r="B115" s="293"/>
      <c r="C115" s="293"/>
      <c r="D115" s="293"/>
      <c r="E115" s="320"/>
      <c r="F115" s="325"/>
      <c r="G115" s="293"/>
      <c r="H115" s="293"/>
      <c r="I115" s="293"/>
      <c r="J115" s="293"/>
      <c r="K115" s="293"/>
      <c r="L115" s="293"/>
      <c r="M115" s="293"/>
      <c r="N115" s="293"/>
      <c r="O115" s="293"/>
      <c r="P115" s="293"/>
      <c r="Q115" s="293"/>
      <c r="R115" s="293"/>
    </row>
    <row r="116" spans="1:18">
      <c r="A116" s="298"/>
      <c r="B116" s="293"/>
      <c r="C116" s="293"/>
      <c r="D116" s="293"/>
      <c r="E116" s="320"/>
      <c r="F116" s="325"/>
      <c r="G116" s="293"/>
      <c r="H116" s="293"/>
      <c r="I116" s="293"/>
      <c r="J116" s="293"/>
      <c r="K116" s="293"/>
      <c r="L116" s="293"/>
      <c r="M116" s="293"/>
      <c r="N116" s="293"/>
      <c r="O116" s="293"/>
      <c r="P116" s="293"/>
      <c r="Q116" s="293"/>
      <c r="R116" s="293"/>
    </row>
  </sheetData>
  <sheetProtection password="DD5C" sheet="1" objects="1" scenarios="1"/>
  <mergeCells count="190">
    <mergeCell ref="C5:C6"/>
    <mergeCell ref="D5:D6"/>
    <mergeCell ref="E5:E6"/>
    <mergeCell ref="K7:K13"/>
    <mergeCell ref="M7:M8"/>
    <mergeCell ref="N7:N8"/>
    <mergeCell ref="A1:R1"/>
    <mergeCell ref="A2:R2"/>
    <mergeCell ref="A3:I3"/>
    <mergeCell ref="O3:R3"/>
    <mergeCell ref="J3:N3"/>
    <mergeCell ref="F5:F6"/>
    <mergeCell ref="A4:C4"/>
    <mergeCell ref="D4:I4"/>
    <mergeCell ref="I5:I6"/>
    <mergeCell ref="A5:A6"/>
    <mergeCell ref="K4:R4"/>
    <mergeCell ref="O5:O6"/>
    <mergeCell ref="P5:Q5"/>
    <mergeCell ref="J5:J6"/>
    <mergeCell ref="K5:K6"/>
    <mergeCell ref="L5:L6"/>
    <mergeCell ref="M5:M6"/>
    <mergeCell ref="N5:N6"/>
    <mergeCell ref="G5:G6"/>
    <mergeCell ref="H5:H6"/>
    <mergeCell ref="B5:B6"/>
    <mergeCell ref="Q19:Q21"/>
    <mergeCell ref="R19:R21"/>
    <mergeCell ref="A19:A21"/>
    <mergeCell ref="B19:B21"/>
    <mergeCell ref="C19:C21"/>
    <mergeCell ref="D19:D21"/>
    <mergeCell ref="E19:E21"/>
    <mergeCell ref="F19:F21"/>
    <mergeCell ref="L7:L8"/>
    <mergeCell ref="L9:L13"/>
    <mergeCell ref="E7:E13"/>
    <mergeCell ref="A7:A13"/>
    <mergeCell ref="G19:G21"/>
    <mergeCell ref="H19:H21"/>
    <mergeCell ref="C14:C18"/>
    <mergeCell ref="D14:D18"/>
    <mergeCell ref="E14:E18"/>
    <mergeCell ref="F14:F18"/>
    <mergeCell ref="G7:G13"/>
    <mergeCell ref="H7:H13"/>
    <mergeCell ref="I7:I13"/>
    <mergeCell ref="B7:B13"/>
    <mergeCell ref="C7:C13"/>
    <mergeCell ref="D7:D13"/>
    <mergeCell ref="O7:O8"/>
    <mergeCell ref="P7:P8"/>
    <mergeCell ref="A14:A18"/>
    <mergeCell ref="B14:B18"/>
    <mergeCell ref="R14:R18"/>
    <mergeCell ref="G14:G18"/>
    <mergeCell ref="H14:H18"/>
    <mergeCell ref="I14:I18"/>
    <mergeCell ref="J14:J18"/>
    <mergeCell ref="K14:K18"/>
    <mergeCell ref="L14:L18"/>
    <mergeCell ref="O14:O18"/>
    <mergeCell ref="P14:P18"/>
    <mergeCell ref="Q14:Q18"/>
    <mergeCell ref="Q7:Q8"/>
    <mergeCell ref="R7:R8"/>
    <mergeCell ref="O9:O13"/>
    <mergeCell ref="P9:P13"/>
    <mergeCell ref="Q9:Q13"/>
    <mergeCell ref="R9:R13"/>
    <mergeCell ref="F7:F13"/>
    <mergeCell ref="M9:M13"/>
    <mergeCell ref="N9:N13"/>
    <mergeCell ref="J7:J13"/>
    <mergeCell ref="D32:D41"/>
    <mergeCell ref="M14:M18"/>
    <mergeCell ref="N14:N18"/>
    <mergeCell ref="I19:I21"/>
    <mergeCell ref="J19:J21"/>
    <mergeCell ref="K19:K21"/>
    <mergeCell ref="L19:L21"/>
    <mergeCell ref="M19:M21"/>
    <mergeCell ref="N19:N21"/>
    <mergeCell ref="O19:O21"/>
    <mergeCell ref="P19:P21"/>
    <mergeCell ref="J23:J31"/>
    <mergeCell ref="K23:K31"/>
    <mergeCell ref="N32:N41"/>
    <mergeCell ref="I32:I41"/>
    <mergeCell ref="J32:J41"/>
    <mergeCell ref="E32:E41"/>
    <mergeCell ref="F32:F41"/>
    <mergeCell ref="M32:M41"/>
    <mergeCell ref="K32:K41"/>
    <mergeCell ref="A42:A58"/>
    <mergeCell ref="B42:B58"/>
    <mergeCell ref="C42:C58"/>
    <mergeCell ref="D42:D58"/>
    <mergeCell ref="E42:E58"/>
    <mergeCell ref="F42:F58"/>
    <mergeCell ref="Q32:Q41"/>
    <mergeCell ref="L32:L41"/>
    <mergeCell ref="E23:E31"/>
    <mergeCell ref="F23:F31"/>
    <mergeCell ref="G23:G31"/>
    <mergeCell ref="H23:H31"/>
    <mergeCell ref="G32:G41"/>
    <mergeCell ref="H32:H41"/>
    <mergeCell ref="I23:I31"/>
    <mergeCell ref="O32:O41"/>
    <mergeCell ref="P32:P41"/>
    <mergeCell ref="A23:A31"/>
    <mergeCell ref="B23:B31"/>
    <mergeCell ref="C23:C31"/>
    <mergeCell ref="D23:D31"/>
    <mergeCell ref="A32:A41"/>
    <mergeCell ref="B32:B41"/>
    <mergeCell ref="C32:C41"/>
    <mergeCell ref="R32:R41"/>
    <mergeCell ref="Q59:Q60"/>
    <mergeCell ref="Q43:Q58"/>
    <mergeCell ref="P43:P58"/>
    <mergeCell ref="I64:I70"/>
    <mergeCell ref="J64:J69"/>
    <mergeCell ref="G59:G60"/>
    <mergeCell ref="G64:G69"/>
    <mergeCell ref="P59:P60"/>
    <mergeCell ref="R43:R58"/>
    <mergeCell ref="G42:G58"/>
    <mergeCell ref="H42:H58"/>
    <mergeCell ref="I42:I58"/>
    <mergeCell ref="J42:J58"/>
    <mergeCell ref="K43:K58"/>
    <mergeCell ref="L43:L58"/>
    <mergeCell ref="M43:M58"/>
    <mergeCell ref="N43:N58"/>
    <mergeCell ref="R64:R69"/>
    <mergeCell ref="P64:P69"/>
    <mergeCell ref="Q64:Q69"/>
    <mergeCell ref="R59:R60"/>
    <mergeCell ref="M59:M60"/>
    <mergeCell ref="H59:H60"/>
    <mergeCell ref="N82:N89"/>
    <mergeCell ref="I84:I89"/>
    <mergeCell ref="J77:J80"/>
    <mergeCell ref="J82:J89"/>
    <mergeCell ref="K82:K89"/>
    <mergeCell ref="O43:O58"/>
    <mergeCell ref="G72:G76"/>
    <mergeCell ref="H72:H76"/>
    <mergeCell ref="M64:M69"/>
    <mergeCell ref="N64:N69"/>
    <mergeCell ref="O64:O69"/>
    <mergeCell ref="I59:I60"/>
    <mergeCell ref="J59:J60"/>
    <mergeCell ref="K59:K60"/>
    <mergeCell ref="L59:L60"/>
    <mergeCell ref="N59:N60"/>
    <mergeCell ref="O59:O60"/>
    <mergeCell ref="L82:L89"/>
    <mergeCell ref="B59:B60"/>
    <mergeCell ref="C59:C60"/>
    <mergeCell ref="D59:D60"/>
    <mergeCell ref="E59:E60"/>
    <mergeCell ref="E64:E70"/>
    <mergeCell ref="F64:F70"/>
    <mergeCell ref="F59:F60"/>
    <mergeCell ref="L64:L69"/>
    <mergeCell ref="M82:M89"/>
    <mergeCell ref="H101:H105"/>
    <mergeCell ref="E77:E80"/>
    <mergeCell ref="G77:G80"/>
    <mergeCell ref="H77:H80"/>
    <mergeCell ref="K64:K69"/>
    <mergeCell ref="H64:H69"/>
    <mergeCell ref="A64:A70"/>
    <mergeCell ref="B64:B69"/>
    <mergeCell ref="A101:A105"/>
    <mergeCell ref="C77:C80"/>
    <mergeCell ref="B77:B80"/>
    <mergeCell ref="A77:A80"/>
    <mergeCell ref="F77:F80"/>
    <mergeCell ref="D82:D89"/>
    <mergeCell ref="D77:D80"/>
    <mergeCell ref="D101:D105"/>
    <mergeCell ref="G101:G105"/>
    <mergeCell ref="C64:C69"/>
    <mergeCell ref="D64:D71"/>
    <mergeCell ref="D72:D76"/>
  </mergeCells>
  <phoneticPr fontId="147" type="noConversion"/>
  <pageMargins left="1.1023622047244095" right="0" top="0.74803149606299213" bottom="0.74803149606299213" header="0.31496062992125984" footer="0.31496062992125984"/>
  <headerFooter>
    <oddFooter>Página &amp;P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L1" zoomScale="50" zoomScaleNormal="50" zoomScalePageLayoutView="50" workbookViewId="0">
      <selection activeCell="A4" sqref="A4:C4"/>
    </sheetView>
  </sheetViews>
  <sheetFormatPr baseColWidth="10" defaultColWidth="11.5" defaultRowHeight="14" x14ac:dyDescent="0"/>
  <cols>
    <col min="1" max="1" width="11.5" customWidth="1"/>
    <col min="2" max="2" width="44.5" customWidth="1"/>
    <col min="3" max="3" width="56.83203125" customWidth="1"/>
    <col min="4" max="4" width="37.1640625" customWidth="1"/>
    <col min="5" max="6" width="11.5" customWidth="1"/>
    <col min="7" max="7" width="22.6640625" customWidth="1"/>
    <col min="8" max="8" width="18.33203125" bestFit="1" customWidth="1"/>
    <col min="9" max="9" width="31.6640625" customWidth="1"/>
    <col min="10" max="10" width="46.5" customWidth="1"/>
    <col min="11" max="11" width="59.33203125" customWidth="1"/>
    <col min="12" max="12" width="55.6640625" customWidth="1"/>
    <col min="13" max="13" width="11.5" style="408" customWidth="1"/>
    <col min="14" max="14" width="11.5" style="409" customWidth="1"/>
    <col min="15" max="17" width="11.5" customWidth="1"/>
    <col min="18" max="18" width="30.5" customWidth="1"/>
  </cols>
  <sheetData>
    <row r="1" spans="1:18" ht="15" customHeight="1">
      <c r="A1" s="1429" t="s">
        <v>211</v>
      </c>
      <c r="B1" s="1430"/>
      <c r="C1" s="1430"/>
      <c r="D1" s="1430"/>
      <c r="E1" s="1430"/>
      <c r="F1" s="1430"/>
      <c r="G1" s="1430"/>
      <c r="H1" s="1430"/>
      <c r="I1" s="1430"/>
      <c r="J1" s="1430"/>
      <c r="K1" s="1430"/>
      <c r="L1" s="1430"/>
      <c r="M1" s="1430"/>
      <c r="N1" s="1430"/>
      <c r="O1" s="1430"/>
      <c r="P1" s="1430"/>
      <c r="Q1" s="1430"/>
      <c r="R1" s="1431"/>
    </row>
    <row r="2" spans="1:18" ht="15" customHeight="1">
      <c r="A2" s="1432" t="s">
        <v>1216</v>
      </c>
      <c r="B2" s="1433"/>
      <c r="C2" s="1433"/>
      <c r="D2" s="1433"/>
      <c r="E2" s="1433"/>
      <c r="F2" s="1433"/>
      <c r="G2" s="1433"/>
      <c r="H2" s="1433"/>
      <c r="I2" s="1433"/>
      <c r="J2" s="1433"/>
      <c r="K2" s="1433"/>
      <c r="L2" s="1433"/>
      <c r="M2" s="1433"/>
      <c r="N2" s="1433"/>
      <c r="O2" s="1433"/>
      <c r="P2" s="1433"/>
      <c r="Q2" s="1433"/>
      <c r="R2" s="1434"/>
    </row>
    <row r="3" spans="1:18" ht="15.75" customHeight="1" thickBot="1">
      <c r="A3" s="1435" t="s">
        <v>66</v>
      </c>
      <c r="B3" s="1436"/>
      <c r="C3" s="1436"/>
      <c r="D3" s="1436"/>
      <c r="E3" s="1436"/>
      <c r="F3" s="1436"/>
      <c r="G3" s="1436"/>
      <c r="H3" s="1436"/>
      <c r="I3" s="1436"/>
      <c r="J3" s="1444" t="s">
        <v>1217</v>
      </c>
      <c r="K3" s="1445"/>
      <c r="L3" s="1445"/>
      <c r="M3" s="1445"/>
      <c r="N3" s="1446"/>
      <c r="O3" s="1437" t="s">
        <v>1218</v>
      </c>
      <c r="P3" s="1438"/>
      <c r="Q3" s="1438"/>
      <c r="R3" s="1439"/>
    </row>
    <row r="4" spans="1:18" ht="15" thickBot="1">
      <c r="A4" s="1449" t="s">
        <v>212</v>
      </c>
      <c r="B4" s="1450"/>
      <c r="C4" s="1451"/>
      <c r="D4" s="1452" t="s">
        <v>213</v>
      </c>
      <c r="E4" s="1453"/>
      <c r="F4" s="1454"/>
      <c r="G4" s="1454"/>
      <c r="H4" s="1454"/>
      <c r="I4" s="1455"/>
      <c r="J4" s="384"/>
      <c r="K4" s="1579" t="s">
        <v>214</v>
      </c>
      <c r="L4" s="1579"/>
      <c r="M4" s="1579"/>
      <c r="N4" s="1492"/>
      <c r="O4" s="1492"/>
      <c r="P4" s="1492"/>
      <c r="Q4" s="1492"/>
      <c r="R4" s="1493"/>
    </row>
    <row r="5" spans="1:18" ht="15" thickBot="1">
      <c r="A5" s="1580" t="s">
        <v>215</v>
      </c>
      <c r="B5" s="1422" t="s">
        <v>216</v>
      </c>
      <c r="C5" s="1442" t="s">
        <v>217</v>
      </c>
      <c r="D5" s="1447" t="s">
        <v>218</v>
      </c>
      <c r="E5" s="1395" t="s">
        <v>219</v>
      </c>
      <c r="F5" s="1401" t="s">
        <v>174</v>
      </c>
      <c r="G5" s="1395" t="s">
        <v>220</v>
      </c>
      <c r="H5" s="1401" t="s">
        <v>175</v>
      </c>
      <c r="I5" s="1397" t="s">
        <v>221</v>
      </c>
      <c r="J5" s="1684" t="s">
        <v>176</v>
      </c>
      <c r="K5" s="1395" t="s">
        <v>222</v>
      </c>
      <c r="L5" s="1422" t="s">
        <v>223</v>
      </c>
      <c r="M5" s="1802" t="s">
        <v>224</v>
      </c>
      <c r="N5" s="1804" t="s">
        <v>178</v>
      </c>
      <c r="O5" s="1395" t="s">
        <v>225</v>
      </c>
      <c r="P5" s="1461" t="s">
        <v>226</v>
      </c>
      <c r="Q5" s="1462"/>
      <c r="R5" s="2" t="s">
        <v>227</v>
      </c>
    </row>
    <row r="6" spans="1:18">
      <c r="A6" s="1581"/>
      <c r="B6" s="1423"/>
      <c r="C6" s="1443"/>
      <c r="D6" s="1448"/>
      <c r="E6" s="1396"/>
      <c r="F6" s="1630"/>
      <c r="G6" s="1396"/>
      <c r="H6" s="1630"/>
      <c r="I6" s="1398"/>
      <c r="J6" s="1685"/>
      <c r="K6" s="1396"/>
      <c r="L6" s="1423"/>
      <c r="M6" s="1803"/>
      <c r="N6" s="1805"/>
      <c r="O6" s="1396"/>
      <c r="P6" s="5" t="s">
        <v>228</v>
      </c>
      <c r="Q6" s="5" t="s">
        <v>229</v>
      </c>
      <c r="R6" s="6" t="s">
        <v>230</v>
      </c>
    </row>
    <row r="7" spans="1:18" ht="168">
      <c r="A7" s="388" t="s">
        <v>1023</v>
      </c>
      <c r="B7" s="389" t="s">
        <v>1024</v>
      </c>
      <c r="C7" s="383" t="s">
        <v>1025</v>
      </c>
      <c r="D7" s="67" t="s">
        <v>1026</v>
      </c>
      <c r="E7" s="245">
        <v>75</v>
      </c>
      <c r="F7" s="245" t="s">
        <v>1027</v>
      </c>
      <c r="G7" s="390">
        <v>15000</v>
      </c>
      <c r="H7" s="390">
        <v>10000</v>
      </c>
      <c r="I7" s="386" t="s">
        <v>1028</v>
      </c>
      <c r="J7" s="386" t="s">
        <v>1029</v>
      </c>
      <c r="K7" s="385" t="s">
        <v>1030</v>
      </c>
      <c r="L7" s="67" t="s">
        <v>1031</v>
      </c>
      <c r="M7" s="391">
        <v>10000</v>
      </c>
      <c r="N7" s="392">
        <v>10000</v>
      </c>
      <c r="O7" s="385" t="s">
        <v>1032</v>
      </c>
      <c r="P7" s="393">
        <v>41150</v>
      </c>
      <c r="Q7" s="393">
        <v>41269</v>
      </c>
      <c r="R7" s="67" t="s">
        <v>1033</v>
      </c>
    </row>
    <row r="8" spans="1:18" ht="130.5" customHeight="1">
      <c r="A8" s="1796" t="s">
        <v>1034</v>
      </c>
      <c r="B8" s="394" t="s">
        <v>1035</v>
      </c>
      <c r="C8" s="395" t="s">
        <v>1036</v>
      </c>
      <c r="D8" s="1798" t="s">
        <v>1037</v>
      </c>
      <c r="E8" s="1790">
        <v>75</v>
      </c>
      <c r="F8" s="1790" t="s">
        <v>1038</v>
      </c>
      <c r="G8" s="1794">
        <v>984095.64</v>
      </c>
      <c r="H8" s="1794">
        <v>176000</v>
      </c>
      <c r="I8" s="1792" t="s">
        <v>1039</v>
      </c>
      <c r="J8" s="385" t="s">
        <v>1040</v>
      </c>
      <c r="K8" s="385" t="s">
        <v>1041</v>
      </c>
      <c r="L8" s="396" t="s">
        <v>1042</v>
      </c>
      <c r="M8" s="397">
        <v>100000</v>
      </c>
      <c r="N8" s="387">
        <v>100000</v>
      </c>
      <c r="O8" s="95" t="s">
        <v>1032</v>
      </c>
      <c r="P8" s="97">
        <v>41141</v>
      </c>
      <c r="Q8" s="97">
        <v>41202</v>
      </c>
      <c r="R8" s="385" t="s">
        <v>1043</v>
      </c>
    </row>
    <row r="9" spans="1:18" ht="101.25" customHeight="1">
      <c r="A9" s="1797"/>
      <c r="B9" s="394" t="s">
        <v>1035</v>
      </c>
      <c r="C9" s="395" t="s">
        <v>1036</v>
      </c>
      <c r="D9" s="1617"/>
      <c r="E9" s="1799"/>
      <c r="F9" s="1799"/>
      <c r="G9" s="1800"/>
      <c r="H9" s="1800"/>
      <c r="I9" s="1621"/>
      <c r="J9" s="385" t="s">
        <v>1044</v>
      </c>
      <c r="K9" s="385" t="s">
        <v>1045</v>
      </c>
      <c r="L9" s="396" t="s">
        <v>1046</v>
      </c>
      <c r="M9" s="397">
        <v>12000</v>
      </c>
      <c r="N9" s="387">
        <v>12000</v>
      </c>
      <c r="O9" s="95" t="s">
        <v>1032</v>
      </c>
      <c r="P9" s="97">
        <v>41136</v>
      </c>
      <c r="Q9" s="97">
        <v>41151</v>
      </c>
      <c r="R9" s="385" t="s">
        <v>1047</v>
      </c>
    </row>
    <row r="10" spans="1:18" ht="54" customHeight="1">
      <c r="A10" s="1797"/>
      <c r="B10" s="394" t="s">
        <v>1048</v>
      </c>
      <c r="C10" s="395" t="s">
        <v>1049</v>
      </c>
      <c r="D10" s="1617"/>
      <c r="E10" s="1799"/>
      <c r="F10" s="1799"/>
      <c r="G10" s="1800"/>
      <c r="H10" s="1800"/>
      <c r="I10" s="1621"/>
      <c r="J10" s="385" t="s">
        <v>1050</v>
      </c>
      <c r="K10" s="385" t="s">
        <v>1051</v>
      </c>
      <c r="L10" s="396" t="s">
        <v>1052</v>
      </c>
      <c r="M10" s="397">
        <v>7000</v>
      </c>
      <c r="N10" s="387">
        <v>7000</v>
      </c>
      <c r="O10" s="95" t="s">
        <v>1032</v>
      </c>
      <c r="P10" s="97">
        <v>41145</v>
      </c>
      <c r="Q10" s="97">
        <v>41159</v>
      </c>
      <c r="R10" s="385" t="s">
        <v>1053</v>
      </c>
    </row>
    <row r="11" spans="1:18" ht="56.25" customHeight="1">
      <c r="A11" s="1797"/>
      <c r="B11" s="394" t="s">
        <v>1035</v>
      </c>
      <c r="C11" s="395" t="s">
        <v>1036</v>
      </c>
      <c r="D11" s="1617"/>
      <c r="E11" s="1799"/>
      <c r="F11" s="1799"/>
      <c r="G11" s="1800"/>
      <c r="H11" s="1800"/>
      <c r="I11" s="1621"/>
      <c r="J11" s="385" t="s">
        <v>1054</v>
      </c>
      <c r="K11" s="385" t="s">
        <v>1055</v>
      </c>
      <c r="L11" s="396" t="s">
        <v>1056</v>
      </c>
      <c r="M11" s="397">
        <v>10000</v>
      </c>
      <c r="N11" s="387">
        <v>10000</v>
      </c>
      <c r="O11" s="95" t="s">
        <v>1032</v>
      </c>
      <c r="P11" s="97">
        <v>41145</v>
      </c>
      <c r="Q11" s="97">
        <v>41162</v>
      </c>
      <c r="R11" s="385" t="s">
        <v>1057</v>
      </c>
    </row>
    <row r="12" spans="1:18" ht="104.25" customHeight="1">
      <c r="A12" s="1797"/>
      <c r="B12" s="394" t="s">
        <v>1058</v>
      </c>
      <c r="C12" s="395" t="s">
        <v>1059</v>
      </c>
      <c r="D12" s="1617"/>
      <c r="E12" s="1799"/>
      <c r="F12" s="1799"/>
      <c r="G12" s="1800"/>
      <c r="H12" s="1800"/>
      <c r="I12" s="1621"/>
      <c r="J12" s="385" t="s">
        <v>1060</v>
      </c>
      <c r="K12" s="385" t="s">
        <v>1030</v>
      </c>
      <c r="L12" s="396" t="s">
        <v>1061</v>
      </c>
      <c r="M12" s="397">
        <v>10000</v>
      </c>
      <c r="N12" s="397">
        <v>10000</v>
      </c>
      <c r="O12" s="95" t="s">
        <v>1032</v>
      </c>
      <c r="P12" s="97">
        <v>41150</v>
      </c>
      <c r="Q12" s="97" t="s">
        <v>1062</v>
      </c>
      <c r="R12" s="385" t="s">
        <v>1063</v>
      </c>
    </row>
    <row r="13" spans="1:18" ht="69.75" customHeight="1">
      <c r="A13" s="1797"/>
      <c r="B13" s="394" t="s">
        <v>1048</v>
      </c>
      <c r="C13" s="395" t="s">
        <v>1049</v>
      </c>
      <c r="D13" s="1617"/>
      <c r="E13" s="1799"/>
      <c r="F13" s="1799"/>
      <c r="G13" s="1800"/>
      <c r="H13" s="1800"/>
      <c r="I13" s="1621"/>
      <c r="J13" s="385" t="s">
        <v>1064</v>
      </c>
      <c r="K13" s="385" t="s">
        <v>1065</v>
      </c>
      <c r="L13" s="396" t="s">
        <v>1066</v>
      </c>
      <c r="M13" s="397">
        <v>9000</v>
      </c>
      <c r="N13" s="387">
        <v>9000</v>
      </c>
      <c r="O13" s="95" t="s">
        <v>1032</v>
      </c>
      <c r="P13" s="97">
        <v>41152</v>
      </c>
      <c r="Q13" s="97">
        <v>41159</v>
      </c>
      <c r="R13" s="385" t="s">
        <v>1067</v>
      </c>
    </row>
    <row r="14" spans="1:18" ht="68.25" customHeight="1">
      <c r="A14" s="1797"/>
      <c r="B14" s="394" t="s">
        <v>1035</v>
      </c>
      <c r="C14" s="395" t="s">
        <v>1068</v>
      </c>
      <c r="D14" s="1617"/>
      <c r="E14" s="1799"/>
      <c r="F14" s="1799"/>
      <c r="G14" s="1800"/>
      <c r="H14" s="1800"/>
      <c r="I14" s="1621"/>
      <c r="J14" s="385" t="s">
        <v>1069</v>
      </c>
      <c r="K14" s="385" t="s">
        <v>1070</v>
      </c>
      <c r="L14" s="396" t="s">
        <v>1071</v>
      </c>
      <c r="M14" s="397">
        <v>10000</v>
      </c>
      <c r="N14" s="387">
        <v>10000</v>
      </c>
      <c r="O14" s="95" t="s">
        <v>1032</v>
      </c>
      <c r="P14" s="97">
        <v>41158</v>
      </c>
      <c r="Q14" s="97">
        <v>41161</v>
      </c>
      <c r="R14" s="385" t="s">
        <v>1072</v>
      </c>
    </row>
    <row r="15" spans="1:18" ht="67.5" customHeight="1">
      <c r="A15" s="1797"/>
      <c r="B15" s="394" t="s">
        <v>1048</v>
      </c>
      <c r="C15" s="395" t="s">
        <v>1049</v>
      </c>
      <c r="D15" s="1617"/>
      <c r="E15" s="1799"/>
      <c r="F15" s="1799"/>
      <c r="G15" s="1800"/>
      <c r="H15" s="1800"/>
      <c r="I15" s="1621"/>
      <c r="J15" s="385" t="s">
        <v>1073</v>
      </c>
      <c r="K15" s="385" t="s">
        <v>1074</v>
      </c>
      <c r="L15" s="396" t="s">
        <v>1075</v>
      </c>
      <c r="M15" s="397">
        <v>8000</v>
      </c>
      <c r="N15" s="387">
        <v>8000</v>
      </c>
      <c r="O15" s="95" t="s">
        <v>1032</v>
      </c>
      <c r="P15" s="97">
        <v>41166</v>
      </c>
      <c r="Q15" s="97">
        <v>41195</v>
      </c>
      <c r="R15" s="385" t="s">
        <v>1076</v>
      </c>
    </row>
    <row r="16" spans="1:18" ht="84.75" customHeight="1">
      <c r="A16" s="1797"/>
      <c r="B16" s="394" t="s">
        <v>1048</v>
      </c>
      <c r="C16" s="395" t="s">
        <v>1049</v>
      </c>
      <c r="D16" s="1617"/>
      <c r="E16" s="1791"/>
      <c r="F16" s="1791"/>
      <c r="G16" s="1795"/>
      <c r="H16" s="1795"/>
      <c r="I16" s="1793"/>
      <c r="J16" s="385" t="s">
        <v>1077</v>
      </c>
      <c r="K16" s="385" t="s">
        <v>1078</v>
      </c>
      <c r="L16" s="396" t="s">
        <v>1079</v>
      </c>
      <c r="M16" s="397">
        <v>10000</v>
      </c>
      <c r="N16" s="387">
        <v>10000</v>
      </c>
      <c r="O16" s="95" t="s">
        <v>1032</v>
      </c>
      <c r="P16" s="97">
        <v>41172</v>
      </c>
      <c r="Q16" s="97">
        <v>41182</v>
      </c>
      <c r="R16" s="385" t="s">
        <v>1080</v>
      </c>
    </row>
    <row r="17" spans="1:18" ht="182">
      <c r="A17" s="1796" t="s">
        <v>1034</v>
      </c>
      <c r="B17" s="394" t="s">
        <v>1081</v>
      </c>
      <c r="C17" s="398" t="s">
        <v>1082</v>
      </c>
      <c r="D17" s="1485" t="s">
        <v>1083</v>
      </c>
      <c r="E17" s="1790">
        <v>75</v>
      </c>
      <c r="F17" s="1790">
        <v>87.09</v>
      </c>
      <c r="G17" s="1794">
        <v>341100</v>
      </c>
      <c r="H17" s="1794">
        <v>287500</v>
      </c>
      <c r="I17" s="1792" t="s">
        <v>1084</v>
      </c>
      <c r="J17" s="385" t="s">
        <v>1085</v>
      </c>
      <c r="K17" s="385" t="s">
        <v>1086</v>
      </c>
      <c r="L17" s="396" t="s">
        <v>1087</v>
      </c>
      <c r="M17" s="397">
        <v>280000</v>
      </c>
      <c r="N17" s="397">
        <v>280000</v>
      </c>
      <c r="O17" s="95" t="s">
        <v>1032</v>
      </c>
      <c r="P17" s="97">
        <v>41162</v>
      </c>
      <c r="Q17" s="97">
        <v>41271</v>
      </c>
      <c r="R17" s="385" t="s">
        <v>1088</v>
      </c>
    </row>
    <row r="18" spans="1:18" ht="210">
      <c r="A18" s="1801"/>
      <c r="B18" s="399" t="s">
        <v>1081</v>
      </c>
      <c r="C18" s="400" t="s">
        <v>1082</v>
      </c>
      <c r="D18" s="1485"/>
      <c r="E18" s="1791"/>
      <c r="F18" s="1791"/>
      <c r="G18" s="1795"/>
      <c r="H18" s="1795"/>
      <c r="I18" s="1793"/>
      <c r="J18" s="385" t="s">
        <v>1198</v>
      </c>
      <c r="K18" s="385" t="s">
        <v>1199</v>
      </c>
      <c r="L18" s="396" t="s">
        <v>1200</v>
      </c>
      <c r="M18" s="397">
        <v>7500</v>
      </c>
      <c r="N18" s="397">
        <v>7500</v>
      </c>
      <c r="O18" s="95" t="s">
        <v>1032</v>
      </c>
      <c r="P18" s="97">
        <v>41178</v>
      </c>
      <c r="Q18" s="97">
        <v>41268</v>
      </c>
      <c r="R18" s="385" t="s">
        <v>1201</v>
      </c>
    </row>
    <row r="19" spans="1:18" ht="98">
      <c r="A19" s="1788" t="s">
        <v>1202</v>
      </c>
      <c r="B19" s="394" t="s">
        <v>1203</v>
      </c>
      <c r="C19" s="398" t="s">
        <v>1204</v>
      </c>
      <c r="D19" s="1789" t="s">
        <v>1205</v>
      </c>
      <c r="E19" s="1790">
        <v>75</v>
      </c>
      <c r="F19" s="1790">
        <v>9.31</v>
      </c>
      <c r="G19" s="1794">
        <v>367982.57</v>
      </c>
      <c r="H19" s="1794">
        <v>37689.68</v>
      </c>
      <c r="I19" s="1792" t="s">
        <v>1206</v>
      </c>
      <c r="J19" s="385" t="s">
        <v>1207</v>
      </c>
      <c r="K19" s="385" t="s">
        <v>1030</v>
      </c>
      <c r="L19" s="396" t="s">
        <v>1208</v>
      </c>
      <c r="M19" s="397">
        <v>9250</v>
      </c>
      <c r="N19" s="397">
        <v>9250</v>
      </c>
      <c r="O19" s="95" t="s">
        <v>1032</v>
      </c>
      <c r="P19" s="97">
        <v>41159</v>
      </c>
      <c r="Q19" s="97">
        <v>41269</v>
      </c>
      <c r="R19" s="385" t="s">
        <v>1209</v>
      </c>
    </row>
    <row r="20" spans="1:18" ht="84">
      <c r="A20" s="1788"/>
      <c r="B20" s="394" t="s">
        <v>1203</v>
      </c>
      <c r="C20" s="400" t="s">
        <v>1204</v>
      </c>
      <c r="D20" s="1789"/>
      <c r="E20" s="1791"/>
      <c r="F20" s="1791"/>
      <c r="G20" s="1795"/>
      <c r="H20" s="1795"/>
      <c r="I20" s="1793"/>
      <c r="J20" s="385" t="s">
        <v>1210</v>
      </c>
      <c r="K20" s="385" t="s">
        <v>1211</v>
      </c>
      <c r="L20" s="396" t="s">
        <v>1212</v>
      </c>
      <c r="M20" s="397">
        <v>28439</v>
      </c>
      <c r="N20" s="387">
        <v>28439</v>
      </c>
      <c r="O20" s="95" t="s">
        <v>1213</v>
      </c>
      <c r="P20" s="97">
        <v>41151</v>
      </c>
      <c r="Q20" s="97">
        <v>41409</v>
      </c>
      <c r="R20" s="385" t="s">
        <v>1214</v>
      </c>
    </row>
    <row r="21" spans="1:18" ht="28">
      <c r="A21" s="401" t="s">
        <v>322</v>
      </c>
      <c r="B21" s="1426"/>
      <c r="C21" s="1426"/>
      <c r="D21" s="1426"/>
      <c r="E21" s="1426"/>
      <c r="F21" s="1426"/>
      <c r="G21" s="1426"/>
      <c r="H21" s="1426"/>
      <c r="I21" s="1426"/>
      <c r="J21" s="1426"/>
      <c r="K21" s="1426"/>
      <c r="L21" s="1426"/>
      <c r="M21" s="1426"/>
      <c r="N21" s="1426"/>
      <c r="O21" s="1426"/>
      <c r="P21" s="1426"/>
      <c r="Q21" s="1426"/>
      <c r="R21" s="1426"/>
    </row>
    <row r="22" spans="1:18">
      <c r="A22" s="1787" t="s">
        <v>323</v>
      </c>
      <c r="B22" s="1787"/>
      <c r="C22" s="1787"/>
      <c r="D22" s="402" t="s">
        <v>1215</v>
      </c>
      <c r="E22" s="403"/>
      <c r="F22" s="403"/>
      <c r="G22" s="403"/>
      <c r="H22" s="403"/>
      <c r="I22" s="404"/>
      <c r="J22" s="404"/>
      <c r="K22" s="403"/>
      <c r="L22" s="403"/>
      <c r="M22" s="405">
        <f>SUM(M7:M20)</f>
        <v>511189</v>
      </c>
      <c r="N22" s="405">
        <f>SUM(N7:N20)</f>
        <v>511189</v>
      </c>
      <c r="O22" s="403"/>
      <c r="P22" s="403"/>
      <c r="Q22" s="403"/>
      <c r="R22" s="403"/>
    </row>
    <row r="23" spans="1:18">
      <c r="B23" s="3"/>
      <c r="C23" s="3"/>
      <c r="D23" s="3"/>
      <c r="E23" s="3"/>
      <c r="F23" s="3"/>
      <c r="G23" s="3"/>
      <c r="H23" s="3"/>
      <c r="I23" s="3"/>
      <c r="J23" s="3"/>
      <c r="K23" s="3"/>
      <c r="L23" s="3"/>
      <c r="M23" s="406"/>
      <c r="N23" s="407"/>
      <c r="O23" s="3"/>
      <c r="P23" s="3"/>
      <c r="Q23" s="3"/>
      <c r="R23" s="3"/>
    </row>
    <row r="24" spans="1:18">
      <c r="A24" s="230" t="s">
        <v>325</v>
      </c>
      <c r="G24" s="11"/>
      <c r="H24" s="11"/>
    </row>
    <row r="25" spans="1:18">
      <c r="G25" s="409"/>
    </row>
    <row r="28" spans="1:18">
      <c r="A28" s="410"/>
    </row>
    <row r="29" spans="1:18">
      <c r="A29" s="411"/>
    </row>
  </sheetData>
  <sheetProtection password="DD5C" sheet="1" objects="1" scenarios="1"/>
  <mergeCells count="47">
    <mergeCell ref="J3:N3"/>
    <mergeCell ref="A1:R1"/>
    <mergeCell ref="A2:R2"/>
    <mergeCell ref="A3:I3"/>
    <mergeCell ref="O3:R3"/>
    <mergeCell ref="A4:C4"/>
    <mergeCell ref="D4:I4"/>
    <mergeCell ref="K4:R4"/>
    <mergeCell ref="M5:M6"/>
    <mergeCell ref="N5:N6"/>
    <mergeCell ref="A5:A6"/>
    <mergeCell ref="B5:B6"/>
    <mergeCell ref="C5:C6"/>
    <mergeCell ref="D5:D6"/>
    <mergeCell ref="O5:O6"/>
    <mergeCell ref="E5:E6"/>
    <mergeCell ref="I5:I6"/>
    <mergeCell ref="J5:J6"/>
    <mergeCell ref="K5:K6"/>
    <mergeCell ref="F5:F6"/>
    <mergeCell ref="P5:Q5"/>
    <mergeCell ref="A8:A16"/>
    <mergeCell ref="D8:D16"/>
    <mergeCell ref="E8:E16"/>
    <mergeCell ref="F8:F16"/>
    <mergeCell ref="B21:R21"/>
    <mergeCell ref="H19:H20"/>
    <mergeCell ref="D17:D18"/>
    <mergeCell ref="E17:E18"/>
    <mergeCell ref="F17:F18"/>
    <mergeCell ref="I19:I20"/>
    <mergeCell ref="G8:G16"/>
    <mergeCell ref="H8:H16"/>
    <mergeCell ref="G19:G20"/>
    <mergeCell ref="A17:A18"/>
    <mergeCell ref="G5:G6"/>
    <mergeCell ref="H5:H6"/>
    <mergeCell ref="L5:L6"/>
    <mergeCell ref="I8:I16"/>
    <mergeCell ref="H17:H18"/>
    <mergeCell ref="I17:I18"/>
    <mergeCell ref="G17:G18"/>
    <mergeCell ref="A22:C22"/>
    <mergeCell ref="A19:A20"/>
    <mergeCell ref="D19:D20"/>
    <mergeCell ref="E19:E20"/>
    <mergeCell ref="F19:F20"/>
  </mergeCells>
  <phoneticPr fontId="147" type="noConversion"/>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3"/>
  <sheetViews>
    <sheetView zoomScale="60" zoomScaleNormal="60" zoomScalePageLayoutView="60" workbookViewId="0">
      <selection activeCell="G269" sqref="G269:G273"/>
    </sheetView>
  </sheetViews>
  <sheetFormatPr baseColWidth="10" defaultColWidth="11.5" defaultRowHeight="14" x14ac:dyDescent="0"/>
  <cols>
    <col min="1" max="1" width="18.83203125" customWidth="1"/>
    <col min="3" max="3" width="23.6640625" customWidth="1"/>
    <col min="4" max="4" width="27.33203125" customWidth="1"/>
    <col min="7" max="7" width="20.83203125" customWidth="1"/>
    <col min="8" max="8" width="21.83203125" customWidth="1"/>
    <col min="9" max="9" width="40.5" customWidth="1"/>
    <col min="10" max="10" width="32.83203125" customWidth="1"/>
    <col min="11" max="11" width="26.6640625" customWidth="1"/>
    <col min="12" max="12" width="29.5" customWidth="1"/>
  </cols>
  <sheetData>
    <row r="1" spans="1:18">
      <c r="A1" s="2051" t="s">
        <v>211</v>
      </c>
      <c r="B1" s="1860"/>
      <c r="C1" s="1860"/>
      <c r="D1" s="1860"/>
      <c r="E1" s="1860"/>
      <c r="F1" s="1860"/>
      <c r="G1" s="1860"/>
      <c r="H1" s="1860"/>
      <c r="I1" s="1860"/>
      <c r="J1" s="1860"/>
      <c r="K1" s="1860"/>
      <c r="L1" s="1860"/>
      <c r="M1" s="1860"/>
      <c r="N1" s="1860"/>
      <c r="O1" s="1860"/>
      <c r="P1" s="1860"/>
      <c r="Q1" s="1860"/>
      <c r="R1" s="1861"/>
    </row>
    <row r="2" spans="1:18" ht="15" thickBot="1">
      <c r="A2" s="1877" t="s">
        <v>1494</v>
      </c>
      <c r="B2" s="1878"/>
      <c r="C2" s="1878"/>
      <c r="D2" s="1878"/>
      <c r="E2" s="1878"/>
      <c r="F2" s="1878"/>
      <c r="G2" s="1878"/>
      <c r="H2" s="1878"/>
      <c r="I2" s="1878"/>
      <c r="J2" s="1878"/>
      <c r="K2" s="1878"/>
      <c r="L2" s="1878"/>
      <c r="M2" s="1878"/>
      <c r="N2" s="1878"/>
      <c r="O2" s="1878"/>
      <c r="P2" s="1878"/>
      <c r="Q2" s="1878"/>
      <c r="R2" s="1879"/>
    </row>
    <row r="3" spans="1:18" ht="15" thickBot="1">
      <c r="A3" s="1880" t="s">
        <v>1495</v>
      </c>
      <c r="B3" s="1881"/>
      <c r="C3" s="1881"/>
      <c r="D3" s="1881"/>
      <c r="E3" s="1881"/>
      <c r="F3" s="1881"/>
      <c r="G3" s="1881"/>
      <c r="H3" s="1881"/>
      <c r="I3" s="1881"/>
      <c r="J3" s="1882" t="s">
        <v>1217</v>
      </c>
      <c r="K3" s="1883"/>
      <c r="L3" s="1883"/>
      <c r="M3" s="1883"/>
      <c r="N3" s="1884"/>
      <c r="O3" s="1885" t="s">
        <v>1496</v>
      </c>
      <c r="P3" s="1886"/>
      <c r="Q3" s="1886"/>
      <c r="R3" s="1887"/>
    </row>
    <row r="4" spans="1:18" ht="15" thickBot="1">
      <c r="A4" s="1845" t="s">
        <v>212</v>
      </c>
      <c r="B4" s="1846"/>
      <c r="C4" s="1847"/>
      <c r="D4" s="1848" t="s">
        <v>213</v>
      </c>
      <c r="E4" s="1849"/>
      <c r="F4" s="1850"/>
      <c r="G4" s="1850"/>
      <c r="H4" s="1850"/>
      <c r="I4" s="1851"/>
      <c r="J4" s="1852" t="s">
        <v>421</v>
      </c>
      <c r="K4" s="1853"/>
      <c r="L4" s="1853"/>
      <c r="M4" s="1853"/>
      <c r="N4" s="1853"/>
      <c r="O4" s="1853"/>
      <c r="P4" s="1853"/>
      <c r="Q4" s="1853"/>
      <c r="R4" s="1854"/>
    </row>
    <row r="5" spans="1:18" ht="15" thickBot="1">
      <c r="A5" s="2070" t="s">
        <v>1497</v>
      </c>
      <c r="B5" s="2052" t="s">
        <v>216</v>
      </c>
      <c r="C5" s="2056" t="s">
        <v>217</v>
      </c>
      <c r="D5" s="2058" t="s">
        <v>218</v>
      </c>
      <c r="E5" s="2024" t="s">
        <v>219</v>
      </c>
      <c r="F5" s="2054" t="s">
        <v>328</v>
      </c>
      <c r="G5" s="2024" t="s">
        <v>220</v>
      </c>
      <c r="H5" s="2054" t="s">
        <v>1498</v>
      </c>
      <c r="I5" s="2047" t="s">
        <v>221</v>
      </c>
      <c r="J5" s="2049" t="s">
        <v>326</v>
      </c>
      <c r="K5" s="2024" t="s">
        <v>222</v>
      </c>
      <c r="L5" s="2052" t="s">
        <v>223</v>
      </c>
      <c r="M5" s="2024" t="s">
        <v>1499</v>
      </c>
      <c r="N5" s="2054" t="s">
        <v>1500</v>
      </c>
      <c r="O5" s="2024" t="s">
        <v>225</v>
      </c>
      <c r="P5" s="2060" t="s">
        <v>226</v>
      </c>
      <c r="Q5" s="2061"/>
      <c r="R5" s="419" t="s">
        <v>227</v>
      </c>
    </row>
    <row r="6" spans="1:18" ht="15" thickBot="1">
      <c r="A6" s="2083"/>
      <c r="B6" s="2053"/>
      <c r="C6" s="2057"/>
      <c r="D6" s="2059"/>
      <c r="E6" s="2025"/>
      <c r="F6" s="2055"/>
      <c r="G6" s="2025"/>
      <c r="H6" s="2055"/>
      <c r="I6" s="2048"/>
      <c r="J6" s="2050"/>
      <c r="K6" s="2025"/>
      <c r="L6" s="2053"/>
      <c r="M6" s="2025"/>
      <c r="N6" s="2055"/>
      <c r="O6" s="2025"/>
      <c r="P6" s="420" t="s">
        <v>228</v>
      </c>
      <c r="Q6" s="420" t="s">
        <v>229</v>
      </c>
      <c r="R6" s="421" t="s">
        <v>230</v>
      </c>
    </row>
    <row r="7" spans="1:18" ht="126">
      <c r="A7" s="2084" t="s">
        <v>1501</v>
      </c>
      <c r="B7" s="422" t="s">
        <v>1502</v>
      </c>
      <c r="C7" s="423" t="s">
        <v>1503</v>
      </c>
      <c r="D7" s="2087" t="s">
        <v>1504</v>
      </c>
      <c r="E7" s="424">
        <v>0</v>
      </c>
      <c r="F7" s="424">
        <v>0</v>
      </c>
      <c r="G7" s="2036">
        <v>35000</v>
      </c>
      <c r="H7" s="425">
        <v>0</v>
      </c>
      <c r="I7" s="426" t="s">
        <v>1505</v>
      </c>
      <c r="J7" s="427"/>
      <c r="K7" s="428" t="s">
        <v>1506</v>
      </c>
      <c r="L7" s="429"/>
      <c r="M7" s="430"/>
      <c r="N7" s="431"/>
      <c r="O7" s="2097" t="s">
        <v>516</v>
      </c>
      <c r="P7" s="432"/>
      <c r="Q7" s="432"/>
      <c r="R7" s="433"/>
    </row>
    <row r="8" spans="1:18" ht="126">
      <c r="A8" s="2007"/>
      <c r="B8" s="434" t="s">
        <v>1507</v>
      </c>
      <c r="C8" s="435" t="s">
        <v>1508</v>
      </c>
      <c r="D8" s="1972"/>
      <c r="E8" s="446">
        <v>0.06</v>
      </c>
      <c r="F8" s="636">
        <v>0</v>
      </c>
      <c r="G8" s="2037"/>
      <c r="H8" s="447">
        <v>0</v>
      </c>
      <c r="I8" s="436" t="s">
        <v>1509</v>
      </c>
      <c r="J8" s="436" t="s">
        <v>1510</v>
      </c>
      <c r="K8" s="1825" t="s">
        <v>1511</v>
      </c>
      <c r="L8" s="2041"/>
      <c r="M8" s="2026">
        <v>9000</v>
      </c>
      <c r="N8" s="2026">
        <v>0</v>
      </c>
      <c r="O8" s="2039"/>
      <c r="P8" s="437"/>
      <c r="Q8" s="437"/>
      <c r="R8" s="2088"/>
    </row>
    <row r="9" spans="1:18" ht="196">
      <c r="A9" s="2007"/>
      <c r="B9" s="438" t="s">
        <v>1512</v>
      </c>
      <c r="C9" s="435" t="s">
        <v>1513</v>
      </c>
      <c r="D9" s="1972"/>
      <c r="E9" s="446">
        <v>0.155</v>
      </c>
      <c r="F9" s="446">
        <v>1</v>
      </c>
      <c r="G9" s="2037"/>
      <c r="H9" s="447"/>
      <c r="I9" s="439"/>
      <c r="J9" s="439"/>
      <c r="K9" s="2023"/>
      <c r="L9" s="2042"/>
      <c r="M9" s="2027"/>
      <c r="N9" s="2027"/>
      <c r="O9" s="2039"/>
      <c r="P9" s="440"/>
      <c r="Q9" s="440"/>
      <c r="R9" s="2089"/>
    </row>
    <row r="10" spans="1:18" ht="204.75" customHeight="1">
      <c r="A10" s="2007"/>
      <c r="B10" s="2095" t="s">
        <v>1514</v>
      </c>
      <c r="C10" s="1864" t="s">
        <v>1515</v>
      </c>
      <c r="D10" s="1972"/>
      <c r="E10" s="2085">
        <v>0.31</v>
      </c>
      <c r="F10" s="1986">
        <v>1</v>
      </c>
      <c r="G10" s="2037"/>
      <c r="H10" s="2090">
        <v>7500</v>
      </c>
      <c r="I10" s="439"/>
      <c r="J10" s="439"/>
      <c r="K10" s="441" t="s">
        <v>1516</v>
      </c>
      <c r="L10" s="441"/>
      <c r="M10" s="442">
        <v>2500</v>
      </c>
      <c r="N10" s="442">
        <v>0</v>
      </c>
      <c r="O10" s="2039"/>
      <c r="P10" s="443"/>
      <c r="Q10" s="443"/>
      <c r="R10" s="444"/>
    </row>
    <row r="11" spans="1:18" ht="409">
      <c r="A11" s="2007"/>
      <c r="B11" s="2096"/>
      <c r="C11" s="2044"/>
      <c r="D11" s="1972"/>
      <c r="E11" s="2086"/>
      <c r="F11" s="1987"/>
      <c r="G11" s="2037"/>
      <c r="H11" s="1618"/>
      <c r="I11" s="434" t="s">
        <v>1517</v>
      </c>
      <c r="J11" s="441" t="s">
        <v>1518</v>
      </c>
      <c r="K11" s="441" t="s">
        <v>1519</v>
      </c>
      <c r="L11" s="441" t="s">
        <v>1520</v>
      </c>
      <c r="M11" s="442">
        <v>7500</v>
      </c>
      <c r="N11" s="442">
        <v>7500</v>
      </c>
      <c r="O11" s="2039"/>
      <c r="P11" s="443">
        <v>41178</v>
      </c>
      <c r="Q11" s="443">
        <v>41268</v>
      </c>
      <c r="R11" s="445" t="s">
        <v>1521</v>
      </c>
    </row>
    <row r="12" spans="1:18" ht="98">
      <c r="A12" s="2007"/>
      <c r="B12" s="438" t="s">
        <v>1522</v>
      </c>
      <c r="C12" s="435" t="s">
        <v>1523</v>
      </c>
      <c r="D12" s="1972"/>
      <c r="E12" s="446">
        <v>0.33500000000000002</v>
      </c>
      <c r="F12" s="446">
        <v>1</v>
      </c>
      <c r="G12" s="2037"/>
      <c r="H12" s="447">
        <v>0</v>
      </c>
      <c r="I12" s="448"/>
      <c r="J12" s="448"/>
      <c r="K12" s="441" t="s">
        <v>1524</v>
      </c>
      <c r="L12" s="441"/>
      <c r="M12" s="442">
        <v>11000</v>
      </c>
      <c r="N12" s="442">
        <v>0</v>
      </c>
      <c r="O12" s="2039"/>
      <c r="P12" s="449"/>
      <c r="Q12" s="449"/>
      <c r="R12" s="445"/>
    </row>
    <row r="13" spans="1:18" ht="84">
      <c r="A13" s="2007"/>
      <c r="B13" s="438" t="s">
        <v>1525</v>
      </c>
      <c r="C13" s="450" t="s">
        <v>1526</v>
      </c>
      <c r="D13" s="1972"/>
      <c r="E13" s="446">
        <v>0.06</v>
      </c>
      <c r="F13" s="446">
        <v>0</v>
      </c>
      <c r="G13" s="2037"/>
      <c r="H13" s="2091">
        <v>0</v>
      </c>
      <c r="I13" s="1832" t="s">
        <v>1527</v>
      </c>
      <c r="J13" s="1832" t="s">
        <v>1528</v>
      </c>
      <c r="K13" s="451"/>
      <c r="L13" s="2041"/>
      <c r="M13" s="2099"/>
      <c r="N13" s="2026"/>
      <c r="O13" s="2039"/>
      <c r="P13" s="1842"/>
      <c r="Q13" s="2005"/>
      <c r="R13" s="444"/>
    </row>
    <row r="14" spans="1:18" ht="183" thickBot="1">
      <c r="A14" s="2008"/>
      <c r="B14" s="452" t="s">
        <v>1529</v>
      </c>
      <c r="C14" s="453" t="s">
        <v>1530</v>
      </c>
      <c r="D14" s="2001"/>
      <c r="E14" s="446">
        <v>0.08</v>
      </c>
      <c r="F14" s="446">
        <v>0</v>
      </c>
      <c r="G14" s="2038"/>
      <c r="H14" s="2092"/>
      <c r="I14" s="2000"/>
      <c r="J14" s="2000"/>
      <c r="K14" s="454"/>
      <c r="L14" s="2098"/>
      <c r="M14" s="2100"/>
      <c r="N14" s="2100"/>
      <c r="O14" s="2040"/>
      <c r="P14" s="1953"/>
      <c r="Q14" s="2006"/>
      <c r="R14" s="455"/>
    </row>
    <row r="15" spans="1:18" ht="15" thickBot="1">
      <c r="A15" s="456" t="s">
        <v>322</v>
      </c>
      <c r="B15" s="2078"/>
      <c r="C15" s="2078"/>
      <c r="D15" s="2078"/>
      <c r="E15" s="2078"/>
      <c r="F15" s="2078"/>
      <c r="G15" s="2078"/>
      <c r="H15" s="2078"/>
      <c r="I15" s="2078"/>
      <c r="J15" s="2078"/>
      <c r="K15" s="2078"/>
      <c r="L15" s="2078"/>
      <c r="M15" s="2078"/>
      <c r="N15" s="2078"/>
      <c r="O15" s="2078"/>
      <c r="P15" s="2078"/>
      <c r="Q15" s="2078"/>
      <c r="R15" s="2079"/>
    </row>
    <row r="16" spans="1:18">
      <c r="A16" s="2080" t="s">
        <v>1531</v>
      </c>
      <c r="B16" s="2081"/>
      <c r="C16" s="2081"/>
      <c r="D16" s="2081"/>
      <c r="E16" s="2081"/>
      <c r="F16" s="2082"/>
      <c r="G16" s="457" t="s">
        <v>488</v>
      </c>
      <c r="H16" s="458"/>
      <c r="I16" s="459" t="s">
        <v>1532</v>
      </c>
      <c r="J16" s="459"/>
      <c r="K16" s="459"/>
      <c r="L16" s="459"/>
      <c r="M16" s="459"/>
      <c r="N16" s="458"/>
      <c r="O16" s="458"/>
      <c r="P16" s="458"/>
      <c r="Q16" s="458"/>
      <c r="R16" s="460"/>
    </row>
    <row r="17" spans="1:18">
      <c r="A17" s="461"/>
      <c r="B17" s="462"/>
      <c r="C17" s="462"/>
      <c r="D17" s="462"/>
      <c r="E17" s="462"/>
      <c r="F17" s="462"/>
      <c r="G17" s="462"/>
      <c r="H17" s="462"/>
      <c r="I17" s="462"/>
      <c r="J17" s="462"/>
      <c r="K17" s="462"/>
      <c r="L17" s="462"/>
      <c r="M17" s="462"/>
      <c r="N17" s="462"/>
      <c r="O17" s="462"/>
      <c r="P17" s="462"/>
      <c r="Q17" s="462"/>
      <c r="R17" s="463"/>
    </row>
    <row r="18" spans="1:18">
      <c r="A18" s="461" t="s">
        <v>325</v>
      </c>
      <c r="B18" s="462"/>
      <c r="C18" s="462"/>
      <c r="D18" s="462"/>
      <c r="E18" s="462"/>
      <c r="F18" s="462"/>
      <c r="G18" s="462"/>
      <c r="H18" s="462"/>
      <c r="I18" s="462"/>
      <c r="J18" s="462"/>
      <c r="K18" s="462"/>
      <c r="L18" s="462"/>
      <c r="M18" s="462"/>
      <c r="N18" s="462"/>
      <c r="O18" s="462"/>
      <c r="P18" s="462"/>
      <c r="Q18" s="462"/>
      <c r="R18" s="463"/>
    </row>
    <row r="19" spans="1:18">
      <c r="A19" s="461" t="s">
        <v>490</v>
      </c>
      <c r="B19" s="462"/>
      <c r="C19" s="462"/>
      <c r="D19" s="462"/>
      <c r="E19" s="462"/>
      <c r="F19" s="462"/>
      <c r="G19" s="462"/>
      <c r="H19" s="462"/>
      <c r="I19" s="462"/>
      <c r="J19" s="462"/>
      <c r="K19" s="462"/>
      <c r="L19" s="462"/>
      <c r="M19" s="462"/>
      <c r="N19" s="462"/>
      <c r="O19" s="462"/>
      <c r="P19" s="462"/>
      <c r="Q19" s="462"/>
      <c r="R19" s="463"/>
    </row>
    <row r="20" spans="1:18">
      <c r="A20" s="464"/>
      <c r="B20" s="462" t="s">
        <v>491</v>
      </c>
      <c r="C20" s="462"/>
      <c r="D20" s="462"/>
      <c r="E20" s="462"/>
      <c r="F20" s="462"/>
      <c r="G20" s="462"/>
      <c r="H20" s="462"/>
      <c r="I20" s="462"/>
      <c r="J20" s="462"/>
      <c r="K20" s="462"/>
      <c r="L20" s="462"/>
      <c r="M20" s="462"/>
      <c r="N20" s="462"/>
      <c r="O20" s="462"/>
      <c r="P20" s="462"/>
      <c r="Q20" s="462"/>
      <c r="R20" s="463"/>
    </row>
    <row r="21" spans="1:18">
      <c r="A21" s="464"/>
      <c r="B21" s="462" t="s">
        <v>492</v>
      </c>
      <c r="C21" s="462"/>
      <c r="D21" s="462"/>
      <c r="E21" s="462"/>
      <c r="F21" s="462"/>
      <c r="G21" s="462"/>
      <c r="H21" s="462"/>
      <c r="I21" s="462"/>
      <c r="J21" s="462"/>
      <c r="K21" s="462"/>
      <c r="L21" s="462"/>
      <c r="M21" s="462"/>
      <c r="N21" s="462"/>
      <c r="O21" s="462"/>
      <c r="P21" s="462"/>
      <c r="Q21" s="462"/>
      <c r="R21" s="463"/>
    </row>
    <row r="22" spans="1:18">
      <c r="A22" s="465"/>
      <c r="B22" s="462" t="s">
        <v>493</v>
      </c>
      <c r="C22" s="462"/>
      <c r="D22" s="462"/>
      <c r="E22" s="462"/>
      <c r="F22" s="462"/>
      <c r="G22" s="462"/>
      <c r="H22" s="462"/>
      <c r="I22" s="462"/>
      <c r="J22" s="462"/>
      <c r="K22" s="462"/>
      <c r="L22" s="462"/>
      <c r="M22" s="462"/>
      <c r="N22" s="462"/>
      <c r="O22" s="462"/>
      <c r="P22" s="462"/>
      <c r="Q22" s="462"/>
      <c r="R22" s="463"/>
    </row>
    <row r="23" spans="1:18">
      <c r="A23" s="466"/>
      <c r="B23" s="462" t="s">
        <v>494</v>
      </c>
      <c r="C23" s="462"/>
      <c r="D23" s="462"/>
      <c r="E23" s="462"/>
      <c r="F23" s="462"/>
      <c r="G23" s="462"/>
      <c r="H23" s="462"/>
      <c r="I23" s="462"/>
      <c r="J23" s="462"/>
      <c r="K23" s="462"/>
      <c r="L23" s="462"/>
      <c r="M23" s="462"/>
      <c r="N23" s="462"/>
      <c r="O23" s="462"/>
      <c r="P23" s="462"/>
      <c r="Q23" s="462"/>
      <c r="R23" s="463"/>
    </row>
    <row r="24" spans="1:18">
      <c r="A24" s="466"/>
      <c r="B24" s="462"/>
      <c r="C24" s="462"/>
      <c r="D24" s="462"/>
      <c r="E24" s="462"/>
      <c r="F24" s="462"/>
      <c r="G24" s="462"/>
      <c r="H24" s="462"/>
      <c r="I24" s="462"/>
      <c r="J24" s="462"/>
      <c r="K24" s="462"/>
      <c r="L24" s="462"/>
      <c r="M24" s="462"/>
      <c r="N24" s="462"/>
      <c r="O24" s="462"/>
      <c r="P24" s="462"/>
      <c r="Q24" s="462"/>
      <c r="R24" s="463"/>
    </row>
    <row r="25" spans="1:18">
      <c r="A25" s="466"/>
      <c r="B25" s="462"/>
      <c r="C25" s="462"/>
      <c r="D25" s="462"/>
      <c r="E25" s="462"/>
      <c r="F25" s="462"/>
      <c r="G25" s="462"/>
      <c r="H25" s="462"/>
      <c r="I25" s="462"/>
      <c r="J25" s="462"/>
      <c r="K25" s="462"/>
      <c r="L25" s="462"/>
      <c r="M25" s="462"/>
      <c r="N25" s="462"/>
      <c r="O25" s="462"/>
      <c r="P25" s="462"/>
      <c r="Q25" s="462"/>
      <c r="R25" s="463"/>
    </row>
    <row r="26" spans="1:18" ht="15" thickBot="1">
      <c r="A26" s="467"/>
      <c r="B26" s="468"/>
      <c r="C26" s="468"/>
      <c r="D26" s="468"/>
      <c r="E26" s="468"/>
      <c r="F26" s="468"/>
      <c r="G26" s="468"/>
      <c r="H26" s="468"/>
      <c r="I26" s="468"/>
      <c r="J26" s="468"/>
      <c r="K26" s="468"/>
      <c r="L26" s="468"/>
      <c r="M26" s="468"/>
      <c r="N26" s="468"/>
      <c r="O26" s="468"/>
      <c r="P26" s="468"/>
      <c r="Q26" s="468"/>
      <c r="R26" s="469"/>
    </row>
    <row r="27" spans="1:18" ht="15" thickBot="1">
      <c r="A27" s="470"/>
      <c r="B27" s="462"/>
      <c r="C27" s="462"/>
      <c r="D27" s="462"/>
      <c r="E27" s="462"/>
      <c r="F27" s="462"/>
      <c r="G27" s="462"/>
      <c r="H27" s="462"/>
      <c r="I27" s="462"/>
      <c r="J27" s="462"/>
      <c r="K27" s="462"/>
      <c r="L27" s="462"/>
      <c r="M27" s="462"/>
      <c r="N27" s="462"/>
      <c r="O27" s="462"/>
      <c r="P27" s="462"/>
      <c r="Q27" s="462"/>
      <c r="R27" s="462"/>
    </row>
    <row r="28" spans="1:18">
      <c r="A28" s="2051" t="s">
        <v>211</v>
      </c>
      <c r="B28" s="1860"/>
      <c r="C28" s="1860"/>
      <c r="D28" s="1860"/>
      <c r="E28" s="1860"/>
      <c r="F28" s="1860"/>
      <c r="G28" s="1860"/>
      <c r="H28" s="1860"/>
      <c r="I28" s="1860"/>
      <c r="J28" s="1860"/>
      <c r="K28" s="1860"/>
      <c r="L28" s="1860"/>
      <c r="M28" s="1860"/>
      <c r="N28" s="1860"/>
      <c r="O28" s="1860"/>
      <c r="P28" s="1860"/>
      <c r="Q28" s="1860"/>
      <c r="R28" s="1861"/>
    </row>
    <row r="29" spans="1:18" ht="15" thickBot="1">
      <c r="A29" s="1877" t="s">
        <v>1494</v>
      </c>
      <c r="B29" s="1878"/>
      <c r="C29" s="1878"/>
      <c r="D29" s="1878"/>
      <c r="E29" s="1878"/>
      <c r="F29" s="1878"/>
      <c r="G29" s="1878"/>
      <c r="H29" s="1878"/>
      <c r="I29" s="1878"/>
      <c r="J29" s="1878"/>
      <c r="K29" s="1878"/>
      <c r="L29" s="1878"/>
      <c r="M29" s="1878"/>
      <c r="N29" s="1878"/>
      <c r="O29" s="1878"/>
      <c r="P29" s="1878"/>
      <c r="Q29" s="1878"/>
      <c r="R29" s="1879"/>
    </row>
    <row r="30" spans="1:18" ht="15" thickBot="1">
      <c r="A30" s="1880" t="s">
        <v>1495</v>
      </c>
      <c r="B30" s="1881"/>
      <c r="C30" s="1881"/>
      <c r="D30" s="1881"/>
      <c r="E30" s="1881"/>
      <c r="F30" s="1881"/>
      <c r="G30" s="1881"/>
      <c r="H30" s="1881"/>
      <c r="I30" s="1881"/>
      <c r="J30" s="1882" t="s">
        <v>1217</v>
      </c>
      <c r="K30" s="1883"/>
      <c r="L30" s="1883"/>
      <c r="M30" s="1883"/>
      <c r="N30" s="1884"/>
      <c r="O30" s="1885" t="s">
        <v>1496</v>
      </c>
      <c r="P30" s="1886"/>
      <c r="Q30" s="1886"/>
      <c r="R30" s="1887"/>
    </row>
    <row r="31" spans="1:18" ht="15" thickBot="1">
      <c r="A31" s="1845" t="s">
        <v>212</v>
      </c>
      <c r="B31" s="1846"/>
      <c r="C31" s="1847"/>
      <c r="D31" s="1848" t="s">
        <v>213</v>
      </c>
      <c r="E31" s="1849"/>
      <c r="F31" s="1850"/>
      <c r="G31" s="1850"/>
      <c r="H31" s="1850"/>
      <c r="I31" s="1851"/>
      <c r="J31" s="1852" t="s">
        <v>421</v>
      </c>
      <c r="K31" s="1853"/>
      <c r="L31" s="1853"/>
      <c r="M31" s="1853"/>
      <c r="N31" s="1853"/>
      <c r="O31" s="1853"/>
      <c r="P31" s="1853"/>
      <c r="Q31" s="1853"/>
      <c r="R31" s="1854"/>
    </row>
    <row r="32" spans="1:18">
      <c r="A32" s="2070" t="s">
        <v>1497</v>
      </c>
      <c r="B32" s="2067" t="s">
        <v>216</v>
      </c>
      <c r="C32" s="2073" t="s">
        <v>217</v>
      </c>
      <c r="D32" s="2067" t="s">
        <v>218</v>
      </c>
      <c r="E32" s="2045" t="s">
        <v>219</v>
      </c>
      <c r="F32" s="2064" t="s">
        <v>328</v>
      </c>
      <c r="G32" s="2062" t="s">
        <v>220</v>
      </c>
      <c r="H32" s="2064" t="s">
        <v>1533</v>
      </c>
      <c r="I32" s="2045" t="s">
        <v>1534</v>
      </c>
      <c r="J32" s="2062" t="s">
        <v>326</v>
      </c>
      <c r="K32" s="2062" t="s">
        <v>222</v>
      </c>
      <c r="L32" s="2067" t="s">
        <v>223</v>
      </c>
      <c r="M32" s="2062" t="s">
        <v>1535</v>
      </c>
      <c r="N32" s="2064" t="s">
        <v>1533</v>
      </c>
      <c r="O32" s="2062" t="s">
        <v>225</v>
      </c>
      <c r="P32" s="2075" t="s">
        <v>226</v>
      </c>
      <c r="Q32" s="2075"/>
      <c r="R32" s="471" t="s">
        <v>227</v>
      </c>
    </row>
    <row r="33" spans="1:18" ht="15" thickBot="1">
      <c r="A33" s="2071"/>
      <c r="B33" s="2072"/>
      <c r="C33" s="2074"/>
      <c r="D33" s="2068"/>
      <c r="E33" s="2046"/>
      <c r="F33" s="2065"/>
      <c r="G33" s="2063"/>
      <c r="H33" s="2065"/>
      <c r="I33" s="2066"/>
      <c r="J33" s="2063"/>
      <c r="K33" s="2063"/>
      <c r="L33" s="2068"/>
      <c r="M33" s="2063"/>
      <c r="N33" s="2065"/>
      <c r="O33" s="2063"/>
      <c r="P33" s="472" t="s">
        <v>228</v>
      </c>
      <c r="Q33" s="472" t="s">
        <v>229</v>
      </c>
      <c r="R33" s="473" t="s">
        <v>230</v>
      </c>
    </row>
    <row r="34" spans="1:18" ht="70">
      <c r="A34" s="1810" t="s">
        <v>1536</v>
      </c>
      <c r="B34" s="474"/>
      <c r="C34" s="475"/>
      <c r="D34" s="1835" t="s">
        <v>1537</v>
      </c>
      <c r="E34" s="476"/>
      <c r="F34" s="477"/>
      <c r="G34" s="1921">
        <v>46200</v>
      </c>
      <c r="H34" s="478"/>
      <c r="I34" s="434" t="s">
        <v>1538</v>
      </c>
      <c r="J34" s="478"/>
      <c r="K34" s="2069"/>
      <c r="L34" s="479"/>
      <c r="M34" s="431"/>
      <c r="N34" s="431"/>
      <c r="O34" s="1835" t="s">
        <v>234</v>
      </c>
      <c r="P34" s="432"/>
      <c r="Q34" s="2076"/>
      <c r="R34" s="1829" t="s">
        <v>1539</v>
      </c>
    </row>
    <row r="35" spans="1:18" ht="112">
      <c r="A35" s="1811"/>
      <c r="B35" s="480" t="s">
        <v>1540</v>
      </c>
      <c r="C35" s="481" t="s">
        <v>1541</v>
      </c>
      <c r="D35" s="1836"/>
      <c r="E35" s="482">
        <v>0.25</v>
      </c>
      <c r="F35" s="483">
        <v>0</v>
      </c>
      <c r="G35" s="1922"/>
      <c r="H35" s="484">
        <v>0</v>
      </c>
      <c r="I35" s="485" t="s">
        <v>1542</v>
      </c>
      <c r="J35" s="486"/>
      <c r="K35" s="1989"/>
      <c r="L35" s="487"/>
      <c r="M35" s="488"/>
      <c r="N35" s="488"/>
      <c r="O35" s="1836"/>
      <c r="P35" s="489"/>
      <c r="Q35" s="2077"/>
      <c r="R35" s="1830"/>
    </row>
    <row r="36" spans="1:18">
      <c r="A36" s="1811"/>
      <c r="B36" s="2093" t="s">
        <v>1543</v>
      </c>
      <c r="C36" s="1864" t="s">
        <v>1544</v>
      </c>
      <c r="D36" s="1836"/>
      <c r="E36" s="1982">
        <v>0.4</v>
      </c>
      <c r="F36" s="1986">
        <v>0.5</v>
      </c>
      <c r="G36" s="1922"/>
      <c r="H36" s="1825">
        <v>0</v>
      </c>
      <c r="I36" s="1971" t="s">
        <v>1801</v>
      </c>
      <c r="J36" s="1971"/>
      <c r="K36" s="1989"/>
      <c r="L36" s="490"/>
      <c r="M36" s="491"/>
      <c r="N36" s="491"/>
      <c r="O36" s="1836"/>
      <c r="P36" s="443"/>
      <c r="Q36" s="2077"/>
      <c r="R36" s="1830"/>
    </row>
    <row r="37" spans="1:18">
      <c r="A37" s="1811"/>
      <c r="B37" s="2094"/>
      <c r="C37" s="2044"/>
      <c r="D37" s="1836"/>
      <c r="E37" s="1983"/>
      <c r="F37" s="1987"/>
      <c r="G37" s="1922"/>
      <c r="H37" s="2023"/>
      <c r="I37" s="1973"/>
      <c r="J37" s="1973"/>
      <c r="K37" s="1989"/>
      <c r="L37" s="487"/>
      <c r="M37" s="488"/>
      <c r="N37" s="491"/>
      <c r="O37" s="1836"/>
      <c r="P37" s="443"/>
      <c r="Q37" s="2077"/>
      <c r="R37" s="1830"/>
    </row>
    <row r="38" spans="1:18" ht="126">
      <c r="A38" s="1811"/>
      <c r="B38" s="492" t="s">
        <v>1802</v>
      </c>
      <c r="C38" s="493" t="s">
        <v>1803</v>
      </c>
      <c r="D38" s="1836"/>
      <c r="E38" s="494">
        <v>0.3</v>
      </c>
      <c r="F38" s="446">
        <v>0</v>
      </c>
      <c r="G38" s="1922"/>
      <c r="H38" s="495"/>
      <c r="I38" s="486"/>
      <c r="J38" s="486"/>
      <c r="K38" s="1989"/>
      <c r="L38" s="487"/>
      <c r="M38" s="488"/>
      <c r="N38" s="488"/>
      <c r="O38" s="1836"/>
      <c r="P38" s="443"/>
      <c r="Q38" s="2077"/>
      <c r="R38" s="1830"/>
    </row>
    <row r="39" spans="1:18" ht="15" thickBot="1">
      <c r="A39" s="1811"/>
      <c r="B39" s="496"/>
      <c r="C39" s="435"/>
      <c r="D39" s="1836"/>
      <c r="E39" s="494"/>
      <c r="F39" s="446"/>
      <c r="G39" s="1922"/>
      <c r="H39" s="495"/>
      <c r="I39" s="448"/>
      <c r="J39" s="448"/>
      <c r="K39" s="1989"/>
      <c r="L39" s="497"/>
      <c r="M39" s="498"/>
      <c r="N39" s="498"/>
      <c r="O39" s="1836"/>
      <c r="P39" s="443"/>
      <c r="Q39" s="2077"/>
      <c r="R39" s="1830"/>
    </row>
    <row r="40" spans="1:18" ht="15" thickBot="1">
      <c r="A40" s="499" t="s">
        <v>1804</v>
      </c>
      <c r="B40" s="500"/>
      <c r="C40" s="500"/>
      <c r="D40" s="1993" t="s">
        <v>488</v>
      </c>
      <c r="E40" s="1994"/>
      <c r="F40" s="501" t="s">
        <v>1532</v>
      </c>
      <c r="G40" s="502"/>
      <c r="H40" s="502"/>
      <c r="I40" s="502"/>
      <c r="J40" s="502"/>
      <c r="K40" s="503"/>
      <c r="L40" s="503"/>
      <c r="M40" s="503"/>
      <c r="N40" s="503"/>
      <c r="O40" s="504"/>
      <c r="P40" s="503"/>
      <c r="Q40" s="503"/>
      <c r="R40" s="505"/>
    </row>
    <row r="41" spans="1:18">
      <c r="A41" s="461"/>
      <c r="B41" s="462"/>
      <c r="C41" s="462"/>
      <c r="D41" s="462"/>
      <c r="E41" s="462"/>
      <c r="F41" s="462"/>
      <c r="G41" s="462"/>
      <c r="H41" s="462"/>
      <c r="I41" s="462"/>
      <c r="J41" s="462"/>
      <c r="K41" s="462"/>
      <c r="L41" s="462"/>
      <c r="M41" s="462"/>
      <c r="N41" s="462"/>
      <c r="O41" s="462"/>
      <c r="P41" s="462"/>
      <c r="Q41" s="462"/>
      <c r="R41" s="463"/>
    </row>
    <row r="42" spans="1:18">
      <c r="A42" s="461" t="s">
        <v>325</v>
      </c>
      <c r="B42" s="462"/>
      <c r="C42" s="462"/>
      <c r="D42" s="462"/>
      <c r="E42" s="462"/>
      <c r="F42" s="462"/>
      <c r="G42" s="462"/>
      <c r="H42" s="462"/>
      <c r="I42" s="462"/>
      <c r="J42" s="462"/>
      <c r="K42" s="462"/>
      <c r="L42" s="462"/>
      <c r="M42" s="462"/>
      <c r="N42" s="462"/>
      <c r="O42" s="462"/>
      <c r="P42" s="462"/>
      <c r="Q42" s="462"/>
      <c r="R42" s="463"/>
    </row>
    <row r="43" spans="1:18">
      <c r="A43" s="461" t="s">
        <v>490</v>
      </c>
      <c r="B43" s="462"/>
      <c r="C43" s="462"/>
      <c r="D43" s="462"/>
      <c r="E43" s="462"/>
      <c r="F43" s="462"/>
      <c r="G43" s="462"/>
      <c r="H43" s="462"/>
      <c r="I43" s="462"/>
      <c r="J43" s="462"/>
      <c r="K43" s="462"/>
      <c r="L43" s="462"/>
      <c r="M43" s="462"/>
      <c r="N43" s="462"/>
      <c r="O43" s="462"/>
      <c r="P43" s="462"/>
      <c r="Q43" s="462"/>
      <c r="R43" s="463"/>
    </row>
    <row r="44" spans="1:18">
      <c r="A44" s="464"/>
      <c r="B44" s="462" t="s">
        <v>491</v>
      </c>
      <c r="C44" s="462"/>
      <c r="D44" s="462"/>
      <c r="E44" s="462"/>
      <c r="F44" s="462"/>
      <c r="G44" s="462"/>
      <c r="H44" s="462"/>
      <c r="I44" s="462"/>
      <c r="J44" s="462"/>
      <c r="K44" s="462"/>
      <c r="L44" s="462"/>
      <c r="M44" s="462"/>
      <c r="N44" s="462"/>
      <c r="O44" s="462"/>
      <c r="P44" s="462"/>
      <c r="Q44" s="462"/>
      <c r="R44" s="463"/>
    </row>
    <row r="45" spans="1:18">
      <c r="A45" s="464"/>
      <c r="B45" s="462" t="s">
        <v>492</v>
      </c>
      <c r="C45" s="462"/>
      <c r="D45" s="462"/>
      <c r="E45" s="462"/>
      <c r="F45" s="462"/>
      <c r="G45" s="462"/>
      <c r="H45" s="462"/>
      <c r="I45" s="462"/>
      <c r="J45" s="462"/>
      <c r="K45" s="462"/>
      <c r="L45" s="462"/>
      <c r="M45" s="462"/>
      <c r="N45" s="462"/>
      <c r="O45" s="462"/>
      <c r="P45" s="462"/>
      <c r="Q45" s="462"/>
      <c r="R45" s="463"/>
    </row>
    <row r="46" spans="1:18">
      <c r="A46" s="465"/>
      <c r="B46" s="462" t="s">
        <v>493</v>
      </c>
      <c r="C46" s="462"/>
      <c r="D46" s="462"/>
      <c r="E46" s="462"/>
      <c r="F46" s="462"/>
      <c r="G46" s="462"/>
      <c r="H46" s="462"/>
      <c r="I46" s="462"/>
      <c r="J46" s="462"/>
      <c r="K46" s="462"/>
      <c r="L46" s="462"/>
      <c r="M46" s="462"/>
      <c r="N46" s="462"/>
      <c r="O46" s="462"/>
      <c r="P46" s="462"/>
      <c r="Q46" s="462"/>
      <c r="R46" s="463"/>
    </row>
    <row r="47" spans="1:18" ht="15" thickBot="1">
      <c r="A47" s="506"/>
      <c r="B47" s="468" t="s">
        <v>494</v>
      </c>
      <c r="C47" s="468"/>
      <c r="D47" s="468"/>
      <c r="E47" s="468"/>
      <c r="F47" s="468"/>
      <c r="G47" s="468"/>
      <c r="H47" s="468"/>
      <c r="I47" s="468"/>
      <c r="J47" s="468"/>
      <c r="K47" s="468"/>
      <c r="L47" s="468"/>
      <c r="M47" s="468"/>
      <c r="N47" s="468"/>
      <c r="O47" s="468"/>
      <c r="P47" s="468"/>
      <c r="Q47" s="468"/>
      <c r="R47" s="469"/>
    </row>
    <row r="48" spans="1:18" ht="15" thickBot="1">
      <c r="A48" s="507"/>
      <c r="B48" s="508"/>
      <c r="C48" s="508"/>
      <c r="D48" s="508"/>
      <c r="E48" s="508"/>
      <c r="F48" s="508"/>
      <c r="G48" s="508"/>
      <c r="H48" s="508"/>
      <c r="I48" s="508"/>
      <c r="J48" s="508"/>
      <c r="K48" s="508"/>
      <c r="L48" s="508"/>
      <c r="M48" s="508"/>
      <c r="N48" s="508"/>
      <c r="O48" s="508"/>
      <c r="P48" s="508"/>
      <c r="Q48" s="508"/>
      <c r="R48" s="509"/>
    </row>
    <row r="53" spans="1:18" ht="15" thickBot="1"/>
    <row r="54" spans="1:18">
      <c r="A54" s="2051" t="s">
        <v>211</v>
      </c>
      <c r="B54" s="1860"/>
      <c r="C54" s="1860"/>
      <c r="D54" s="1860"/>
      <c r="E54" s="1860"/>
      <c r="F54" s="1860"/>
      <c r="G54" s="1860"/>
      <c r="H54" s="1860"/>
      <c r="I54" s="1860"/>
      <c r="J54" s="1860"/>
      <c r="K54" s="1860"/>
      <c r="L54" s="1860"/>
      <c r="M54" s="1860"/>
      <c r="N54" s="1860"/>
      <c r="O54" s="1860"/>
      <c r="P54" s="1860"/>
      <c r="Q54" s="1860"/>
      <c r="R54" s="1861"/>
    </row>
    <row r="55" spans="1:18" ht="15" thickBot="1">
      <c r="A55" s="1877" t="s">
        <v>1494</v>
      </c>
      <c r="B55" s="1878"/>
      <c r="C55" s="1878"/>
      <c r="D55" s="1878"/>
      <c r="E55" s="1878"/>
      <c r="F55" s="1878"/>
      <c r="G55" s="1878"/>
      <c r="H55" s="1878"/>
      <c r="I55" s="1878"/>
      <c r="J55" s="1878"/>
      <c r="K55" s="1878"/>
      <c r="L55" s="1878"/>
      <c r="M55" s="1878"/>
      <c r="N55" s="1878"/>
      <c r="O55" s="1878"/>
      <c r="P55" s="1878"/>
      <c r="Q55" s="1878"/>
      <c r="R55" s="1879"/>
    </row>
    <row r="56" spans="1:18" ht="15" thickBot="1">
      <c r="A56" s="1880" t="s">
        <v>1495</v>
      </c>
      <c r="B56" s="1881"/>
      <c r="C56" s="1881"/>
      <c r="D56" s="1881"/>
      <c r="E56" s="1881"/>
      <c r="F56" s="1881"/>
      <c r="G56" s="1881"/>
      <c r="H56" s="1881"/>
      <c r="I56" s="1881"/>
      <c r="J56" s="1882" t="s">
        <v>1217</v>
      </c>
      <c r="K56" s="1883"/>
      <c r="L56" s="1883"/>
      <c r="M56" s="1883"/>
      <c r="N56" s="1884"/>
      <c r="O56" s="1885" t="s">
        <v>1496</v>
      </c>
      <c r="P56" s="1886"/>
      <c r="Q56" s="1886"/>
      <c r="R56" s="1887"/>
    </row>
    <row r="57" spans="1:18" ht="15" thickBot="1">
      <c r="A57" s="1845" t="s">
        <v>212</v>
      </c>
      <c r="B57" s="1846"/>
      <c r="C57" s="1847"/>
      <c r="D57" s="1848" t="s">
        <v>213</v>
      </c>
      <c r="E57" s="1849"/>
      <c r="F57" s="1850"/>
      <c r="G57" s="1850"/>
      <c r="H57" s="1850"/>
      <c r="I57" s="1851"/>
      <c r="J57" s="1852" t="s">
        <v>421</v>
      </c>
      <c r="K57" s="1853"/>
      <c r="L57" s="1853"/>
      <c r="M57" s="1853"/>
      <c r="N57" s="1853"/>
      <c r="O57" s="1853"/>
      <c r="P57" s="1853"/>
      <c r="Q57" s="1853"/>
      <c r="R57" s="1854"/>
    </row>
    <row r="58" spans="1:18">
      <c r="A58" s="2070" t="s">
        <v>1497</v>
      </c>
      <c r="B58" s="2067" t="s">
        <v>216</v>
      </c>
      <c r="C58" s="2073" t="s">
        <v>217</v>
      </c>
      <c r="D58" s="2067" t="s">
        <v>218</v>
      </c>
      <c r="E58" s="2045" t="s">
        <v>219</v>
      </c>
      <c r="F58" s="2064" t="s">
        <v>328</v>
      </c>
      <c r="G58" s="2062" t="s">
        <v>220</v>
      </c>
      <c r="H58" s="2064" t="s">
        <v>1533</v>
      </c>
      <c r="I58" s="2045" t="s">
        <v>1534</v>
      </c>
      <c r="J58" s="2062" t="s">
        <v>326</v>
      </c>
      <c r="K58" s="2062" t="s">
        <v>222</v>
      </c>
      <c r="L58" s="2067" t="s">
        <v>223</v>
      </c>
      <c r="M58" s="2062" t="s">
        <v>1535</v>
      </c>
      <c r="N58" s="2064" t="s">
        <v>1533</v>
      </c>
      <c r="O58" s="2062" t="s">
        <v>225</v>
      </c>
      <c r="P58" s="2075" t="s">
        <v>226</v>
      </c>
      <c r="Q58" s="2075"/>
      <c r="R58" s="471" t="s">
        <v>227</v>
      </c>
    </row>
    <row r="59" spans="1:18" ht="15" thickBot="1">
      <c r="A59" s="2071"/>
      <c r="B59" s="2072"/>
      <c r="C59" s="2074"/>
      <c r="D59" s="2068"/>
      <c r="E59" s="2046"/>
      <c r="F59" s="2065"/>
      <c r="G59" s="2063"/>
      <c r="H59" s="2065"/>
      <c r="I59" s="2066"/>
      <c r="J59" s="2063"/>
      <c r="K59" s="2063"/>
      <c r="L59" s="2068"/>
      <c r="M59" s="2063"/>
      <c r="N59" s="2065"/>
      <c r="O59" s="2063"/>
      <c r="P59" s="472" t="s">
        <v>228</v>
      </c>
      <c r="Q59" s="510" t="s">
        <v>229</v>
      </c>
      <c r="R59" s="473" t="s">
        <v>230</v>
      </c>
    </row>
    <row r="60" spans="1:18" ht="126">
      <c r="A60" s="1810" t="s">
        <v>1805</v>
      </c>
      <c r="B60" s="474"/>
      <c r="C60" s="475"/>
      <c r="D60" s="1835" t="s">
        <v>1806</v>
      </c>
      <c r="E60" s="476"/>
      <c r="F60" s="477"/>
      <c r="G60" s="1921">
        <v>100000</v>
      </c>
      <c r="H60" s="478"/>
      <c r="I60" s="434" t="s">
        <v>1807</v>
      </c>
      <c r="J60" s="478"/>
      <c r="K60" s="2069"/>
      <c r="L60" s="479"/>
      <c r="M60" s="431"/>
      <c r="N60" s="431"/>
      <c r="O60" s="1835" t="s">
        <v>234</v>
      </c>
      <c r="P60" s="432"/>
      <c r="Q60" s="443"/>
      <c r="R60" s="1829" t="s">
        <v>1539</v>
      </c>
    </row>
    <row r="61" spans="1:18" ht="168">
      <c r="A61" s="1811"/>
      <c r="B61" s="480" t="s">
        <v>1808</v>
      </c>
      <c r="C61" s="481" t="s">
        <v>1809</v>
      </c>
      <c r="D61" s="1836"/>
      <c r="E61" s="482">
        <v>0.4</v>
      </c>
      <c r="F61" s="483">
        <v>0.5</v>
      </c>
      <c r="G61" s="1922"/>
      <c r="H61" s="511">
        <v>0</v>
      </c>
      <c r="I61" s="485" t="s">
        <v>1810</v>
      </c>
      <c r="J61" s="486"/>
      <c r="K61" s="1989"/>
      <c r="L61" s="487"/>
      <c r="M61" s="488"/>
      <c r="N61" s="488">
        <v>0</v>
      </c>
      <c r="O61" s="1836"/>
      <c r="P61" s="489"/>
      <c r="Q61" s="443"/>
      <c r="R61" s="1830"/>
    </row>
    <row r="62" spans="1:18" ht="252">
      <c r="A62" s="1811"/>
      <c r="B62" s="492" t="s">
        <v>1811</v>
      </c>
      <c r="C62" s="435" t="s">
        <v>1812</v>
      </c>
      <c r="D62" s="1836"/>
      <c r="E62" s="482">
        <v>0.3</v>
      </c>
      <c r="F62" s="483">
        <v>0.3</v>
      </c>
      <c r="G62" s="1922"/>
      <c r="H62" s="511">
        <v>0</v>
      </c>
      <c r="I62" s="485" t="s">
        <v>1813</v>
      </c>
      <c r="J62" s="485"/>
      <c r="K62" s="1989"/>
      <c r="L62" s="490"/>
      <c r="M62" s="491"/>
      <c r="N62" s="491">
        <v>0</v>
      </c>
      <c r="O62" s="1836"/>
      <c r="P62" s="443"/>
      <c r="Q62" s="443"/>
      <c r="R62" s="1830"/>
    </row>
    <row r="63" spans="1:18" ht="155" thickBot="1">
      <c r="A63" s="1811"/>
      <c r="B63" s="492" t="s">
        <v>1814</v>
      </c>
      <c r="C63" s="493" t="s">
        <v>1815</v>
      </c>
      <c r="D63" s="1836"/>
      <c r="E63" s="494">
        <v>0.4</v>
      </c>
      <c r="F63" s="446">
        <v>0.5</v>
      </c>
      <c r="G63" s="1922"/>
      <c r="H63" s="495">
        <v>0</v>
      </c>
      <c r="I63" s="485" t="s">
        <v>1816</v>
      </c>
      <c r="J63" s="485"/>
      <c r="K63" s="1989"/>
      <c r="L63" s="487"/>
      <c r="M63" s="488"/>
      <c r="N63" s="488">
        <v>0</v>
      </c>
      <c r="O63" s="1836"/>
      <c r="P63" s="443"/>
      <c r="Q63" s="443"/>
      <c r="R63" s="1830"/>
    </row>
    <row r="64" spans="1:18" ht="15" thickBot="1">
      <c r="A64" s="499" t="s">
        <v>1531</v>
      </c>
      <c r="B64" s="500"/>
      <c r="C64" s="500"/>
      <c r="D64" s="1993" t="s">
        <v>488</v>
      </c>
      <c r="E64" s="1994"/>
      <c r="F64" s="501" t="s">
        <v>1532</v>
      </c>
      <c r="G64" s="502"/>
      <c r="H64" s="502"/>
      <c r="I64" s="502"/>
      <c r="J64" s="502"/>
      <c r="K64" s="503"/>
      <c r="L64" s="503"/>
      <c r="M64" s="503"/>
      <c r="N64" s="503"/>
      <c r="O64" s="504"/>
      <c r="P64" s="503"/>
      <c r="Q64" s="468"/>
      <c r="R64" s="505"/>
    </row>
    <row r="65" spans="1:18">
      <c r="A65" s="461"/>
      <c r="B65" s="462"/>
      <c r="C65" s="462"/>
      <c r="D65" s="462"/>
      <c r="E65" s="462"/>
      <c r="F65" s="462"/>
      <c r="G65" s="462"/>
      <c r="H65" s="462"/>
      <c r="I65" s="462"/>
      <c r="J65" s="462"/>
      <c r="K65" s="462"/>
      <c r="L65" s="462"/>
      <c r="M65" s="462"/>
      <c r="N65" s="462"/>
      <c r="O65" s="462"/>
      <c r="P65" s="462"/>
      <c r="Q65" s="462"/>
      <c r="R65" s="463"/>
    </row>
    <row r="66" spans="1:18">
      <c r="A66" s="461" t="s">
        <v>325</v>
      </c>
      <c r="B66" s="462"/>
      <c r="C66" s="462"/>
      <c r="D66" s="462"/>
      <c r="E66" s="462"/>
      <c r="F66" s="462"/>
      <c r="G66" s="462"/>
      <c r="H66" s="462"/>
      <c r="I66" s="462"/>
      <c r="J66" s="462"/>
      <c r="K66" s="462"/>
      <c r="L66" s="462"/>
      <c r="M66" s="462"/>
      <c r="N66" s="462"/>
      <c r="O66" s="462"/>
      <c r="P66" s="462"/>
      <c r="Q66" s="462"/>
      <c r="R66" s="463"/>
    </row>
    <row r="67" spans="1:18">
      <c r="A67" s="461" t="s">
        <v>490</v>
      </c>
      <c r="B67" s="462"/>
      <c r="C67" s="462"/>
      <c r="D67" s="462"/>
      <c r="E67" s="462"/>
      <c r="F67" s="462"/>
      <c r="G67" s="462"/>
      <c r="H67" s="462"/>
      <c r="I67" s="462"/>
      <c r="J67" s="462"/>
      <c r="K67" s="462"/>
      <c r="L67" s="462"/>
      <c r="M67" s="462"/>
      <c r="N67" s="462"/>
      <c r="O67" s="462"/>
      <c r="P67" s="462"/>
      <c r="Q67" s="462"/>
      <c r="R67" s="463"/>
    </row>
    <row r="68" spans="1:18">
      <c r="A68" s="464"/>
      <c r="B68" s="462" t="s">
        <v>491</v>
      </c>
      <c r="C68" s="462"/>
      <c r="D68" s="462"/>
      <c r="E68" s="462"/>
      <c r="F68" s="462"/>
      <c r="G68" s="462"/>
      <c r="H68" s="462"/>
      <c r="I68" s="462"/>
      <c r="J68" s="462"/>
      <c r="K68" s="462"/>
      <c r="L68" s="462"/>
      <c r="M68" s="462"/>
      <c r="N68" s="462"/>
      <c r="O68" s="462"/>
      <c r="P68" s="462"/>
      <c r="Q68" s="462"/>
      <c r="R68" s="463"/>
    </row>
    <row r="69" spans="1:18">
      <c r="A69" s="464"/>
      <c r="B69" s="462" t="s">
        <v>492</v>
      </c>
      <c r="C69" s="462"/>
      <c r="D69" s="462"/>
      <c r="E69" s="462"/>
      <c r="F69" s="462"/>
      <c r="G69" s="462"/>
      <c r="H69" s="462"/>
      <c r="I69" s="462"/>
      <c r="J69" s="462"/>
      <c r="K69" s="462"/>
      <c r="L69" s="462"/>
      <c r="M69" s="462"/>
      <c r="N69" s="462"/>
      <c r="O69" s="462"/>
      <c r="P69" s="462"/>
      <c r="Q69" s="462"/>
      <c r="R69" s="463"/>
    </row>
    <row r="70" spans="1:18">
      <c r="A70" s="465"/>
      <c r="B70" s="462" t="s">
        <v>493</v>
      </c>
      <c r="C70" s="462"/>
      <c r="D70" s="462"/>
      <c r="E70" s="462"/>
      <c r="F70" s="462"/>
      <c r="G70" s="462"/>
      <c r="H70" s="462"/>
      <c r="I70" s="462"/>
      <c r="J70" s="462"/>
      <c r="K70" s="462"/>
      <c r="L70" s="462"/>
      <c r="M70" s="462"/>
      <c r="N70" s="462"/>
      <c r="O70" s="462"/>
      <c r="P70" s="462"/>
      <c r="Q70" s="462"/>
      <c r="R70" s="463"/>
    </row>
    <row r="71" spans="1:18" ht="15" thickBot="1">
      <c r="A71" s="506"/>
      <c r="B71" s="468" t="s">
        <v>494</v>
      </c>
      <c r="C71" s="468"/>
      <c r="D71" s="468"/>
      <c r="E71" s="468"/>
      <c r="F71" s="468"/>
      <c r="G71" s="468"/>
      <c r="H71" s="468"/>
      <c r="I71" s="468"/>
      <c r="J71" s="468"/>
      <c r="K71" s="468"/>
      <c r="L71" s="468"/>
      <c r="M71" s="468"/>
      <c r="N71" s="468"/>
      <c r="O71" s="468"/>
      <c r="P71" s="468"/>
      <c r="Q71" s="468"/>
      <c r="R71" s="469"/>
    </row>
    <row r="72" spans="1:18" ht="15" thickBot="1">
      <c r="A72" s="507"/>
      <c r="B72" s="508"/>
      <c r="C72" s="508"/>
      <c r="D72" s="508"/>
      <c r="E72" s="508"/>
      <c r="F72" s="508"/>
      <c r="G72" s="508"/>
      <c r="H72" s="508"/>
      <c r="I72" s="508"/>
      <c r="J72" s="508"/>
      <c r="K72" s="508"/>
      <c r="L72" s="508"/>
      <c r="M72" s="508"/>
      <c r="N72" s="508"/>
      <c r="O72" s="508"/>
      <c r="P72" s="508"/>
      <c r="Q72" s="508"/>
      <c r="R72" s="509"/>
    </row>
    <row r="73" spans="1:18">
      <c r="A73" s="2051" t="s">
        <v>211</v>
      </c>
      <c r="B73" s="1860"/>
      <c r="C73" s="1860"/>
      <c r="D73" s="1860"/>
      <c r="E73" s="1860"/>
      <c r="F73" s="1860"/>
      <c r="G73" s="1860"/>
      <c r="H73" s="1860"/>
      <c r="I73" s="1860"/>
      <c r="J73" s="1860"/>
      <c r="K73" s="1860"/>
      <c r="L73" s="1860"/>
      <c r="M73" s="1860"/>
      <c r="N73" s="1860"/>
      <c r="O73" s="1860"/>
      <c r="P73" s="1860"/>
      <c r="Q73" s="1860"/>
      <c r="R73" s="1861"/>
    </row>
    <row r="74" spans="1:18" ht="15" thickBot="1">
      <c r="A74" s="1877" t="s">
        <v>1494</v>
      </c>
      <c r="B74" s="1878"/>
      <c r="C74" s="1878"/>
      <c r="D74" s="1878"/>
      <c r="E74" s="1878"/>
      <c r="F74" s="1878"/>
      <c r="G74" s="1878"/>
      <c r="H74" s="1878"/>
      <c r="I74" s="1878"/>
      <c r="J74" s="1878"/>
      <c r="K74" s="1878"/>
      <c r="L74" s="1878"/>
      <c r="M74" s="1878"/>
      <c r="N74" s="1878"/>
      <c r="O74" s="1878"/>
      <c r="P74" s="1878"/>
      <c r="Q74" s="1878"/>
      <c r="R74" s="1879"/>
    </row>
    <row r="75" spans="1:18" ht="15" thickBot="1">
      <c r="A75" s="1880" t="s">
        <v>1495</v>
      </c>
      <c r="B75" s="1881"/>
      <c r="C75" s="1881"/>
      <c r="D75" s="1881"/>
      <c r="E75" s="1881"/>
      <c r="F75" s="1881"/>
      <c r="G75" s="1881"/>
      <c r="H75" s="1881"/>
      <c r="I75" s="1881"/>
      <c r="J75" s="1882" t="s">
        <v>1217</v>
      </c>
      <c r="K75" s="1883"/>
      <c r="L75" s="1883"/>
      <c r="M75" s="1883"/>
      <c r="N75" s="1884"/>
      <c r="O75" s="1885" t="s">
        <v>1496</v>
      </c>
      <c r="P75" s="1886"/>
      <c r="Q75" s="1886"/>
      <c r="R75" s="1887"/>
    </row>
    <row r="76" spans="1:18" ht="15" thickBot="1">
      <c r="A76" s="1845" t="s">
        <v>212</v>
      </c>
      <c r="B76" s="1846"/>
      <c r="C76" s="1847"/>
      <c r="D76" s="1848" t="s">
        <v>213</v>
      </c>
      <c r="E76" s="1849"/>
      <c r="F76" s="1850"/>
      <c r="G76" s="1850"/>
      <c r="H76" s="1850"/>
      <c r="I76" s="1851"/>
      <c r="J76" s="1852" t="s">
        <v>421</v>
      </c>
      <c r="K76" s="1853"/>
      <c r="L76" s="1853"/>
      <c r="M76" s="1853"/>
      <c r="N76" s="1853"/>
      <c r="O76" s="1853"/>
      <c r="P76" s="1853"/>
      <c r="Q76" s="1853"/>
      <c r="R76" s="1854"/>
    </row>
    <row r="77" spans="1:18" ht="37" thickBot="1">
      <c r="A77" s="512" t="s">
        <v>1497</v>
      </c>
      <c r="B77" s="2052" t="s">
        <v>216</v>
      </c>
      <c r="C77" s="2056" t="s">
        <v>217</v>
      </c>
      <c r="D77" s="2058" t="s">
        <v>218</v>
      </c>
      <c r="E77" s="2024" t="s">
        <v>219</v>
      </c>
      <c r="F77" s="2054" t="s">
        <v>328</v>
      </c>
      <c r="G77" s="2024" t="s">
        <v>220</v>
      </c>
      <c r="H77" s="2054" t="s">
        <v>1498</v>
      </c>
      <c r="I77" s="2047" t="s">
        <v>221</v>
      </c>
      <c r="J77" s="2049" t="s">
        <v>326</v>
      </c>
      <c r="K77" s="2024" t="s">
        <v>222</v>
      </c>
      <c r="L77" s="2052" t="s">
        <v>223</v>
      </c>
      <c r="M77" s="2024" t="s">
        <v>1499</v>
      </c>
      <c r="N77" s="2054" t="s">
        <v>1500</v>
      </c>
      <c r="O77" s="2024" t="s">
        <v>225</v>
      </c>
      <c r="P77" s="2060" t="s">
        <v>226</v>
      </c>
      <c r="Q77" s="2061"/>
      <c r="R77" s="419" t="s">
        <v>227</v>
      </c>
    </row>
    <row r="78" spans="1:18" ht="15" thickBot="1">
      <c r="A78" s="513"/>
      <c r="B78" s="2053"/>
      <c r="C78" s="2057"/>
      <c r="D78" s="2059"/>
      <c r="E78" s="2025"/>
      <c r="F78" s="2055"/>
      <c r="G78" s="2025"/>
      <c r="H78" s="2055"/>
      <c r="I78" s="2048"/>
      <c r="J78" s="2050"/>
      <c r="K78" s="2025"/>
      <c r="L78" s="2053"/>
      <c r="M78" s="2025"/>
      <c r="N78" s="2055"/>
      <c r="O78" s="2025"/>
      <c r="P78" s="420" t="s">
        <v>228</v>
      </c>
      <c r="Q78" s="420" t="s">
        <v>229</v>
      </c>
      <c r="R78" s="421" t="s">
        <v>230</v>
      </c>
    </row>
    <row r="79" spans="1:18" ht="140">
      <c r="A79" s="514" t="s">
        <v>1817</v>
      </c>
      <c r="B79" s="1835" t="s">
        <v>1821</v>
      </c>
      <c r="C79" s="1905" t="s">
        <v>1822</v>
      </c>
      <c r="D79" s="1971" t="s">
        <v>1818</v>
      </c>
      <c r="E79" s="1942">
        <v>0.3</v>
      </c>
      <c r="F79" s="1942">
        <v>0.8</v>
      </c>
      <c r="G79" s="2032">
        <f>319999999.73/1000</f>
        <v>319999.99973000004</v>
      </c>
      <c r="H79" s="2036">
        <v>26400</v>
      </c>
      <c r="I79" s="426" t="s">
        <v>1819</v>
      </c>
      <c r="J79" s="427"/>
      <c r="K79" s="495" t="s">
        <v>1820</v>
      </c>
      <c r="L79" s="429"/>
      <c r="M79" s="430"/>
      <c r="N79" s="431"/>
      <c r="O79" s="2039" t="s">
        <v>516</v>
      </c>
      <c r="P79" s="515"/>
      <c r="Q79" s="432"/>
      <c r="R79" s="433"/>
    </row>
    <row r="80" spans="1:18" ht="90" customHeight="1">
      <c r="A80" s="516"/>
      <c r="B80" s="1836"/>
      <c r="C80" s="1906"/>
      <c r="D80" s="1972"/>
      <c r="E80" s="1943"/>
      <c r="F80" s="1943"/>
      <c r="G80" s="2033"/>
      <c r="H80" s="2037"/>
      <c r="I80" s="518" t="s">
        <v>1823</v>
      </c>
      <c r="J80" s="436"/>
      <c r="K80" s="495"/>
      <c r="L80" s="519"/>
      <c r="M80" s="488"/>
      <c r="N80" s="488"/>
      <c r="O80" s="2039"/>
      <c r="P80" s="443"/>
      <c r="Q80" s="443"/>
      <c r="R80" s="444"/>
    </row>
    <row r="81" spans="1:24" ht="409">
      <c r="A81" s="516"/>
      <c r="B81" s="1836"/>
      <c r="C81" s="1906"/>
      <c r="D81" s="1972"/>
      <c r="E81" s="1943"/>
      <c r="F81" s="1943"/>
      <c r="G81" s="2033"/>
      <c r="H81" s="2037"/>
      <c r="I81" s="486" t="s">
        <v>1824</v>
      </c>
      <c r="J81" s="486" t="s">
        <v>1825</v>
      </c>
      <c r="K81" s="495" t="s">
        <v>1826</v>
      </c>
      <c r="L81" s="519" t="s">
        <v>1827</v>
      </c>
      <c r="M81" s="488">
        <v>6000</v>
      </c>
      <c r="N81" s="488">
        <v>6000</v>
      </c>
      <c r="O81" s="2039"/>
      <c r="P81" s="443">
        <v>41173</v>
      </c>
      <c r="Q81" s="443">
        <v>41263</v>
      </c>
      <c r="R81" s="444" t="s">
        <v>1828</v>
      </c>
      <c r="S81" s="638"/>
    </row>
    <row r="82" spans="1:24" ht="409">
      <c r="A82" s="516"/>
      <c r="B82" s="1836"/>
      <c r="C82" s="1906"/>
      <c r="D82" s="1972"/>
      <c r="E82" s="1943"/>
      <c r="F82" s="1943"/>
      <c r="G82" s="2033"/>
      <c r="H82" s="2037"/>
      <c r="I82" s="486" t="s">
        <v>1829</v>
      </c>
      <c r="J82" s="520" t="s">
        <v>1830</v>
      </c>
      <c r="K82" s="520" t="s">
        <v>1831</v>
      </c>
      <c r="L82" s="519" t="s">
        <v>1545</v>
      </c>
      <c r="M82" s="488">
        <v>5400</v>
      </c>
      <c r="N82" s="488">
        <v>5400</v>
      </c>
      <c r="O82" s="2039"/>
      <c r="P82" s="443">
        <v>41173</v>
      </c>
      <c r="Q82" s="443">
        <v>41263</v>
      </c>
      <c r="R82" s="444"/>
      <c r="S82" s="638"/>
      <c r="X82" s="376">
        <f>3081600-3074000</f>
        <v>7600</v>
      </c>
    </row>
    <row r="83" spans="1:24" ht="350">
      <c r="A83" s="516"/>
      <c r="B83" s="1836"/>
      <c r="C83" s="1906"/>
      <c r="D83" s="1972"/>
      <c r="E83" s="1943"/>
      <c r="F83" s="1943"/>
      <c r="G83" s="2033"/>
      <c r="H83" s="2037"/>
      <c r="I83" s="518" t="s">
        <v>1546</v>
      </c>
      <c r="J83" s="495" t="s">
        <v>1547</v>
      </c>
      <c r="K83" s="495" t="s">
        <v>1548</v>
      </c>
      <c r="L83" s="519" t="s">
        <v>1549</v>
      </c>
      <c r="M83" s="488">
        <v>7500</v>
      </c>
      <c r="N83" s="488">
        <v>7500</v>
      </c>
      <c r="O83" s="2039"/>
      <c r="P83" s="443">
        <v>41172</v>
      </c>
      <c r="Q83" s="443">
        <v>41262</v>
      </c>
      <c r="R83" s="495" t="s">
        <v>1550</v>
      </c>
      <c r="S83" s="638"/>
    </row>
    <row r="84" spans="1:24" ht="392">
      <c r="A84" s="516"/>
      <c r="B84" s="2023"/>
      <c r="C84" s="2044"/>
      <c r="D84" s="1972"/>
      <c r="E84" s="1987"/>
      <c r="F84" s="1987"/>
      <c r="G84" s="2033"/>
      <c r="H84" s="2037"/>
      <c r="I84" s="518" t="s">
        <v>1551</v>
      </c>
      <c r="J84" s="495" t="s">
        <v>1552</v>
      </c>
      <c r="K84" s="495" t="s">
        <v>1553</v>
      </c>
      <c r="L84" s="519" t="s">
        <v>1554</v>
      </c>
      <c r="M84" s="488">
        <v>7500</v>
      </c>
      <c r="N84" s="488">
        <v>7500</v>
      </c>
      <c r="O84" s="2039"/>
      <c r="P84" s="443">
        <v>41178</v>
      </c>
      <c r="Q84" s="443">
        <v>41268</v>
      </c>
      <c r="R84" s="495" t="s">
        <v>1828</v>
      </c>
      <c r="S84" s="638"/>
    </row>
    <row r="85" spans="1:24" ht="140">
      <c r="A85" s="516"/>
      <c r="B85" s="521" t="s">
        <v>1555</v>
      </c>
      <c r="C85" s="435" t="s">
        <v>1544</v>
      </c>
      <c r="D85" s="1972"/>
      <c r="E85" s="517">
        <v>0.1</v>
      </c>
      <c r="F85" s="446">
        <v>0.1</v>
      </c>
      <c r="G85" s="2033"/>
      <c r="H85" s="2037"/>
      <c r="I85" s="522"/>
      <c r="J85" s="441"/>
      <c r="K85" s="441"/>
      <c r="L85" s="441"/>
      <c r="M85" s="442"/>
      <c r="N85" s="442"/>
      <c r="O85" s="2039"/>
      <c r="P85" s="443"/>
      <c r="Q85" s="443"/>
      <c r="R85" s="495"/>
    </row>
    <row r="86" spans="1:24" ht="126">
      <c r="A86" s="516"/>
      <c r="B86" s="521" t="s">
        <v>1556</v>
      </c>
      <c r="C86" s="435" t="s">
        <v>1803</v>
      </c>
      <c r="D86" s="1972"/>
      <c r="E86" s="446">
        <v>0.1</v>
      </c>
      <c r="F86" s="446">
        <v>1</v>
      </c>
      <c r="G86" s="2033"/>
      <c r="H86" s="2037"/>
      <c r="I86" s="439"/>
      <c r="J86" s="439"/>
      <c r="K86" s="2043"/>
      <c r="L86" s="2041"/>
      <c r="M86" s="2026"/>
      <c r="N86" s="2026"/>
      <c r="O86" s="2039"/>
      <c r="P86" s="2005"/>
      <c r="Q86" s="2005"/>
      <c r="R86" s="444"/>
    </row>
    <row r="87" spans="1:24" ht="84">
      <c r="A87" s="516"/>
      <c r="B87" s="521" t="s">
        <v>1557</v>
      </c>
      <c r="C87" s="435" t="s">
        <v>1558</v>
      </c>
      <c r="D87" s="1972"/>
      <c r="E87" s="446">
        <v>0.15</v>
      </c>
      <c r="F87" s="446">
        <v>0</v>
      </c>
      <c r="G87" s="2033"/>
      <c r="H87" s="2037"/>
      <c r="I87" s="448"/>
      <c r="J87" s="448"/>
      <c r="K87" s="2043"/>
      <c r="L87" s="2042"/>
      <c r="M87" s="2027"/>
      <c r="N87" s="2027"/>
      <c r="O87" s="2039"/>
      <c r="P87" s="2031"/>
      <c r="Q87" s="2031"/>
      <c r="R87" s="444"/>
    </row>
    <row r="88" spans="1:24">
      <c r="A88" s="516"/>
      <c r="B88" s="1927" t="s">
        <v>1559</v>
      </c>
      <c r="C88" s="1863" t="s">
        <v>1560</v>
      </c>
      <c r="D88" s="1972"/>
      <c r="E88" s="2017">
        <v>0.35</v>
      </c>
      <c r="F88" s="2017">
        <v>0.3</v>
      </c>
      <c r="G88" s="2033"/>
      <c r="H88" s="2037"/>
      <c r="I88" s="1820"/>
      <c r="J88" s="1820"/>
      <c r="K88" s="451"/>
      <c r="L88" s="523"/>
      <c r="M88" s="442"/>
      <c r="N88" s="442"/>
      <c r="O88" s="2039"/>
      <c r="P88" s="524"/>
      <c r="Q88" s="524"/>
      <c r="R88" s="444"/>
    </row>
    <row r="89" spans="1:24" ht="15" thickBot="1">
      <c r="A89" s="525"/>
      <c r="B89" s="1928"/>
      <c r="C89" s="1865"/>
      <c r="D89" s="2001"/>
      <c r="E89" s="2035"/>
      <c r="F89" s="2035"/>
      <c r="G89" s="2034"/>
      <c r="H89" s="2038"/>
      <c r="I89" s="1821"/>
      <c r="J89" s="1821"/>
      <c r="K89" s="454"/>
      <c r="L89" s="526"/>
      <c r="M89" s="527"/>
      <c r="N89" s="528"/>
      <c r="O89" s="2040"/>
      <c r="P89" s="529"/>
      <c r="Q89" s="529"/>
      <c r="R89" s="455"/>
    </row>
    <row r="90" spans="1:24" ht="15" thickBot="1">
      <c r="A90" s="456" t="s">
        <v>322</v>
      </c>
      <c r="B90" s="2078"/>
      <c r="C90" s="2078"/>
      <c r="D90" s="2078"/>
      <c r="E90" s="2078"/>
      <c r="F90" s="2078"/>
      <c r="G90" s="2078"/>
      <c r="H90" s="2078"/>
      <c r="I90" s="2078"/>
      <c r="J90" s="2078"/>
      <c r="K90" s="2078"/>
      <c r="L90" s="2078"/>
      <c r="M90" s="2078"/>
      <c r="N90" s="2078"/>
      <c r="O90" s="2078"/>
      <c r="P90" s="2078"/>
      <c r="Q90" s="2078"/>
      <c r="R90" s="2079"/>
    </row>
    <row r="91" spans="1:24">
      <c r="A91" s="2080" t="s">
        <v>1531</v>
      </c>
      <c r="B91" s="2081"/>
      <c r="C91" s="2081"/>
      <c r="D91" s="2081"/>
      <c r="E91" s="2081"/>
      <c r="F91" s="2082"/>
      <c r="G91" s="457" t="s">
        <v>488</v>
      </c>
      <c r="H91" s="458"/>
      <c r="I91" s="459" t="s">
        <v>1532</v>
      </c>
      <c r="J91" s="459"/>
      <c r="K91" s="459"/>
      <c r="L91" s="459"/>
      <c r="M91" s="459"/>
      <c r="N91" s="458"/>
      <c r="O91" s="458"/>
      <c r="P91" s="458"/>
      <c r="Q91" s="458"/>
      <c r="R91" s="460"/>
    </row>
    <row r="92" spans="1:24">
      <c r="A92" s="461"/>
      <c r="B92" s="462"/>
      <c r="C92" s="462"/>
      <c r="D92" s="462"/>
      <c r="E92" s="462"/>
      <c r="F92" s="462"/>
      <c r="G92" s="462"/>
      <c r="H92" s="462"/>
      <c r="I92" s="462"/>
      <c r="J92" s="462"/>
      <c r="K92" s="462"/>
      <c r="L92" s="462"/>
      <c r="M92" s="462"/>
      <c r="N92" s="462"/>
      <c r="O92" s="462"/>
      <c r="P92" s="462"/>
      <c r="Q92" s="462"/>
      <c r="R92" s="463"/>
    </row>
    <row r="93" spans="1:24">
      <c r="A93" s="461" t="s">
        <v>325</v>
      </c>
      <c r="B93" s="462"/>
      <c r="C93" s="462"/>
      <c r="D93" s="462"/>
      <c r="E93" s="462"/>
      <c r="F93" s="462"/>
      <c r="G93" s="462"/>
      <c r="H93" s="462"/>
      <c r="I93" s="462"/>
      <c r="J93" s="462"/>
      <c r="K93" s="462"/>
      <c r="L93" s="462"/>
      <c r="M93" s="462"/>
      <c r="N93" s="462"/>
      <c r="O93" s="462"/>
      <c r="P93" s="462"/>
      <c r="Q93" s="462"/>
      <c r="R93" s="463"/>
    </row>
    <row r="94" spans="1:24">
      <c r="A94" s="461" t="s">
        <v>490</v>
      </c>
      <c r="B94" s="462"/>
      <c r="C94" s="462"/>
      <c r="D94" s="462"/>
      <c r="E94" s="462"/>
      <c r="F94" s="462"/>
      <c r="G94" s="462"/>
      <c r="H94" s="462"/>
      <c r="I94" s="462"/>
      <c r="J94" s="462"/>
      <c r="K94" s="462"/>
      <c r="L94" s="462"/>
      <c r="M94" s="462"/>
      <c r="N94" s="462"/>
      <c r="O94" s="462"/>
      <c r="P94" s="462"/>
      <c r="Q94" s="462"/>
      <c r="R94" s="463"/>
    </row>
    <row r="95" spans="1:24">
      <c r="A95" s="464"/>
      <c r="B95" s="462" t="s">
        <v>491</v>
      </c>
      <c r="C95" s="462"/>
      <c r="D95" s="462"/>
      <c r="E95" s="462"/>
      <c r="F95" s="462"/>
      <c r="G95" s="462"/>
      <c r="H95" s="462"/>
      <c r="I95" s="462"/>
      <c r="J95" s="462"/>
      <c r="K95" s="462"/>
      <c r="L95" s="462"/>
      <c r="M95" s="462"/>
      <c r="N95" s="462"/>
      <c r="O95" s="462"/>
      <c r="P95" s="462"/>
      <c r="Q95" s="462"/>
      <c r="R95" s="463"/>
    </row>
    <row r="96" spans="1:24">
      <c r="A96" s="464"/>
      <c r="B96" s="462" t="s">
        <v>492</v>
      </c>
      <c r="C96" s="462"/>
      <c r="D96" s="462"/>
      <c r="E96" s="462"/>
      <c r="F96" s="462"/>
      <c r="G96" s="462"/>
      <c r="H96" s="462"/>
      <c r="I96" s="462"/>
      <c r="J96" s="462"/>
      <c r="K96" s="462"/>
      <c r="L96" s="462"/>
      <c r="M96" s="462"/>
      <c r="N96" s="462"/>
      <c r="O96" s="462"/>
      <c r="P96" s="462"/>
      <c r="Q96" s="462"/>
      <c r="R96" s="463"/>
    </row>
    <row r="97" spans="1:18">
      <c r="A97" s="465"/>
      <c r="B97" s="462" t="s">
        <v>493</v>
      </c>
      <c r="C97" s="462"/>
      <c r="D97" s="462"/>
      <c r="E97" s="462"/>
      <c r="F97" s="462"/>
      <c r="G97" s="462"/>
      <c r="H97" s="462"/>
      <c r="I97" s="462"/>
      <c r="J97" s="462"/>
      <c r="K97" s="462"/>
      <c r="L97" s="462"/>
      <c r="M97" s="462"/>
      <c r="N97" s="462"/>
      <c r="O97" s="462"/>
      <c r="P97" s="462"/>
      <c r="Q97" s="462"/>
      <c r="R97" s="463"/>
    </row>
    <row r="98" spans="1:18">
      <c r="A98" s="466"/>
      <c r="B98" s="462" t="s">
        <v>494</v>
      </c>
      <c r="C98" s="462"/>
      <c r="D98" s="462"/>
      <c r="E98" s="462"/>
      <c r="F98" s="462"/>
      <c r="G98" s="462"/>
      <c r="H98" s="462"/>
      <c r="I98" s="462"/>
      <c r="J98" s="462"/>
      <c r="K98" s="462"/>
      <c r="L98" s="462"/>
      <c r="M98" s="462"/>
      <c r="N98" s="462"/>
      <c r="O98" s="462"/>
      <c r="P98" s="462"/>
      <c r="Q98" s="462"/>
      <c r="R98" s="463"/>
    </row>
    <row r="99" spans="1:18">
      <c r="A99" s="466"/>
      <c r="B99" s="462"/>
      <c r="C99" s="462"/>
      <c r="D99" s="462"/>
      <c r="E99" s="462"/>
      <c r="F99" s="462"/>
      <c r="G99" s="462"/>
      <c r="H99" s="462"/>
      <c r="I99" s="462"/>
      <c r="J99" s="462"/>
      <c r="K99" s="462"/>
      <c r="L99" s="462"/>
      <c r="M99" s="462"/>
      <c r="N99" s="462"/>
      <c r="O99" s="462"/>
      <c r="P99" s="462"/>
      <c r="Q99" s="462"/>
      <c r="R99" s="463"/>
    </row>
    <row r="100" spans="1:18">
      <c r="A100" s="466"/>
      <c r="B100" s="462"/>
      <c r="C100" s="462"/>
      <c r="D100" s="462"/>
      <c r="E100" s="462"/>
      <c r="F100" s="462"/>
      <c r="G100" s="462"/>
      <c r="H100" s="462"/>
      <c r="I100" s="462"/>
      <c r="J100" s="462"/>
      <c r="K100" s="462"/>
      <c r="L100" s="462"/>
      <c r="M100" s="462"/>
      <c r="N100" s="462"/>
      <c r="O100" s="462"/>
      <c r="P100" s="462"/>
      <c r="Q100" s="462"/>
      <c r="R100" s="463"/>
    </row>
    <row r="101" spans="1:18" ht="15" thickBot="1">
      <c r="A101" s="467"/>
      <c r="B101" s="468"/>
      <c r="C101" s="468"/>
      <c r="D101" s="468"/>
      <c r="E101" s="468"/>
      <c r="F101" s="468"/>
      <c r="G101" s="468"/>
      <c r="H101" s="468"/>
      <c r="I101" s="468"/>
      <c r="J101" s="468"/>
      <c r="K101" s="468"/>
      <c r="L101" s="468"/>
      <c r="M101" s="468"/>
      <c r="N101" s="468"/>
      <c r="O101" s="468"/>
      <c r="P101" s="468"/>
      <c r="Q101" s="468"/>
      <c r="R101" s="469"/>
    </row>
    <row r="102" spans="1:18" ht="15" thickBot="1"/>
    <row r="103" spans="1:18">
      <c r="A103" s="1859" t="s">
        <v>211</v>
      </c>
      <c r="B103" s="1860"/>
      <c r="C103" s="1860"/>
      <c r="D103" s="1860"/>
      <c r="E103" s="1860"/>
      <c r="F103" s="1860"/>
      <c r="G103" s="1860"/>
      <c r="H103" s="1860"/>
      <c r="I103" s="1860"/>
      <c r="J103" s="1860"/>
      <c r="K103" s="1860"/>
      <c r="L103" s="1860"/>
      <c r="M103" s="1860"/>
      <c r="N103" s="1860"/>
      <c r="O103" s="1860"/>
      <c r="P103" s="1860"/>
      <c r="Q103" s="1860"/>
      <c r="R103" s="1861"/>
    </row>
    <row r="104" spans="1:18" ht="15" thickBot="1">
      <c r="A104" s="1877" t="s">
        <v>1494</v>
      </c>
      <c r="B104" s="1878"/>
      <c r="C104" s="1878"/>
      <c r="D104" s="1878"/>
      <c r="E104" s="1878"/>
      <c r="F104" s="1878"/>
      <c r="G104" s="1878"/>
      <c r="H104" s="1878"/>
      <c r="I104" s="1878"/>
      <c r="J104" s="1878"/>
      <c r="K104" s="1878"/>
      <c r="L104" s="1878"/>
      <c r="M104" s="1878"/>
      <c r="N104" s="1878"/>
      <c r="O104" s="1878"/>
      <c r="P104" s="1878"/>
      <c r="Q104" s="1878"/>
      <c r="R104" s="1879"/>
    </row>
    <row r="105" spans="1:18" ht="15" thickBot="1">
      <c r="A105" s="1880" t="s">
        <v>1495</v>
      </c>
      <c r="B105" s="1881"/>
      <c r="C105" s="1881"/>
      <c r="D105" s="1881"/>
      <c r="E105" s="1881"/>
      <c r="F105" s="1881"/>
      <c r="G105" s="1881"/>
      <c r="H105" s="1881"/>
      <c r="I105" s="1881"/>
      <c r="J105" s="1882" t="s">
        <v>1217</v>
      </c>
      <c r="K105" s="1883"/>
      <c r="L105" s="1883"/>
      <c r="M105" s="1883"/>
      <c r="N105" s="1884"/>
      <c r="O105" s="1885" t="s">
        <v>1496</v>
      </c>
      <c r="P105" s="1886"/>
      <c r="Q105" s="1886"/>
      <c r="R105" s="1887"/>
    </row>
    <row r="106" spans="1:18" ht="15" thickBot="1">
      <c r="A106" s="1845" t="s">
        <v>212</v>
      </c>
      <c r="B106" s="1846"/>
      <c r="C106" s="1847"/>
      <c r="D106" s="1848" t="s">
        <v>213</v>
      </c>
      <c r="E106" s="1849"/>
      <c r="F106" s="1850"/>
      <c r="G106" s="1850"/>
      <c r="H106" s="1850"/>
      <c r="I106" s="1851"/>
      <c r="J106" s="1852" t="s">
        <v>421</v>
      </c>
      <c r="K106" s="1853"/>
      <c r="L106" s="1853"/>
      <c r="M106" s="1853"/>
      <c r="N106" s="1853"/>
      <c r="O106" s="1853"/>
      <c r="P106" s="1853"/>
      <c r="Q106" s="1853"/>
      <c r="R106" s="1854"/>
    </row>
    <row r="107" spans="1:18">
      <c r="A107" s="1855" t="s">
        <v>215</v>
      </c>
      <c r="B107" s="1843" t="s">
        <v>216</v>
      </c>
      <c r="C107" s="1888" t="s">
        <v>217</v>
      </c>
      <c r="D107" s="1843" t="s">
        <v>218</v>
      </c>
      <c r="E107" s="1827" t="s">
        <v>219</v>
      </c>
      <c r="F107" s="1822" t="s">
        <v>328</v>
      </c>
      <c r="G107" s="1824" t="s">
        <v>220</v>
      </c>
      <c r="H107" s="1822" t="s">
        <v>1500</v>
      </c>
      <c r="I107" s="1827" t="s">
        <v>221</v>
      </c>
      <c r="J107" s="1824" t="s">
        <v>326</v>
      </c>
      <c r="K107" s="1824" t="s">
        <v>222</v>
      </c>
      <c r="L107" s="1843" t="s">
        <v>223</v>
      </c>
      <c r="M107" s="1824" t="s">
        <v>1561</v>
      </c>
      <c r="N107" s="1822" t="s">
        <v>1500</v>
      </c>
      <c r="O107" s="1824" t="s">
        <v>225</v>
      </c>
      <c r="P107" s="1826" t="s">
        <v>226</v>
      </c>
      <c r="Q107" s="1826"/>
      <c r="R107" s="530" t="s">
        <v>227</v>
      </c>
    </row>
    <row r="108" spans="1:18" ht="15" thickBot="1">
      <c r="A108" s="1856"/>
      <c r="B108" s="1844"/>
      <c r="C108" s="1889"/>
      <c r="D108" s="1844"/>
      <c r="E108" s="1828"/>
      <c r="F108" s="1823"/>
      <c r="G108" s="1825"/>
      <c r="H108" s="1823"/>
      <c r="I108" s="1828"/>
      <c r="J108" s="1825"/>
      <c r="K108" s="1825"/>
      <c r="L108" s="1844"/>
      <c r="M108" s="1825"/>
      <c r="N108" s="1823"/>
      <c r="O108" s="1825"/>
      <c r="P108" s="531" t="s">
        <v>228</v>
      </c>
      <c r="Q108" s="531" t="s">
        <v>229</v>
      </c>
      <c r="R108" s="532" t="s">
        <v>230</v>
      </c>
    </row>
    <row r="109" spans="1:18" ht="84">
      <c r="A109" s="1810" t="s">
        <v>1562</v>
      </c>
      <c r="B109" s="533"/>
      <c r="C109" s="475"/>
      <c r="D109" s="2018" t="s">
        <v>1563</v>
      </c>
      <c r="E109" s="639"/>
      <c r="F109" s="477"/>
      <c r="G109" s="2028">
        <f>642567667/1000</f>
        <v>642567.66700000002</v>
      </c>
      <c r="H109" s="478"/>
      <c r="I109" s="534" t="s">
        <v>1564</v>
      </c>
      <c r="J109" s="478"/>
      <c r="K109" s="535" t="s">
        <v>1565</v>
      </c>
      <c r="L109" s="479"/>
      <c r="M109" s="430"/>
      <c r="N109" s="431"/>
      <c r="O109" s="1927"/>
      <c r="P109" s="443"/>
      <c r="Q109" s="443"/>
      <c r="R109" s="1927"/>
    </row>
    <row r="110" spans="1:18" ht="140">
      <c r="A110" s="1811"/>
      <c r="B110" s="536" t="s">
        <v>1566</v>
      </c>
      <c r="C110" s="537" t="s">
        <v>1567</v>
      </c>
      <c r="D110" s="2019"/>
      <c r="E110" s="495">
        <v>30</v>
      </c>
      <c r="F110" s="446">
        <v>0.25</v>
      </c>
      <c r="G110" s="2029"/>
      <c r="H110" s="495">
        <v>0</v>
      </c>
      <c r="I110" s="538" t="s">
        <v>1568</v>
      </c>
      <c r="J110" s="486"/>
      <c r="K110" s="539"/>
      <c r="L110" s="540"/>
      <c r="M110" s="488"/>
      <c r="N110" s="488"/>
      <c r="O110" s="1927"/>
      <c r="P110" s="443"/>
      <c r="Q110" s="443"/>
      <c r="R110" s="1927"/>
    </row>
    <row r="111" spans="1:18">
      <c r="A111" s="1811"/>
      <c r="B111" s="1990" t="s">
        <v>1569</v>
      </c>
      <c r="C111" s="1990" t="s">
        <v>1570</v>
      </c>
      <c r="D111" s="2019"/>
      <c r="E111" s="2021">
        <v>30</v>
      </c>
      <c r="F111" s="2002">
        <v>0.4</v>
      </c>
      <c r="G111" s="2029"/>
      <c r="H111" s="2017">
        <v>0</v>
      </c>
      <c r="I111" s="1832" t="s">
        <v>1571</v>
      </c>
      <c r="J111" s="1971"/>
      <c r="K111" s="539"/>
      <c r="L111" s="541"/>
      <c r="M111" s="488"/>
      <c r="N111" s="488"/>
      <c r="O111" s="1927"/>
      <c r="P111" s="443"/>
      <c r="Q111" s="443"/>
      <c r="R111" s="1927"/>
    </row>
    <row r="112" spans="1:18">
      <c r="A112" s="1811"/>
      <c r="B112" s="1978"/>
      <c r="C112" s="1978"/>
      <c r="D112" s="2019"/>
      <c r="E112" s="2022"/>
      <c r="F112" s="2003"/>
      <c r="G112" s="2029"/>
      <c r="H112" s="1968"/>
      <c r="I112" s="1970"/>
      <c r="J112" s="1972"/>
      <c r="K112" s="539"/>
      <c r="L112" s="541"/>
      <c r="M112" s="488"/>
      <c r="N112" s="488"/>
      <c r="O112" s="1927"/>
      <c r="P112" s="443"/>
      <c r="Q112" s="443"/>
      <c r="R112" s="1927"/>
    </row>
    <row r="113" spans="1:18">
      <c r="A113" s="1811"/>
      <c r="B113" s="2015"/>
      <c r="C113" s="2015"/>
      <c r="D113" s="2019"/>
      <c r="E113" s="2022"/>
      <c r="F113" s="2016"/>
      <c r="G113" s="2029"/>
      <c r="H113" s="1969"/>
      <c r="I113" s="1833"/>
      <c r="J113" s="1973"/>
      <c r="K113" s="535"/>
      <c r="L113" s="541"/>
      <c r="M113" s="488"/>
      <c r="N113" s="488"/>
      <c r="O113" s="1927"/>
      <c r="P113" s="443"/>
      <c r="Q113" s="443"/>
      <c r="R113" s="1927"/>
    </row>
    <row r="114" spans="1:18" ht="29" thickBot="1">
      <c r="A114" s="1811"/>
      <c r="B114" s="1990" t="s">
        <v>1572</v>
      </c>
      <c r="C114" s="542" t="s">
        <v>1573</v>
      </c>
      <c r="D114" s="2019"/>
      <c r="E114" s="1825">
        <v>20</v>
      </c>
      <c r="F114" s="1986">
        <v>0.24</v>
      </c>
      <c r="G114" s="2029"/>
      <c r="H114" s="2014">
        <v>0</v>
      </c>
      <c r="I114" s="1820" t="s">
        <v>1574</v>
      </c>
      <c r="J114" s="485"/>
      <c r="K114" s="539"/>
      <c r="L114" s="543"/>
      <c r="M114" s="544"/>
      <c r="N114" s="544"/>
      <c r="O114" s="1927"/>
      <c r="P114" s="443"/>
      <c r="Q114" s="443"/>
      <c r="R114" s="1927"/>
    </row>
    <row r="115" spans="1:18" ht="295" thickBot="1">
      <c r="A115" s="1812"/>
      <c r="B115" s="1979"/>
      <c r="C115" s="542"/>
      <c r="D115" s="2020"/>
      <c r="E115" s="2023"/>
      <c r="F115" s="1987"/>
      <c r="G115" s="2030"/>
      <c r="H115" s="2014"/>
      <c r="I115" s="1820"/>
      <c r="J115" s="486" t="s">
        <v>1575</v>
      </c>
      <c r="K115" s="545" t="s">
        <v>1576</v>
      </c>
      <c r="L115" s="546" t="s">
        <v>1577</v>
      </c>
      <c r="M115" s="488">
        <v>7500</v>
      </c>
      <c r="N115" s="488">
        <v>7500</v>
      </c>
      <c r="O115" s="1927"/>
      <c r="P115" s="443"/>
      <c r="Q115" s="443"/>
      <c r="R115" s="434"/>
    </row>
    <row r="116" spans="1:18" ht="15" thickBot="1">
      <c r="A116" s="547" t="s">
        <v>1804</v>
      </c>
      <c r="B116" s="548"/>
      <c r="C116" s="548"/>
      <c r="D116" s="1916" t="s">
        <v>488</v>
      </c>
      <c r="E116" s="1917"/>
      <c r="F116" s="549" t="s">
        <v>1532</v>
      </c>
      <c r="G116" s="550"/>
      <c r="H116" s="550"/>
      <c r="I116" s="550"/>
      <c r="J116" s="550"/>
      <c r="K116" s="468"/>
      <c r="L116" s="468"/>
      <c r="M116" s="468"/>
      <c r="N116" s="468"/>
      <c r="O116" s="469"/>
      <c r="P116" s="468"/>
      <c r="Q116" s="468"/>
      <c r="R116" s="551"/>
    </row>
    <row r="117" spans="1:18">
      <c r="A117" s="552"/>
      <c r="B117" s="458"/>
      <c r="C117" s="458"/>
      <c r="D117" s="458"/>
      <c r="E117" s="458"/>
      <c r="F117" s="462"/>
      <c r="G117" s="458"/>
      <c r="H117" s="458"/>
      <c r="I117" s="458"/>
      <c r="J117" s="458"/>
      <c r="K117" s="458"/>
      <c r="L117" s="458"/>
      <c r="M117" s="458"/>
      <c r="N117" s="458"/>
      <c r="O117" s="458"/>
      <c r="P117" s="458"/>
      <c r="Q117" s="458"/>
      <c r="R117" s="460"/>
    </row>
    <row r="118" spans="1:18">
      <c r="A118" s="461" t="s">
        <v>325</v>
      </c>
      <c r="B118" s="462"/>
      <c r="C118" s="462"/>
      <c r="D118" s="462"/>
      <c r="E118" s="462"/>
      <c r="F118" s="462"/>
      <c r="G118" s="462"/>
      <c r="H118" s="462"/>
      <c r="I118" s="462"/>
      <c r="J118" s="462"/>
      <c r="K118" s="462"/>
      <c r="L118" s="462"/>
      <c r="M118" s="462"/>
      <c r="N118" s="462"/>
      <c r="O118" s="462"/>
      <c r="P118" s="462"/>
      <c r="Q118" s="462"/>
      <c r="R118" s="463"/>
    </row>
    <row r="119" spans="1:18">
      <c r="A119" s="461" t="s">
        <v>490</v>
      </c>
      <c r="B119" s="462"/>
      <c r="C119" s="462"/>
      <c r="D119" s="462"/>
      <c r="E119" s="462"/>
      <c r="F119" s="462"/>
      <c r="G119" s="462"/>
      <c r="H119" s="462"/>
      <c r="I119" s="462"/>
      <c r="J119" s="462"/>
      <c r="K119" s="462"/>
      <c r="L119" s="462"/>
      <c r="M119" s="462"/>
      <c r="N119" s="462"/>
      <c r="O119" s="462"/>
      <c r="P119" s="462"/>
      <c r="Q119" s="462"/>
      <c r="R119" s="463"/>
    </row>
    <row r="120" spans="1:18">
      <c r="A120" s="464"/>
      <c r="B120" s="462" t="s">
        <v>491</v>
      </c>
      <c r="C120" s="462"/>
      <c r="D120" s="462"/>
      <c r="E120" s="462"/>
      <c r="F120" s="462"/>
      <c r="G120" s="462"/>
      <c r="H120" s="462"/>
      <c r="I120" s="462"/>
      <c r="J120" s="462"/>
      <c r="K120" s="462"/>
      <c r="L120" s="462"/>
      <c r="M120" s="462"/>
      <c r="N120" s="462"/>
      <c r="O120" s="462"/>
      <c r="P120" s="462"/>
      <c r="Q120" s="462"/>
      <c r="R120" s="463"/>
    </row>
    <row r="121" spans="1:18">
      <c r="A121" s="464"/>
      <c r="B121" s="462" t="s">
        <v>492</v>
      </c>
      <c r="C121" s="462"/>
      <c r="D121" s="462"/>
      <c r="E121" s="462"/>
      <c r="F121" s="462"/>
      <c r="G121" s="462"/>
      <c r="H121" s="462"/>
      <c r="I121" s="462"/>
      <c r="J121" s="462"/>
      <c r="K121" s="462"/>
      <c r="L121" s="462"/>
      <c r="M121" s="462"/>
      <c r="N121" s="462"/>
      <c r="O121" s="462"/>
      <c r="P121" s="462"/>
      <c r="Q121" s="462"/>
      <c r="R121" s="463"/>
    </row>
    <row r="122" spans="1:18">
      <c r="A122" s="465"/>
      <c r="B122" s="462" t="s">
        <v>493</v>
      </c>
      <c r="C122" s="462"/>
      <c r="D122" s="462"/>
      <c r="E122" s="462"/>
      <c r="F122" s="462"/>
      <c r="G122" s="462"/>
      <c r="H122" s="462"/>
      <c r="I122" s="462"/>
      <c r="J122" s="462"/>
      <c r="K122" s="462"/>
      <c r="L122" s="462"/>
      <c r="M122" s="462"/>
      <c r="N122" s="462"/>
      <c r="O122" s="462"/>
      <c r="P122" s="462"/>
      <c r="Q122" s="462"/>
      <c r="R122" s="463"/>
    </row>
    <row r="123" spans="1:18" ht="15" thickBot="1">
      <c r="A123" s="506"/>
      <c r="B123" s="468" t="s">
        <v>494</v>
      </c>
      <c r="C123" s="468"/>
      <c r="D123" s="468"/>
      <c r="E123" s="468"/>
      <c r="F123" s="468"/>
      <c r="G123" s="468"/>
      <c r="H123" s="468"/>
      <c r="I123" s="468"/>
      <c r="J123" s="468"/>
      <c r="K123" s="468"/>
      <c r="L123" s="468"/>
      <c r="M123" s="468"/>
      <c r="N123" s="468"/>
      <c r="O123" s="468"/>
      <c r="P123" s="468"/>
      <c r="Q123" s="468"/>
      <c r="R123" s="469"/>
    </row>
    <row r="124" spans="1:18" ht="15" thickBot="1"/>
    <row r="125" spans="1:18">
      <c r="A125" s="1859"/>
      <c r="B125" s="1860"/>
      <c r="C125" s="1860"/>
      <c r="D125" s="1860"/>
      <c r="E125" s="1860"/>
      <c r="F125" s="1860"/>
      <c r="G125" s="1860"/>
      <c r="H125" s="1860"/>
      <c r="I125" s="1860"/>
      <c r="J125" s="1860"/>
      <c r="K125" s="1860"/>
      <c r="L125" s="1860"/>
      <c r="M125" s="1860"/>
      <c r="N125" s="1860"/>
      <c r="O125" s="1860"/>
      <c r="P125" s="1860"/>
      <c r="Q125" s="1860"/>
      <c r="R125" s="1861"/>
    </row>
    <row r="126" spans="1:18">
      <c r="A126" s="553"/>
      <c r="B126" s="554"/>
      <c r="C126" s="554"/>
      <c r="D126" s="554"/>
      <c r="E126" s="554"/>
      <c r="F126" s="554"/>
      <c r="G126" s="554"/>
      <c r="H126" s="554"/>
      <c r="I126" s="554"/>
      <c r="J126" s="554"/>
      <c r="K126" s="554"/>
      <c r="L126" s="554"/>
      <c r="M126" s="554"/>
      <c r="N126" s="554"/>
      <c r="O126" s="554"/>
      <c r="P126" s="554"/>
      <c r="Q126" s="554"/>
      <c r="R126" s="555"/>
    </row>
    <row r="127" spans="1:18">
      <c r="A127" s="553"/>
      <c r="B127" s="554"/>
      <c r="C127" s="554"/>
      <c r="D127" s="554"/>
      <c r="E127" s="554"/>
      <c r="F127" s="554"/>
      <c r="G127" s="554"/>
      <c r="H127" s="554"/>
      <c r="I127" s="554"/>
      <c r="J127" s="554"/>
      <c r="K127" s="554"/>
      <c r="L127" s="554"/>
      <c r="M127" s="554"/>
      <c r="N127" s="554"/>
      <c r="O127" s="554"/>
      <c r="P127" s="554"/>
      <c r="Q127" s="554"/>
      <c r="R127" s="555"/>
    </row>
    <row r="128" spans="1:18">
      <c r="A128" s="553"/>
      <c r="B128" s="554"/>
      <c r="C128" s="554"/>
      <c r="D128" s="554"/>
      <c r="E128" s="554"/>
      <c r="F128" s="554"/>
      <c r="G128" s="554"/>
      <c r="H128" s="554"/>
      <c r="I128" s="554"/>
      <c r="J128" s="554"/>
      <c r="K128" s="554"/>
      <c r="L128" s="554"/>
      <c r="M128" s="554"/>
      <c r="N128" s="554"/>
      <c r="O128" s="554"/>
      <c r="P128" s="554"/>
      <c r="Q128" s="554"/>
      <c r="R128" s="555"/>
    </row>
    <row r="129" spans="1:18">
      <c r="A129" s="553"/>
      <c r="B129" s="554"/>
      <c r="C129" s="554"/>
      <c r="D129" s="554"/>
      <c r="E129" s="554"/>
      <c r="F129" s="554"/>
      <c r="G129" s="554"/>
      <c r="H129" s="554"/>
      <c r="I129" s="554"/>
      <c r="J129" s="554"/>
      <c r="K129" s="554"/>
      <c r="L129" s="554"/>
      <c r="M129" s="554"/>
      <c r="N129" s="554"/>
      <c r="O129" s="554"/>
      <c r="P129" s="554"/>
      <c r="Q129" s="554"/>
      <c r="R129" s="555"/>
    </row>
    <row r="130" spans="1:18">
      <c r="A130" s="553"/>
      <c r="B130" s="554"/>
      <c r="C130" s="554"/>
      <c r="D130" s="554"/>
      <c r="E130" s="554"/>
      <c r="F130" s="554"/>
      <c r="G130" s="554"/>
      <c r="H130" s="554"/>
      <c r="I130" s="554"/>
      <c r="J130" s="554"/>
      <c r="K130" s="554"/>
      <c r="L130" s="554"/>
      <c r="M130" s="554"/>
      <c r="N130" s="554"/>
      <c r="O130" s="554"/>
      <c r="P130" s="554"/>
      <c r="Q130" s="554"/>
      <c r="R130" s="555"/>
    </row>
    <row r="131" spans="1:18" ht="15" thickBot="1">
      <c r="A131" s="553"/>
      <c r="B131" s="554"/>
      <c r="C131" s="554"/>
      <c r="D131" s="554"/>
      <c r="E131" s="554"/>
      <c r="F131" s="554"/>
      <c r="G131" s="554"/>
      <c r="H131" s="554"/>
      <c r="I131" s="554"/>
      <c r="J131" s="554"/>
      <c r="K131" s="554"/>
      <c r="L131" s="554"/>
      <c r="M131" s="554"/>
      <c r="N131" s="554"/>
      <c r="O131" s="554"/>
      <c r="P131" s="554"/>
      <c r="Q131" s="554"/>
      <c r="R131" s="555"/>
    </row>
    <row r="132" spans="1:18" ht="15" thickBot="1">
      <c r="A132" s="556"/>
      <c r="B132" s="557"/>
      <c r="C132" s="557"/>
      <c r="D132" s="557"/>
      <c r="E132" s="557"/>
      <c r="F132" s="557"/>
      <c r="G132" s="557"/>
      <c r="H132" s="557"/>
      <c r="I132" s="557"/>
      <c r="J132" s="557" t="s">
        <v>1578</v>
      </c>
      <c r="K132" s="557"/>
      <c r="L132" s="557"/>
      <c r="M132" s="557"/>
      <c r="N132" s="557"/>
      <c r="O132" s="557"/>
      <c r="P132" s="557"/>
      <c r="Q132" s="557"/>
      <c r="R132" s="558"/>
    </row>
    <row r="133" spans="1:18" ht="15" thickBot="1">
      <c r="A133" s="2009" t="s">
        <v>1494</v>
      </c>
      <c r="B133" s="2010"/>
      <c r="C133" s="2010"/>
      <c r="D133" s="2010"/>
      <c r="E133" s="2010"/>
      <c r="F133" s="2010"/>
      <c r="G133" s="2010"/>
      <c r="H133" s="2010"/>
      <c r="I133" s="2010"/>
      <c r="J133" s="2010"/>
      <c r="K133" s="2010"/>
      <c r="L133" s="2010"/>
      <c r="M133" s="2010"/>
      <c r="N133" s="2010"/>
      <c r="O133" s="2010"/>
      <c r="P133" s="2010"/>
      <c r="Q133" s="2010"/>
      <c r="R133" s="2011"/>
    </row>
    <row r="134" spans="1:18" ht="15" thickBot="1">
      <c r="A134" s="1880" t="s">
        <v>1495</v>
      </c>
      <c r="B134" s="1881"/>
      <c r="C134" s="1881"/>
      <c r="D134" s="1881"/>
      <c r="E134" s="1881"/>
      <c r="F134" s="1881"/>
      <c r="G134" s="1881"/>
      <c r="H134" s="1881"/>
      <c r="I134" s="1881"/>
      <c r="J134" s="1882" t="s">
        <v>1217</v>
      </c>
      <c r="K134" s="1883"/>
      <c r="L134" s="1883"/>
      <c r="M134" s="1883"/>
      <c r="N134" s="1884"/>
      <c r="O134" s="1885" t="s">
        <v>1496</v>
      </c>
      <c r="P134" s="1886"/>
      <c r="Q134" s="1886"/>
      <c r="R134" s="1887"/>
    </row>
    <row r="135" spans="1:18" ht="15" thickBot="1">
      <c r="A135" s="2012" t="s">
        <v>212</v>
      </c>
      <c r="B135" s="1846"/>
      <c r="C135" s="1847"/>
      <c r="D135" s="1848" t="s">
        <v>213</v>
      </c>
      <c r="E135" s="1849"/>
      <c r="F135" s="1850"/>
      <c r="G135" s="1850"/>
      <c r="H135" s="1850"/>
      <c r="I135" s="1851"/>
      <c r="J135" s="1852" t="s">
        <v>421</v>
      </c>
      <c r="K135" s="1853"/>
      <c r="L135" s="1853"/>
      <c r="M135" s="1853"/>
      <c r="N135" s="1853"/>
      <c r="O135" s="1853"/>
      <c r="P135" s="1853"/>
      <c r="Q135" s="1853"/>
      <c r="R135" s="2013"/>
    </row>
    <row r="136" spans="1:18">
      <c r="A136" s="1855" t="s">
        <v>215</v>
      </c>
      <c r="B136" s="1843" t="s">
        <v>216</v>
      </c>
      <c r="C136" s="1888" t="s">
        <v>217</v>
      </c>
      <c r="D136" s="1843" t="s">
        <v>218</v>
      </c>
      <c r="E136" s="1827" t="s">
        <v>219</v>
      </c>
      <c r="F136" s="1822" t="s">
        <v>328</v>
      </c>
      <c r="G136" s="1824" t="s">
        <v>220</v>
      </c>
      <c r="H136" s="1822" t="s">
        <v>1500</v>
      </c>
      <c r="I136" s="1827" t="s">
        <v>221</v>
      </c>
      <c r="J136" s="1824" t="s">
        <v>326</v>
      </c>
      <c r="K136" s="1824" t="s">
        <v>222</v>
      </c>
      <c r="L136" s="1843" t="s">
        <v>223</v>
      </c>
      <c r="M136" s="1824" t="s">
        <v>1561</v>
      </c>
      <c r="N136" s="1822" t="s">
        <v>1500</v>
      </c>
      <c r="O136" s="1824" t="s">
        <v>225</v>
      </c>
      <c r="P136" s="1826" t="s">
        <v>226</v>
      </c>
      <c r="Q136" s="1826"/>
      <c r="R136" s="530" t="s">
        <v>227</v>
      </c>
    </row>
    <row r="137" spans="1:18" ht="15" thickBot="1">
      <c r="A137" s="1856"/>
      <c r="B137" s="1844"/>
      <c r="C137" s="1889"/>
      <c r="D137" s="1844"/>
      <c r="E137" s="1828"/>
      <c r="F137" s="1823"/>
      <c r="G137" s="1825"/>
      <c r="H137" s="1823"/>
      <c r="I137" s="1828"/>
      <c r="J137" s="1825"/>
      <c r="K137" s="1825"/>
      <c r="L137" s="1844"/>
      <c r="M137" s="1825"/>
      <c r="N137" s="1823"/>
      <c r="O137" s="1825"/>
      <c r="P137" s="531" t="s">
        <v>228</v>
      </c>
      <c r="Q137" s="531" t="s">
        <v>229</v>
      </c>
      <c r="R137" s="532" t="s">
        <v>230</v>
      </c>
    </row>
    <row r="138" spans="1:18" ht="112">
      <c r="A138" s="2007" t="s">
        <v>1579</v>
      </c>
      <c r="B138" s="533"/>
      <c r="C138" s="475"/>
      <c r="D138" s="1927" t="s">
        <v>1580</v>
      </c>
      <c r="E138" s="476"/>
      <c r="F138" s="477"/>
      <c r="G138" s="1816">
        <v>3110000</v>
      </c>
      <c r="H138" s="1921">
        <v>3010500</v>
      </c>
      <c r="I138" s="559" t="s">
        <v>1581</v>
      </c>
      <c r="J138" s="478"/>
      <c r="K138" s="560" t="s">
        <v>1582</v>
      </c>
      <c r="L138" s="561" t="s">
        <v>1583</v>
      </c>
      <c r="M138" s="430"/>
      <c r="N138" s="431"/>
      <c r="O138" s="1927" t="s">
        <v>234</v>
      </c>
      <c r="P138" s="443"/>
      <c r="Q138" s="443"/>
      <c r="R138" s="1960" t="s">
        <v>1539</v>
      </c>
    </row>
    <row r="139" spans="1:18" ht="182">
      <c r="A139" s="2007"/>
      <c r="B139" s="536" t="s">
        <v>1584</v>
      </c>
      <c r="C139" s="537" t="s">
        <v>1585</v>
      </c>
      <c r="D139" s="1927"/>
      <c r="E139" s="1982">
        <v>0.8</v>
      </c>
      <c r="F139" s="1986">
        <v>1</v>
      </c>
      <c r="G139" s="1817"/>
      <c r="H139" s="1922"/>
      <c r="I139" s="1832" t="s">
        <v>1586</v>
      </c>
      <c r="J139" s="436" t="s">
        <v>1587</v>
      </c>
      <c r="K139" s="535" t="s">
        <v>1588</v>
      </c>
      <c r="L139" s="540" t="s">
        <v>1589</v>
      </c>
      <c r="M139" s="488">
        <v>3000000</v>
      </c>
      <c r="N139" s="488">
        <v>3000000</v>
      </c>
      <c r="O139" s="1927"/>
      <c r="P139" s="443">
        <v>41148</v>
      </c>
      <c r="Q139" s="443">
        <v>41274</v>
      </c>
      <c r="R139" s="1960"/>
    </row>
    <row r="140" spans="1:18" ht="322">
      <c r="A140" s="2007"/>
      <c r="B140" s="562"/>
      <c r="C140" s="563"/>
      <c r="D140" s="1927"/>
      <c r="E140" s="1983"/>
      <c r="F140" s="1987"/>
      <c r="G140" s="1817"/>
      <c r="H140" s="1922"/>
      <c r="I140" s="1833"/>
      <c r="J140" s="486" t="s">
        <v>1590</v>
      </c>
      <c r="K140" s="564" t="s">
        <v>1591</v>
      </c>
      <c r="L140" s="540" t="s">
        <v>1592</v>
      </c>
      <c r="M140" s="488">
        <v>10500</v>
      </c>
      <c r="N140" s="488">
        <v>10500</v>
      </c>
      <c r="O140" s="1927"/>
      <c r="P140" s="443">
        <v>41172</v>
      </c>
      <c r="Q140" s="443">
        <v>41262</v>
      </c>
      <c r="R140" s="1960"/>
    </row>
    <row r="141" spans="1:18">
      <c r="A141" s="2007"/>
      <c r="B141" s="1990" t="s">
        <v>1593</v>
      </c>
      <c r="C141" s="1990" t="s">
        <v>1594</v>
      </c>
      <c r="D141" s="1927"/>
      <c r="E141" s="2002">
        <v>0.2</v>
      </c>
      <c r="F141" s="2002">
        <v>0.2</v>
      </c>
      <c r="G141" s="1817"/>
      <c r="H141" s="1922"/>
      <c r="I141" s="1832" t="s">
        <v>1595</v>
      </c>
      <c r="J141" s="1971"/>
      <c r="K141" s="539"/>
      <c r="L141" s="541"/>
      <c r="M141" s="488"/>
      <c r="N141" s="488"/>
      <c r="O141" s="1927"/>
      <c r="P141" s="443"/>
      <c r="Q141" s="443"/>
      <c r="R141" s="1960"/>
    </row>
    <row r="142" spans="1:18">
      <c r="A142" s="2007"/>
      <c r="B142" s="1978"/>
      <c r="C142" s="1978"/>
      <c r="D142" s="1927"/>
      <c r="E142" s="2003"/>
      <c r="F142" s="2003"/>
      <c r="G142" s="1817"/>
      <c r="H142" s="1922"/>
      <c r="I142" s="1970"/>
      <c r="J142" s="1972"/>
      <c r="K142" s="539"/>
      <c r="L142" s="1995"/>
      <c r="M142" s="1991"/>
      <c r="N142" s="1991"/>
      <c r="O142" s="1927"/>
      <c r="P142" s="2005"/>
      <c r="Q142" s="2005"/>
      <c r="R142" s="1960"/>
    </row>
    <row r="143" spans="1:18" ht="15" thickBot="1">
      <c r="A143" s="2008"/>
      <c r="B143" s="1979"/>
      <c r="C143" s="1979"/>
      <c r="D143" s="1928"/>
      <c r="E143" s="2004"/>
      <c r="F143" s="2004"/>
      <c r="G143" s="1818"/>
      <c r="H143" s="1923"/>
      <c r="I143" s="2000"/>
      <c r="J143" s="2001"/>
      <c r="K143" s="565"/>
      <c r="L143" s="1996"/>
      <c r="M143" s="1992"/>
      <c r="N143" s="1992"/>
      <c r="O143" s="1928"/>
      <c r="P143" s="2006"/>
      <c r="Q143" s="2006"/>
      <c r="R143" s="1961"/>
    </row>
    <row r="144" spans="1:18" ht="15" thickBot="1">
      <c r="A144" s="547" t="s">
        <v>1596</v>
      </c>
      <c r="B144" s="548"/>
      <c r="C144" s="548"/>
      <c r="D144" s="1916" t="s">
        <v>488</v>
      </c>
      <c r="E144" s="1917"/>
      <c r="F144" s="549" t="s">
        <v>1532</v>
      </c>
      <c r="G144" s="550"/>
      <c r="H144" s="550"/>
      <c r="I144" s="550"/>
      <c r="J144" s="550"/>
      <c r="K144" s="468"/>
      <c r="L144" s="468"/>
      <c r="M144" s="468"/>
      <c r="N144" s="468"/>
      <c r="O144" s="469"/>
      <c r="P144" s="468"/>
      <c r="Q144" s="468"/>
      <c r="R144" s="551"/>
    </row>
    <row r="145" spans="1:18">
      <c r="A145" s="552"/>
      <c r="B145" s="458"/>
      <c r="C145" s="458"/>
      <c r="D145" s="458"/>
      <c r="E145" s="458"/>
      <c r="F145" s="462"/>
      <c r="G145" s="458"/>
      <c r="H145" s="458"/>
      <c r="I145" s="458"/>
      <c r="J145" s="458"/>
      <c r="K145" s="458"/>
      <c r="L145" s="458"/>
      <c r="M145" s="458"/>
      <c r="N145" s="458"/>
      <c r="O145" s="458"/>
      <c r="P145" s="458"/>
      <c r="Q145" s="458"/>
      <c r="R145" s="460"/>
    </row>
    <row r="146" spans="1:18">
      <c r="A146" s="461" t="s">
        <v>325</v>
      </c>
      <c r="B146" s="462"/>
      <c r="C146" s="462"/>
      <c r="D146" s="462"/>
      <c r="E146" s="462"/>
      <c r="F146" s="462"/>
      <c r="G146" s="462"/>
      <c r="H146" s="462"/>
      <c r="I146" s="462"/>
      <c r="J146" s="462"/>
      <c r="K146" s="462"/>
      <c r="L146" s="462"/>
      <c r="M146" s="462"/>
      <c r="N146" s="462"/>
      <c r="O146" s="462"/>
      <c r="P146" s="462"/>
      <c r="Q146" s="462"/>
      <c r="R146" s="463"/>
    </row>
    <row r="147" spans="1:18">
      <c r="A147" s="461" t="s">
        <v>490</v>
      </c>
      <c r="B147" s="462"/>
      <c r="C147" s="462"/>
      <c r="D147" s="462"/>
      <c r="E147" s="462"/>
      <c r="F147" s="462"/>
      <c r="G147" s="462"/>
      <c r="H147" s="462"/>
      <c r="I147" s="462"/>
      <c r="J147" s="462"/>
      <c r="K147" s="462"/>
      <c r="L147" s="462"/>
      <c r="M147" s="462"/>
      <c r="N147" s="462"/>
      <c r="O147" s="462"/>
      <c r="P147" s="462"/>
      <c r="Q147" s="462"/>
      <c r="R147" s="463"/>
    </row>
    <row r="148" spans="1:18">
      <c r="A148" s="464"/>
      <c r="B148" s="462" t="s">
        <v>491</v>
      </c>
      <c r="C148" s="462"/>
      <c r="D148" s="462"/>
      <c r="E148" s="462"/>
      <c r="F148" s="462"/>
      <c r="G148" s="462"/>
      <c r="H148" s="462"/>
      <c r="I148" s="462"/>
      <c r="J148" s="462"/>
      <c r="K148" s="462"/>
      <c r="L148" s="462"/>
      <c r="M148" s="462"/>
      <c r="N148" s="462"/>
      <c r="O148" s="462"/>
      <c r="P148" s="462"/>
      <c r="Q148" s="462"/>
      <c r="R148" s="463"/>
    </row>
    <row r="149" spans="1:18">
      <c r="A149" s="464"/>
      <c r="B149" s="462" t="s">
        <v>492</v>
      </c>
      <c r="C149" s="462"/>
      <c r="D149" s="462"/>
      <c r="E149" s="462"/>
      <c r="F149" s="462"/>
      <c r="G149" s="462"/>
      <c r="H149" s="462"/>
      <c r="I149" s="462"/>
      <c r="J149" s="462"/>
      <c r="K149" s="462"/>
      <c r="L149" s="462"/>
      <c r="M149" s="462"/>
      <c r="N149" s="462"/>
      <c r="O149" s="462"/>
      <c r="P149" s="462"/>
      <c r="Q149" s="462"/>
      <c r="R149" s="463"/>
    </row>
    <row r="150" spans="1:18">
      <c r="A150" s="465"/>
      <c r="B150" s="462" t="s">
        <v>493</v>
      </c>
      <c r="C150" s="462"/>
      <c r="D150" s="462"/>
      <c r="E150" s="462"/>
      <c r="F150" s="462"/>
      <c r="G150" s="462"/>
      <c r="H150" s="462"/>
      <c r="I150" s="462"/>
      <c r="J150" s="462"/>
      <c r="K150" s="462"/>
      <c r="L150" s="462"/>
      <c r="M150" s="462"/>
      <c r="N150" s="462"/>
      <c r="O150" s="462"/>
      <c r="P150" s="462"/>
      <c r="Q150" s="462"/>
      <c r="R150" s="463"/>
    </row>
    <row r="151" spans="1:18" ht="15" thickBot="1">
      <c r="A151" s="506"/>
      <c r="B151" s="468" t="s">
        <v>494</v>
      </c>
      <c r="C151" s="468"/>
      <c r="D151" s="468"/>
      <c r="E151" s="468"/>
      <c r="F151" s="468"/>
      <c r="G151" s="468"/>
      <c r="H151" s="468"/>
      <c r="I151" s="468"/>
      <c r="J151" s="468"/>
      <c r="K151" s="468"/>
      <c r="L151" s="468"/>
      <c r="M151" s="468"/>
      <c r="N151" s="468"/>
      <c r="O151" s="468"/>
      <c r="P151" s="468"/>
      <c r="Q151" s="468"/>
      <c r="R151" s="469"/>
    </row>
    <row r="152" spans="1:18" ht="15" thickBot="1"/>
    <row r="153" spans="1:18">
      <c r="A153" s="1859" t="s">
        <v>211</v>
      </c>
      <c r="B153" s="1860"/>
      <c r="C153" s="1860"/>
      <c r="D153" s="1860"/>
      <c r="E153" s="1860"/>
      <c r="F153" s="1860"/>
      <c r="G153" s="1860"/>
      <c r="H153" s="1860"/>
      <c r="I153" s="1860"/>
      <c r="J153" s="1860"/>
      <c r="K153" s="1860"/>
      <c r="L153" s="1860"/>
      <c r="M153" s="1860"/>
      <c r="N153" s="1860"/>
      <c r="O153" s="1860"/>
      <c r="P153" s="1860"/>
      <c r="Q153" s="1860"/>
      <c r="R153" s="1861"/>
    </row>
    <row r="154" spans="1:18" ht="15" thickBot="1">
      <c r="A154" s="1877" t="s">
        <v>1494</v>
      </c>
      <c r="B154" s="1878"/>
      <c r="C154" s="1878"/>
      <c r="D154" s="1878"/>
      <c r="E154" s="1878"/>
      <c r="F154" s="1878"/>
      <c r="G154" s="1878"/>
      <c r="H154" s="1878"/>
      <c r="I154" s="1878"/>
      <c r="J154" s="1878"/>
      <c r="K154" s="1878"/>
      <c r="L154" s="1878"/>
      <c r="M154" s="1878"/>
      <c r="N154" s="1878"/>
      <c r="O154" s="1878"/>
      <c r="P154" s="1878"/>
      <c r="Q154" s="1878"/>
      <c r="R154" s="1879"/>
    </row>
    <row r="155" spans="1:18" ht="15" thickBot="1">
      <c r="A155" s="1880" t="s">
        <v>1495</v>
      </c>
      <c r="B155" s="1881"/>
      <c r="C155" s="1881"/>
      <c r="D155" s="1881"/>
      <c r="E155" s="1881"/>
      <c r="F155" s="1881"/>
      <c r="G155" s="1881"/>
      <c r="H155" s="1881"/>
      <c r="I155" s="1881"/>
      <c r="J155" s="1882" t="s">
        <v>1217</v>
      </c>
      <c r="K155" s="1883"/>
      <c r="L155" s="1883"/>
      <c r="M155" s="1883"/>
      <c r="N155" s="1884"/>
      <c r="O155" s="1885" t="s">
        <v>1496</v>
      </c>
      <c r="P155" s="1886"/>
      <c r="Q155" s="1886"/>
      <c r="R155" s="1887"/>
    </row>
    <row r="156" spans="1:18" ht="15" thickBot="1">
      <c r="A156" s="1845" t="s">
        <v>212</v>
      </c>
      <c r="B156" s="1846"/>
      <c r="C156" s="1847"/>
      <c r="D156" s="1848" t="s">
        <v>213</v>
      </c>
      <c r="E156" s="1849"/>
      <c r="F156" s="1850"/>
      <c r="G156" s="1850"/>
      <c r="H156" s="1850"/>
      <c r="I156" s="1851"/>
      <c r="J156" s="1852" t="s">
        <v>421</v>
      </c>
      <c r="K156" s="1853"/>
      <c r="L156" s="1853"/>
      <c r="M156" s="1853"/>
      <c r="N156" s="1853"/>
      <c r="O156" s="1853"/>
      <c r="P156" s="1853"/>
      <c r="Q156" s="1853"/>
      <c r="R156" s="1854"/>
    </row>
    <row r="157" spans="1:18">
      <c r="A157" s="1855" t="s">
        <v>215</v>
      </c>
      <c r="B157" s="1843" t="s">
        <v>216</v>
      </c>
      <c r="C157" s="1888" t="s">
        <v>217</v>
      </c>
      <c r="D157" s="1843" t="s">
        <v>218</v>
      </c>
      <c r="E157" s="1827" t="s">
        <v>219</v>
      </c>
      <c r="F157" s="1822" t="s">
        <v>328</v>
      </c>
      <c r="G157" s="1824" t="s">
        <v>220</v>
      </c>
      <c r="H157" s="1822" t="s">
        <v>1500</v>
      </c>
      <c r="I157" s="1827" t="s">
        <v>221</v>
      </c>
      <c r="J157" s="1824" t="s">
        <v>326</v>
      </c>
      <c r="K157" s="1824" t="s">
        <v>222</v>
      </c>
      <c r="L157" s="1843" t="s">
        <v>223</v>
      </c>
      <c r="M157" s="1824" t="s">
        <v>1561</v>
      </c>
      <c r="N157" s="1822" t="s">
        <v>1500</v>
      </c>
      <c r="O157" s="1824" t="s">
        <v>225</v>
      </c>
      <c r="P157" s="1826" t="s">
        <v>226</v>
      </c>
      <c r="Q157" s="1826"/>
      <c r="R157" s="530" t="s">
        <v>227</v>
      </c>
    </row>
    <row r="158" spans="1:18" ht="15" thickBot="1">
      <c r="A158" s="1856"/>
      <c r="B158" s="1844"/>
      <c r="C158" s="1889"/>
      <c r="D158" s="1844"/>
      <c r="E158" s="1828"/>
      <c r="F158" s="1823"/>
      <c r="G158" s="1825"/>
      <c r="H158" s="1823"/>
      <c r="I158" s="1828"/>
      <c r="J158" s="1825"/>
      <c r="K158" s="1825"/>
      <c r="L158" s="1844"/>
      <c r="M158" s="1825"/>
      <c r="N158" s="1823"/>
      <c r="O158" s="1825"/>
      <c r="P158" s="531" t="s">
        <v>228</v>
      </c>
      <c r="Q158" s="531" t="s">
        <v>229</v>
      </c>
      <c r="R158" s="532" t="s">
        <v>230</v>
      </c>
    </row>
    <row r="159" spans="1:18" ht="28">
      <c r="A159" s="1810" t="s">
        <v>1597</v>
      </c>
      <c r="B159" s="533"/>
      <c r="C159" s="475"/>
      <c r="D159" s="1835" t="s">
        <v>1598</v>
      </c>
      <c r="E159" s="476"/>
      <c r="F159" s="477"/>
      <c r="G159" s="1816">
        <v>33150</v>
      </c>
      <c r="H159" s="478"/>
      <c r="I159" s="534" t="s">
        <v>1599</v>
      </c>
      <c r="J159" s="478"/>
      <c r="K159" s="1997"/>
      <c r="L159" s="479"/>
      <c r="M159" s="430"/>
      <c r="N159" s="431"/>
      <c r="O159" s="1824"/>
      <c r="P159" s="1841"/>
      <c r="Q159" s="1841"/>
      <c r="R159" s="1959" t="s">
        <v>1539</v>
      </c>
    </row>
    <row r="160" spans="1:18" ht="42">
      <c r="A160" s="1811"/>
      <c r="B160" s="1990" t="s">
        <v>1600</v>
      </c>
      <c r="C160" s="1914" t="s">
        <v>1601</v>
      </c>
      <c r="D160" s="1836"/>
      <c r="E160" s="1982">
        <v>1</v>
      </c>
      <c r="F160" s="1986">
        <v>0.5</v>
      </c>
      <c r="G160" s="1817"/>
      <c r="H160" s="1825">
        <v>0</v>
      </c>
      <c r="I160" s="538" t="s">
        <v>1602</v>
      </c>
      <c r="J160" s="486"/>
      <c r="K160" s="1998"/>
      <c r="L160" s="540"/>
      <c r="M160" s="488"/>
      <c r="N160" s="488"/>
      <c r="O160" s="1927"/>
      <c r="P160" s="1842"/>
      <c r="Q160" s="1842"/>
      <c r="R160" s="1960"/>
    </row>
    <row r="161" spans="1:18">
      <c r="A161" s="1811"/>
      <c r="B161" s="1978"/>
      <c r="C161" s="1963"/>
      <c r="D161" s="1836"/>
      <c r="E161" s="1940"/>
      <c r="F161" s="1943"/>
      <c r="G161" s="1817"/>
      <c r="H161" s="1836"/>
      <c r="I161" s="1832" t="s">
        <v>1603</v>
      </c>
      <c r="J161" s="1971"/>
      <c r="K161" s="1998"/>
      <c r="L161" s="541"/>
      <c r="M161" s="488"/>
      <c r="N161" s="488"/>
      <c r="O161" s="1927"/>
      <c r="P161" s="1842"/>
      <c r="Q161" s="1842"/>
      <c r="R161" s="1960"/>
    </row>
    <row r="162" spans="1:18">
      <c r="A162" s="1811"/>
      <c r="B162" s="1978"/>
      <c r="C162" s="1963"/>
      <c r="D162" s="1836"/>
      <c r="E162" s="1940"/>
      <c r="F162" s="1943"/>
      <c r="G162" s="1817"/>
      <c r="H162" s="1836"/>
      <c r="I162" s="1970"/>
      <c r="J162" s="1972"/>
      <c r="K162" s="1998"/>
      <c r="L162" s="1995"/>
      <c r="M162" s="1991"/>
      <c r="N162" s="1991"/>
      <c r="O162" s="1927"/>
      <c r="P162" s="1842"/>
      <c r="Q162" s="1842"/>
      <c r="R162" s="1960"/>
    </row>
    <row r="163" spans="1:18" ht="15" thickBot="1">
      <c r="A163" s="1812"/>
      <c r="B163" s="1979"/>
      <c r="C163" s="1915"/>
      <c r="D163" s="1837"/>
      <c r="E163" s="1941"/>
      <c r="F163" s="1944"/>
      <c r="G163" s="1818"/>
      <c r="H163" s="1837"/>
      <c r="I163" s="2000"/>
      <c r="J163" s="2001"/>
      <c r="K163" s="1999"/>
      <c r="L163" s="1996"/>
      <c r="M163" s="1992"/>
      <c r="N163" s="1992"/>
      <c r="O163" s="1928"/>
      <c r="P163" s="1953"/>
      <c r="Q163" s="1953"/>
      <c r="R163" s="1961"/>
    </row>
    <row r="164" spans="1:18" ht="15" thickBot="1">
      <c r="A164" s="499" t="s">
        <v>1596</v>
      </c>
      <c r="B164" s="500"/>
      <c r="C164" s="500"/>
      <c r="D164" s="1993" t="s">
        <v>488</v>
      </c>
      <c r="E164" s="1994"/>
      <c r="F164" s="501" t="s">
        <v>1532</v>
      </c>
      <c r="G164" s="502"/>
      <c r="H164" s="502"/>
      <c r="I164" s="502"/>
      <c r="J164" s="502"/>
      <c r="K164" s="503"/>
      <c r="L164" s="503"/>
      <c r="M164" s="503"/>
      <c r="N164" s="503"/>
      <c r="O164" s="504"/>
      <c r="P164" s="503"/>
      <c r="Q164" s="503"/>
      <c r="R164" s="505"/>
    </row>
    <row r="165" spans="1:18">
      <c r="A165" s="461"/>
      <c r="B165" s="462"/>
      <c r="C165" s="462"/>
      <c r="D165" s="462"/>
      <c r="E165" s="462"/>
      <c r="F165" s="462"/>
      <c r="G165" s="462"/>
      <c r="H165" s="462"/>
      <c r="I165" s="462"/>
      <c r="J165" s="462"/>
      <c r="K165" s="462"/>
      <c r="L165" s="462"/>
      <c r="M165" s="462"/>
      <c r="N165" s="462"/>
      <c r="O165" s="462"/>
      <c r="P165" s="462"/>
      <c r="Q165" s="462"/>
      <c r="R165" s="463"/>
    </row>
    <row r="166" spans="1:18">
      <c r="A166" s="461" t="s">
        <v>325</v>
      </c>
      <c r="B166" s="462"/>
      <c r="C166" s="462"/>
      <c r="D166" s="462"/>
      <c r="E166" s="462"/>
      <c r="F166" s="462"/>
      <c r="G166" s="462"/>
      <c r="H166" s="462"/>
      <c r="I166" s="462"/>
      <c r="J166" s="462"/>
      <c r="K166" s="462"/>
      <c r="L166" s="462"/>
      <c r="M166" s="462"/>
      <c r="N166" s="462"/>
      <c r="O166" s="462"/>
      <c r="P166" s="462"/>
      <c r="Q166" s="462"/>
      <c r="R166" s="463"/>
    </row>
    <row r="167" spans="1:18">
      <c r="A167" s="461" t="s">
        <v>490</v>
      </c>
      <c r="B167" s="462"/>
      <c r="C167" s="462"/>
      <c r="D167" s="462"/>
      <c r="E167" s="462"/>
      <c r="F167" s="462"/>
      <c r="G167" s="462"/>
      <c r="H167" s="462"/>
      <c r="I167" s="462"/>
      <c r="J167" s="462"/>
      <c r="K167" s="462"/>
      <c r="L167" s="462"/>
      <c r="M167" s="462"/>
      <c r="N167" s="462"/>
      <c r="O167" s="462"/>
      <c r="P167" s="462"/>
      <c r="Q167" s="462"/>
      <c r="R167" s="463"/>
    </row>
    <row r="168" spans="1:18">
      <c r="A168" s="464"/>
      <c r="B168" s="462" t="s">
        <v>491</v>
      </c>
      <c r="C168" s="462"/>
      <c r="D168" s="462"/>
      <c r="E168" s="462"/>
      <c r="F168" s="462"/>
      <c r="G168" s="462"/>
      <c r="H168" s="462"/>
      <c r="I168" s="462"/>
      <c r="J168" s="462"/>
      <c r="K168" s="462"/>
      <c r="L168" s="462"/>
      <c r="M168" s="462"/>
      <c r="N168" s="462"/>
      <c r="O168" s="462"/>
      <c r="P168" s="462"/>
      <c r="Q168" s="462"/>
      <c r="R168" s="463"/>
    </row>
    <row r="169" spans="1:18">
      <c r="A169" s="464"/>
      <c r="B169" s="462" t="s">
        <v>492</v>
      </c>
      <c r="C169" s="462"/>
      <c r="D169" s="462"/>
      <c r="E169" s="462"/>
      <c r="F169" s="462"/>
      <c r="G169" s="462"/>
      <c r="H169" s="462"/>
      <c r="I169" s="462"/>
      <c r="J169" s="462"/>
      <c r="K169" s="462"/>
      <c r="L169" s="462"/>
      <c r="M169" s="462"/>
      <c r="N169" s="462"/>
      <c r="O169" s="462"/>
      <c r="P169" s="462"/>
      <c r="Q169" s="462"/>
      <c r="R169" s="463"/>
    </row>
    <row r="170" spans="1:18">
      <c r="A170" s="465"/>
      <c r="B170" s="462" t="s">
        <v>493</v>
      </c>
      <c r="C170" s="462"/>
      <c r="D170" s="462"/>
      <c r="E170" s="462"/>
      <c r="F170" s="462"/>
      <c r="G170" s="462"/>
      <c r="H170" s="462"/>
      <c r="I170" s="462"/>
      <c r="J170" s="462"/>
      <c r="K170" s="462"/>
      <c r="L170" s="462"/>
      <c r="M170" s="462"/>
      <c r="N170" s="462"/>
      <c r="O170" s="462"/>
      <c r="P170" s="462"/>
      <c r="Q170" s="462"/>
      <c r="R170" s="463"/>
    </row>
    <row r="171" spans="1:18" ht="15" thickBot="1">
      <c r="A171" s="506"/>
      <c r="B171" s="468" t="s">
        <v>494</v>
      </c>
      <c r="C171" s="468"/>
      <c r="D171" s="468"/>
      <c r="E171" s="468"/>
      <c r="F171" s="468"/>
      <c r="G171" s="468"/>
      <c r="H171" s="468"/>
      <c r="I171" s="468"/>
      <c r="J171" s="468"/>
      <c r="K171" s="468"/>
      <c r="L171" s="468"/>
      <c r="M171" s="468"/>
      <c r="N171" s="468"/>
      <c r="O171" s="468"/>
      <c r="P171" s="468"/>
      <c r="Q171" s="468"/>
      <c r="R171" s="469"/>
    </row>
    <row r="172" spans="1:18" ht="15" thickBot="1">
      <c r="E172" s="566"/>
    </row>
    <row r="173" spans="1:18">
      <c r="A173" s="1859" t="s">
        <v>211</v>
      </c>
      <c r="B173" s="1860"/>
      <c r="C173" s="1860"/>
      <c r="D173" s="1860"/>
      <c r="E173" s="1860"/>
      <c r="F173" s="1860"/>
      <c r="G173" s="1860"/>
      <c r="H173" s="1860"/>
      <c r="I173" s="1860"/>
      <c r="J173" s="1860"/>
      <c r="K173" s="1860"/>
      <c r="L173" s="1860"/>
      <c r="M173" s="1860"/>
      <c r="N173" s="1860"/>
      <c r="O173" s="1860"/>
      <c r="P173" s="1860"/>
      <c r="Q173" s="1860"/>
      <c r="R173" s="1861"/>
    </row>
    <row r="174" spans="1:18" ht="15" thickBot="1">
      <c r="A174" s="1877" t="s">
        <v>1494</v>
      </c>
      <c r="B174" s="1878"/>
      <c r="C174" s="1878"/>
      <c r="D174" s="1878"/>
      <c r="E174" s="1878"/>
      <c r="F174" s="1878"/>
      <c r="G174" s="1878"/>
      <c r="H174" s="1878"/>
      <c r="I174" s="1878"/>
      <c r="J174" s="1878"/>
      <c r="K174" s="1878"/>
      <c r="L174" s="1878"/>
      <c r="M174" s="1878"/>
      <c r="N174" s="1878"/>
      <c r="O174" s="1878"/>
      <c r="P174" s="1878"/>
      <c r="Q174" s="1878"/>
      <c r="R174" s="1879"/>
    </row>
    <row r="175" spans="1:18" ht="15" thickBot="1">
      <c r="A175" s="1880" t="s">
        <v>1495</v>
      </c>
      <c r="B175" s="1881"/>
      <c r="C175" s="1881"/>
      <c r="D175" s="1881"/>
      <c r="E175" s="1881"/>
      <c r="F175" s="1881"/>
      <c r="G175" s="1881"/>
      <c r="H175" s="1881"/>
      <c r="I175" s="1881"/>
      <c r="J175" s="1882" t="s">
        <v>1217</v>
      </c>
      <c r="K175" s="1883"/>
      <c r="L175" s="1883"/>
      <c r="M175" s="1883"/>
      <c r="N175" s="1884"/>
      <c r="O175" s="1885" t="s">
        <v>1496</v>
      </c>
      <c r="P175" s="1886"/>
      <c r="Q175" s="1886"/>
      <c r="R175" s="1887"/>
    </row>
    <row r="176" spans="1:18" ht="15" thickBot="1">
      <c r="A176" s="1845" t="s">
        <v>212</v>
      </c>
      <c r="B176" s="1846"/>
      <c r="C176" s="1847"/>
      <c r="D176" s="1848" t="s">
        <v>213</v>
      </c>
      <c r="E176" s="1849"/>
      <c r="F176" s="1850"/>
      <c r="G176" s="1850"/>
      <c r="H176" s="1850"/>
      <c r="I176" s="1851"/>
      <c r="J176" s="1852" t="s">
        <v>421</v>
      </c>
      <c r="K176" s="1853"/>
      <c r="L176" s="1853"/>
      <c r="M176" s="1853"/>
      <c r="N176" s="1853"/>
      <c r="O176" s="1853"/>
      <c r="P176" s="1853"/>
      <c r="Q176" s="1853"/>
      <c r="R176" s="1854"/>
    </row>
    <row r="177" spans="1:19">
      <c r="A177" s="1855" t="s">
        <v>215</v>
      </c>
      <c r="B177" s="1843" t="s">
        <v>216</v>
      </c>
      <c r="C177" s="1888" t="s">
        <v>217</v>
      </c>
      <c r="D177" s="1843" t="s">
        <v>218</v>
      </c>
      <c r="E177" s="1827" t="s">
        <v>219</v>
      </c>
      <c r="F177" s="1822" t="s">
        <v>328</v>
      </c>
      <c r="G177" s="1824" t="s">
        <v>220</v>
      </c>
      <c r="H177" s="1822" t="s">
        <v>1500</v>
      </c>
      <c r="I177" s="1827" t="s">
        <v>221</v>
      </c>
      <c r="J177" s="1824" t="s">
        <v>326</v>
      </c>
      <c r="K177" s="1824" t="s">
        <v>222</v>
      </c>
      <c r="L177" s="1843" t="s">
        <v>223</v>
      </c>
      <c r="M177" s="1824" t="s">
        <v>1561</v>
      </c>
      <c r="N177" s="1822" t="s">
        <v>1500</v>
      </c>
      <c r="O177" s="1824" t="s">
        <v>225</v>
      </c>
      <c r="P177" s="1826" t="s">
        <v>226</v>
      </c>
      <c r="Q177" s="1826"/>
      <c r="R177" s="530" t="s">
        <v>227</v>
      </c>
    </row>
    <row r="178" spans="1:19" ht="15" thickBot="1">
      <c r="A178" s="1856"/>
      <c r="B178" s="1844"/>
      <c r="C178" s="1889"/>
      <c r="D178" s="1844"/>
      <c r="E178" s="1828"/>
      <c r="F178" s="1823"/>
      <c r="G178" s="1825"/>
      <c r="H178" s="1823"/>
      <c r="I178" s="1828"/>
      <c r="J178" s="1825"/>
      <c r="K178" s="1825"/>
      <c r="L178" s="1844"/>
      <c r="M178" s="1825"/>
      <c r="N178" s="1823"/>
      <c r="O178" s="1825"/>
      <c r="P178" s="531" t="s">
        <v>228</v>
      </c>
      <c r="Q178" s="531" t="s">
        <v>229</v>
      </c>
      <c r="R178" s="532" t="s">
        <v>230</v>
      </c>
    </row>
    <row r="179" spans="1:19" ht="28">
      <c r="A179" s="1810" t="s">
        <v>1604</v>
      </c>
      <c r="B179" s="1977" t="s">
        <v>1605</v>
      </c>
      <c r="C179" s="1962" t="s">
        <v>1606</v>
      </c>
      <c r="D179" s="1835" t="s">
        <v>1607</v>
      </c>
      <c r="E179" s="1939">
        <v>1</v>
      </c>
      <c r="F179" s="1942">
        <v>0.2</v>
      </c>
      <c r="G179" s="1921">
        <v>550348</v>
      </c>
      <c r="H179" s="1835">
        <v>22500</v>
      </c>
      <c r="I179" s="422" t="s">
        <v>1608</v>
      </c>
      <c r="J179" s="428"/>
      <c r="K179" s="535"/>
      <c r="L179" s="568"/>
      <c r="M179" s="430"/>
      <c r="N179" s="430"/>
      <c r="O179" s="1927" t="s">
        <v>1609</v>
      </c>
      <c r="P179" s="432"/>
      <c r="Q179" s="432"/>
      <c r="R179" s="1829" t="s">
        <v>1610</v>
      </c>
    </row>
    <row r="180" spans="1:19">
      <c r="A180" s="1811"/>
      <c r="B180" s="1978"/>
      <c r="C180" s="1963"/>
      <c r="D180" s="1836"/>
      <c r="E180" s="1940"/>
      <c r="F180" s="1943"/>
      <c r="G180" s="1922"/>
      <c r="H180" s="1836"/>
      <c r="I180" s="1832" t="s">
        <v>1611</v>
      </c>
      <c r="J180" s="1971"/>
      <c r="K180" s="539"/>
      <c r="L180" s="541"/>
      <c r="M180" s="488"/>
      <c r="N180" s="488"/>
      <c r="O180" s="1927"/>
      <c r="P180" s="443"/>
      <c r="Q180" s="443"/>
      <c r="R180" s="1830"/>
    </row>
    <row r="181" spans="1:19">
      <c r="A181" s="1811"/>
      <c r="B181" s="1978"/>
      <c r="C181" s="1963"/>
      <c r="D181" s="1836"/>
      <c r="E181" s="1940"/>
      <c r="F181" s="1943"/>
      <c r="G181" s="1922"/>
      <c r="H181" s="1836"/>
      <c r="I181" s="1833"/>
      <c r="J181" s="1973"/>
      <c r="K181" s="539"/>
      <c r="L181" s="541"/>
      <c r="M181" s="488"/>
      <c r="N181" s="488"/>
      <c r="O181" s="1927"/>
      <c r="P181" s="443"/>
      <c r="Q181" s="443"/>
      <c r="R181" s="1830"/>
    </row>
    <row r="182" spans="1:19">
      <c r="A182" s="1811"/>
      <c r="B182" s="1978"/>
      <c r="C182" s="1963"/>
      <c r="D182" s="1836"/>
      <c r="E182" s="1940"/>
      <c r="F182" s="1943"/>
      <c r="G182" s="1922"/>
      <c r="H182" s="1836"/>
      <c r="I182" s="1832" t="s">
        <v>1612</v>
      </c>
      <c r="J182" s="518"/>
      <c r="K182" s="539"/>
      <c r="L182" s="541"/>
      <c r="M182" s="488"/>
      <c r="N182" s="488"/>
      <c r="O182" s="1927"/>
      <c r="P182" s="440"/>
      <c r="Q182" s="440"/>
      <c r="R182" s="1830"/>
    </row>
    <row r="183" spans="1:19" ht="336">
      <c r="A183" s="1811"/>
      <c r="B183" s="1978"/>
      <c r="C183" s="1963"/>
      <c r="D183" s="1836"/>
      <c r="E183" s="1940"/>
      <c r="F183" s="1943"/>
      <c r="G183" s="1922"/>
      <c r="H183" s="1836"/>
      <c r="I183" s="1970"/>
      <c r="J183" s="518" t="s">
        <v>1613</v>
      </c>
      <c r="K183" s="474" t="s">
        <v>1614</v>
      </c>
      <c r="L183" s="541" t="s">
        <v>1615</v>
      </c>
      <c r="M183" s="488">
        <v>7500</v>
      </c>
      <c r="N183" s="488">
        <v>7500</v>
      </c>
      <c r="O183" s="1927"/>
      <c r="P183" s="443">
        <v>41173</v>
      </c>
      <c r="Q183" s="443">
        <v>41263</v>
      </c>
      <c r="R183" s="1830"/>
      <c r="S183" s="638"/>
    </row>
    <row r="184" spans="1:19" ht="252">
      <c r="A184" s="1811"/>
      <c r="B184" s="1978"/>
      <c r="C184" s="1963"/>
      <c r="D184" s="1836"/>
      <c r="E184" s="1940"/>
      <c r="F184" s="1943"/>
      <c r="G184" s="1922"/>
      <c r="H184" s="1836"/>
      <c r="I184" s="1970"/>
      <c r="J184" s="518" t="s">
        <v>1616</v>
      </c>
      <c r="K184" s="569" t="s">
        <v>1617</v>
      </c>
      <c r="L184" s="541" t="s">
        <v>1618</v>
      </c>
      <c r="M184" s="488">
        <v>7500</v>
      </c>
      <c r="N184" s="488">
        <v>7500</v>
      </c>
      <c r="O184" s="1927"/>
      <c r="P184" s="443" t="s">
        <v>1619</v>
      </c>
      <c r="Q184" s="443">
        <v>41263</v>
      </c>
      <c r="R184" s="1830"/>
      <c r="S184" s="638"/>
    </row>
    <row r="185" spans="1:19" ht="350">
      <c r="A185" s="1811"/>
      <c r="B185" s="1978"/>
      <c r="C185" s="1963"/>
      <c r="D185" s="1836"/>
      <c r="E185" s="1940"/>
      <c r="F185" s="1943"/>
      <c r="G185" s="1922"/>
      <c r="H185" s="1836"/>
      <c r="I185" s="1970"/>
      <c r="J185" s="518" t="s">
        <v>1620</v>
      </c>
      <c r="K185" s="474" t="s">
        <v>1614</v>
      </c>
      <c r="L185" s="541" t="s">
        <v>1621</v>
      </c>
      <c r="M185" s="488">
        <v>7500</v>
      </c>
      <c r="N185" s="488">
        <v>7500</v>
      </c>
      <c r="O185" s="1927"/>
      <c r="P185" s="443">
        <v>41173</v>
      </c>
      <c r="Q185" s="443">
        <v>41263</v>
      </c>
      <c r="R185" s="1830"/>
      <c r="S185" s="638"/>
    </row>
    <row r="186" spans="1:19">
      <c r="A186" s="1811"/>
      <c r="B186" s="1978"/>
      <c r="C186" s="1963"/>
      <c r="D186" s="1836"/>
      <c r="E186" s="1940"/>
      <c r="F186" s="1943"/>
      <c r="G186" s="1922"/>
      <c r="H186" s="1836"/>
      <c r="I186" s="1970"/>
      <c r="J186" s="518"/>
      <c r="K186" s="535"/>
      <c r="L186" s="541"/>
      <c r="M186" s="488"/>
      <c r="N186" s="488"/>
      <c r="O186" s="1927"/>
      <c r="P186" s="443"/>
      <c r="Q186" s="443"/>
      <c r="R186" s="1830"/>
    </row>
    <row r="187" spans="1:19">
      <c r="A187" s="1811"/>
      <c r="B187" s="1978"/>
      <c r="C187" s="1963"/>
      <c r="D187" s="1836"/>
      <c r="E187" s="1940"/>
      <c r="F187" s="1943"/>
      <c r="G187" s="1922"/>
      <c r="H187" s="1836"/>
      <c r="I187" s="1970"/>
      <c r="J187" s="1834"/>
      <c r="K187" s="1988"/>
      <c r="L187" s="1985"/>
      <c r="M187" s="1984"/>
      <c r="N187" s="1984"/>
      <c r="O187" s="1927"/>
      <c r="P187" s="440"/>
      <c r="Q187" s="440"/>
      <c r="R187" s="1830"/>
    </row>
    <row r="188" spans="1:19">
      <c r="A188" s="1811"/>
      <c r="B188" s="1978"/>
      <c r="C188" s="1963"/>
      <c r="D188" s="1836"/>
      <c r="E188" s="1940"/>
      <c r="F188" s="1943"/>
      <c r="G188" s="1922"/>
      <c r="H188" s="1836"/>
      <c r="I188" s="1970"/>
      <c r="J188" s="1834"/>
      <c r="K188" s="1989"/>
      <c r="L188" s="1985"/>
      <c r="M188" s="1984"/>
      <c r="N188" s="1984"/>
      <c r="O188" s="1927"/>
      <c r="P188" s="449"/>
      <c r="Q188" s="449"/>
      <c r="R188" s="1830"/>
    </row>
    <row r="189" spans="1:19">
      <c r="A189" s="1811"/>
      <c r="B189" s="1978"/>
      <c r="C189" s="1963"/>
      <c r="D189" s="1836"/>
      <c r="E189" s="1940"/>
      <c r="F189" s="1943"/>
      <c r="G189" s="1922"/>
      <c r="H189" s="1836"/>
      <c r="I189" s="1833"/>
      <c r="J189" s="448"/>
      <c r="K189" s="535"/>
      <c r="L189" s="570"/>
      <c r="M189" s="571"/>
      <c r="N189" s="571"/>
      <c r="O189" s="434"/>
      <c r="P189" s="524"/>
      <c r="Q189" s="524"/>
      <c r="R189" s="1830"/>
    </row>
    <row r="190" spans="1:19" ht="29" thickBot="1">
      <c r="A190" s="1812"/>
      <c r="B190" s="1979"/>
      <c r="C190" s="1915"/>
      <c r="D190" s="1837"/>
      <c r="E190" s="1941"/>
      <c r="F190" s="1944"/>
      <c r="G190" s="1923"/>
      <c r="H190" s="1837"/>
      <c r="I190" s="574" t="s">
        <v>1622</v>
      </c>
      <c r="J190" s="575"/>
      <c r="K190" s="565"/>
      <c r="L190" s="576"/>
      <c r="M190" s="577"/>
      <c r="N190" s="577"/>
      <c r="O190" s="578"/>
      <c r="P190" s="529"/>
      <c r="Q190" s="529"/>
      <c r="R190" s="1831"/>
    </row>
    <row r="191" spans="1:19" ht="15" thickBot="1">
      <c r="A191" s="547" t="s">
        <v>1804</v>
      </c>
      <c r="B191" s="548"/>
      <c r="C191" s="548"/>
      <c r="D191" s="1916" t="s">
        <v>488</v>
      </c>
      <c r="E191" s="1917"/>
      <c r="F191" s="579" t="s">
        <v>1532</v>
      </c>
      <c r="G191" s="550"/>
      <c r="H191" s="550"/>
      <c r="I191" s="550"/>
      <c r="J191" s="550"/>
      <c r="K191" s="468"/>
      <c r="L191" s="468"/>
      <c r="M191" s="468"/>
      <c r="N191" s="468"/>
      <c r="O191" s="469"/>
      <c r="P191" s="468"/>
      <c r="Q191" s="468"/>
      <c r="R191" s="551"/>
    </row>
    <row r="192" spans="1:19">
      <c r="A192" s="461"/>
      <c r="B192" s="462"/>
      <c r="C192" s="462"/>
      <c r="D192" s="462"/>
      <c r="E192" s="462"/>
      <c r="F192" s="462"/>
      <c r="G192" s="462"/>
      <c r="H192" s="462"/>
      <c r="I192" s="462"/>
      <c r="J192" s="462"/>
      <c r="K192" s="462"/>
      <c r="L192" s="462"/>
      <c r="M192" s="462"/>
      <c r="N192" s="462"/>
      <c r="O192" s="462"/>
      <c r="P192" s="462"/>
      <c r="Q192" s="462"/>
      <c r="R192" s="463"/>
    </row>
    <row r="193" spans="1:18">
      <c r="A193" s="461" t="s">
        <v>325</v>
      </c>
      <c r="B193" s="462"/>
      <c r="C193" s="462"/>
      <c r="D193" s="462"/>
      <c r="E193" s="462"/>
      <c r="F193" s="462"/>
      <c r="G193" s="462"/>
      <c r="H193" s="462"/>
      <c r="I193" s="462"/>
      <c r="J193" s="462"/>
      <c r="K193" s="462"/>
      <c r="L193" s="462"/>
      <c r="M193" s="462"/>
      <c r="N193" s="462"/>
      <c r="O193" s="462"/>
      <c r="P193" s="462"/>
      <c r="Q193" s="462"/>
      <c r="R193" s="463"/>
    </row>
    <row r="194" spans="1:18">
      <c r="A194" s="461" t="s">
        <v>490</v>
      </c>
      <c r="B194" s="462"/>
      <c r="C194" s="462"/>
      <c r="D194" s="462"/>
      <c r="E194" s="462"/>
      <c r="F194" s="462"/>
      <c r="G194" s="462"/>
      <c r="H194" s="462"/>
      <c r="I194" s="462"/>
      <c r="J194" s="462"/>
      <c r="K194" s="462"/>
      <c r="L194" s="462"/>
      <c r="M194" s="462"/>
      <c r="N194" s="462"/>
      <c r="O194" s="462"/>
      <c r="P194" s="462"/>
      <c r="Q194" s="462"/>
      <c r="R194" s="463"/>
    </row>
    <row r="195" spans="1:18">
      <c r="A195" s="464"/>
      <c r="B195" s="462" t="s">
        <v>491</v>
      </c>
      <c r="C195" s="462"/>
      <c r="D195" s="462"/>
      <c r="E195" s="462"/>
      <c r="F195" s="462"/>
      <c r="G195" s="462"/>
      <c r="H195" s="462"/>
      <c r="I195" s="462"/>
      <c r="J195" s="462"/>
      <c r="K195" s="462"/>
      <c r="L195" s="462"/>
      <c r="M195" s="462"/>
      <c r="N195" s="462"/>
      <c r="O195" s="462"/>
      <c r="P195" s="462"/>
      <c r="Q195" s="462"/>
      <c r="R195" s="463"/>
    </row>
    <row r="196" spans="1:18">
      <c r="A196" s="464"/>
      <c r="B196" s="462" t="s">
        <v>492</v>
      </c>
      <c r="C196" s="462"/>
      <c r="D196" s="462"/>
      <c r="E196" s="462"/>
      <c r="F196" s="462"/>
      <c r="G196" s="462"/>
      <c r="H196" s="462"/>
      <c r="I196" s="462"/>
      <c r="J196" s="462"/>
      <c r="K196" s="462"/>
      <c r="L196" s="462"/>
      <c r="M196" s="462"/>
      <c r="N196" s="462"/>
      <c r="O196" s="462"/>
      <c r="P196" s="462"/>
      <c r="Q196" s="462"/>
      <c r="R196" s="463"/>
    </row>
    <row r="197" spans="1:18">
      <c r="A197" s="465"/>
      <c r="B197" s="462" t="s">
        <v>493</v>
      </c>
      <c r="C197" s="462"/>
      <c r="D197" s="462"/>
      <c r="E197" s="462"/>
      <c r="F197" s="462"/>
      <c r="G197" s="462"/>
      <c r="H197" s="462"/>
      <c r="I197" s="462"/>
      <c r="J197" s="462"/>
      <c r="K197" s="462"/>
      <c r="L197" s="462"/>
      <c r="M197" s="462"/>
      <c r="N197" s="462"/>
      <c r="O197" s="462"/>
      <c r="P197" s="462"/>
      <c r="Q197" s="462"/>
      <c r="R197" s="463"/>
    </row>
    <row r="198" spans="1:18" ht="15" thickBot="1">
      <c r="A198" s="506"/>
      <c r="B198" s="468" t="s">
        <v>494</v>
      </c>
      <c r="C198" s="468"/>
      <c r="D198" s="468"/>
      <c r="E198" s="468"/>
      <c r="F198" s="468"/>
      <c r="G198" s="468"/>
      <c r="H198" s="468"/>
      <c r="I198" s="468"/>
      <c r="J198" s="468"/>
      <c r="K198" s="468"/>
      <c r="L198" s="468"/>
      <c r="M198" s="468"/>
      <c r="N198" s="468"/>
      <c r="O198" s="468"/>
      <c r="P198" s="468"/>
      <c r="Q198" s="468"/>
      <c r="R198" s="469"/>
    </row>
    <row r="199" spans="1:18" ht="15" thickBot="1">
      <c r="E199" s="566"/>
    </row>
    <row r="200" spans="1:18">
      <c r="A200" s="1859" t="s">
        <v>211</v>
      </c>
      <c r="B200" s="1860"/>
      <c r="C200" s="1860"/>
      <c r="D200" s="1860"/>
      <c r="E200" s="1860"/>
      <c r="F200" s="1860"/>
      <c r="G200" s="1860"/>
      <c r="H200" s="1860"/>
      <c r="I200" s="1860"/>
      <c r="J200" s="1860"/>
      <c r="K200" s="1860"/>
      <c r="L200" s="1860"/>
      <c r="M200" s="1860"/>
      <c r="N200" s="1860"/>
      <c r="O200" s="1860"/>
      <c r="P200" s="1860"/>
      <c r="Q200" s="1860"/>
      <c r="R200" s="1861"/>
    </row>
    <row r="201" spans="1:18" ht="15" thickBot="1">
      <c r="A201" s="1877" t="s">
        <v>1494</v>
      </c>
      <c r="B201" s="1878"/>
      <c r="C201" s="1878"/>
      <c r="D201" s="1878"/>
      <c r="E201" s="1878"/>
      <c r="F201" s="1878"/>
      <c r="G201" s="1878"/>
      <c r="H201" s="1878"/>
      <c r="I201" s="1878"/>
      <c r="J201" s="1878"/>
      <c r="K201" s="1878"/>
      <c r="L201" s="1878"/>
      <c r="M201" s="1878"/>
      <c r="N201" s="1878"/>
      <c r="O201" s="1878"/>
      <c r="P201" s="1878"/>
      <c r="Q201" s="1878"/>
      <c r="R201" s="1879"/>
    </row>
    <row r="202" spans="1:18" ht="15" thickBot="1">
      <c r="A202" s="1880" t="s">
        <v>1495</v>
      </c>
      <c r="B202" s="1881"/>
      <c r="C202" s="1881"/>
      <c r="D202" s="1881"/>
      <c r="E202" s="1881"/>
      <c r="F202" s="1881"/>
      <c r="G202" s="1881"/>
      <c r="H202" s="1881"/>
      <c r="I202" s="1881"/>
      <c r="J202" s="1882" t="s">
        <v>1217</v>
      </c>
      <c r="K202" s="1883"/>
      <c r="L202" s="1883"/>
      <c r="M202" s="1883"/>
      <c r="N202" s="1884"/>
      <c r="O202" s="1885" t="s">
        <v>1496</v>
      </c>
      <c r="P202" s="1886"/>
      <c r="Q202" s="1886"/>
      <c r="R202" s="1887"/>
    </row>
    <row r="203" spans="1:18" ht="15" thickBot="1">
      <c r="A203" s="1845" t="s">
        <v>212</v>
      </c>
      <c r="B203" s="1846"/>
      <c r="C203" s="1847"/>
      <c r="D203" s="1848" t="s">
        <v>213</v>
      </c>
      <c r="E203" s="1849"/>
      <c r="F203" s="1850"/>
      <c r="G203" s="1850"/>
      <c r="H203" s="1850"/>
      <c r="I203" s="1851"/>
      <c r="J203" s="1852" t="s">
        <v>421</v>
      </c>
      <c r="K203" s="1853"/>
      <c r="L203" s="1853"/>
      <c r="M203" s="1853"/>
      <c r="N203" s="1853"/>
      <c r="O203" s="1853"/>
      <c r="P203" s="1853"/>
      <c r="Q203" s="1853"/>
      <c r="R203" s="1854"/>
    </row>
    <row r="204" spans="1:18">
      <c r="A204" s="1855" t="s">
        <v>215</v>
      </c>
      <c r="B204" s="1843" t="s">
        <v>216</v>
      </c>
      <c r="C204" s="1888" t="s">
        <v>217</v>
      </c>
      <c r="D204" s="1843" t="s">
        <v>218</v>
      </c>
      <c r="E204" s="1827" t="s">
        <v>219</v>
      </c>
      <c r="F204" s="1822" t="s">
        <v>328</v>
      </c>
      <c r="G204" s="1824" t="s">
        <v>220</v>
      </c>
      <c r="H204" s="1822" t="s">
        <v>1500</v>
      </c>
      <c r="I204" s="1827" t="s">
        <v>221</v>
      </c>
      <c r="J204" s="1824" t="s">
        <v>326</v>
      </c>
      <c r="K204" s="1824" t="s">
        <v>222</v>
      </c>
      <c r="L204" s="1843" t="s">
        <v>223</v>
      </c>
      <c r="M204" s="1824" t="s">
        <v>1561</v>
      </c>
      <c r="N204" s="1822" t="s">
        <v>1500</v>
      </c>
      <c r="O204" s="1824" t="s">
        <v>225</v>
      </c>
      <c r="P204" s="1826" t="s">
        <v>226</v>
      </c>
      <c r="Q204" s="1826"/>
      <c r="R204" s="530" t="s">
        <v>227</v>
      </c>
    </row>
    <row r="205" spans="1:18" ht="15" thickBot="1">
      <c r="A205" s="1856"/>
      <c r="B205" s="1844"/>
      <c r="C205" s="1889"/>
      <c r="D205" s="1844"/>
      <c r="E205" s="1828"/>
      <c r="F205" s="1823"/>
      <c r="G205" s="1825"/>
      <c r="H205" s="1823"/>
      <c r="I205" s="1828"/>
      <c r="J205" s="1825"/>
      <c r="K205" s="1825"/>
      <c r="L205" s="1844"/>
      <c r="M205" s="1825"/>
      <c r="N205" s="1823"/>
      <c r="O205" s="1825"/>
      <c r="P205" s="531" t="s">
        <v>228</v>
      </c>
      <c r="Q205" s="531" t="s">
        <v>229</v>
      </c>
      <c r="R205" s="532" t="s">
        <v>230</v>
      </c>
    </row>
    <row r="206" spans="1:18">
      <c r="A206" s="1810" t="s">
        <v>1623</v>
      </c>
      <c r="B206" s="1977" t="s">
        <v>1624</v>
      </c>
      <c r="C206" s="1962" t="s">
        <v>1625</v>
      </c>
      <c r="D206" s="1964" t="s">
        <v>1626</v>
      </c>
      <c r="E206" s="567"/>
      <c r="F206" s="424"/>
      <c r="G206" s="1921">
        <v>17832</v>
      </c>
      <c r="H206" s="428"/>
      <c r="I206" s="422"/>
      <c r="J206" s="428"/>
      <c r="K206" s="1924"/>
      <c r="L206" s="568"/>
      <c r="M206" s="430"/>
      <c r="N206" s="430"/>
      <c r="O206" s="1824"/>
      <c r="P206" s="1841"/>
      <c r="Q206" s="1841"/>
      <c r="R206" s="1959"/>
    </row>
    <row r="207" spans="1:18">
      <c r="A207" s="1811"/>
      <c r="B207" s="1978"/>
      <c r="C207" s="1963"/>
      <c r="D207" s="1965"/>
      <c r="E207" s="1982">
        <v>0.5</v>
      </c>
      <c r="F207" s="1986">
        <v>0.4</v>
      </c>
      <c r="G207" s="1922"/>
      <c r="H207" s="1967">
        <v>0</v>
      </c>
      <c r="I207" s="1832"/>
      <c r="J207" s="1971"/>
      <c r="K207" s="1925"/>
      <c r="L207" s="541"/>
      <c r="M207" s="488"/>
      <c r="N207" s="488"/>
      <c r="O207" s="1927"/>
      <c r="P207" s="1842"/>
      <c r="Q207" s="1842"/>
      <c r="R207" s="1960"/>
    </row>
    <row r="208" spans="1:18">
      <c r="A208" s="1811"/>
      <c r="B208" s="1978"/>
      <c r="C208" s="1963"/>
      <c r="D208" s="1965"/>
      <c r="E208" s="1983"/>
      <c r="F208" s="1987"/>
      <c r="G208" s="1922"/>
      <c r="H208" s="1969"/>
      <c r="I208" s="1833"/>
      <c r="J208" s="1973"/>
      <c r="K208" s="1925"/>
      <c r="L208" s="541"/>
      <c r="M208" s="488"/>
      <c r="N208" s="488"/>
      <c r="O208" s="1927"/>
      <c r="P208" s="1842"/>
      <c r="Q208" s="1842"/>
      <c r="R208" s="1960"/>
    </row>
    <row r="209" spans="1:18">
      <c r="A209" s="1811"/>
      <c r="B209" s="1978"/>
      <c r="C209" s="1963"/>
      <c r="D209" s="1965"/>
      <c r="E209" s="1982">
        <v>0.5</v>
      </c>
      <c r="F209" s="1982">
        <v>0</v>
      </c>
      <c r="G209" s="1922"/>
      <c r="H209" s="1967">
        <v>0</v>
      </c>
      <c r="I209" s="1832"/>
      <c r="J209" s="1971"/>
      <c r="K209" s="1925"/>
      <c r="L209" s="541"/>
      <c r="M209" s="488"/>
      <c r="N209" s="488"/>
      <c r="O209" s="1927"/>
      <c r="P209" s="1842"/>
      <c r="Q209" s="1842"/>
      <c r="R209" s="1960"/>
    </row>
    <row r="210" spans="1:18">
      <c r="A210" s="1811"/>
      <c r="B210" s="1978"/>
      <c r="C210" s="1963"/>
      <c r="D210" s="1965"/>
      <c r="E210" s="1940"/>
      <c r="F210" s="1940"/>
      <c r="G210" s="1922"/>
      <c r="H210" s="1968"/>
      <c r="I210" s="1970"/>
      <c r="J210" s="1972"/>
      <c r="K210" s="1925"/>
      <c r="L210" s="541"/>
      <c r="M210" s="488"/>
      <c r="N210" s="488"/>
      <c r="O210" s="1927"/>
      <c r="P210" s="1842"/>
      <c r="Q210" s="1842"/>
      <c r="R210" s="1960"/>
    </row>
    <row r="211" spans="1:18">
      <c r="A211" s="1811"/>
      <c r="B211" s="1978"/>
      <c r="C211" s="1963"/>
      <c r="D211" s="1965"/>
      <c r="E211" s="1940"/>
      <c r="F211" s="1940"/>
      <c r="G211" s="1922"/>
      <c r="H211" s="1968"/>
      <c r="I211" s="1970"/>
      <c r="J211" s="1972"/>
      <c r="K211" s="1925"/>
      <c r="L211" s="1985"/>
      <c r="M211" s="1984"/>
      <c r="N211" s="1984"/>
      <c r="O211" s="1927"/>
      <c r="P211" s="1842"/>
      <c r="Q211" s="1842"/>
      <c r="R211" s="1960"/>
    </row>
    <row r="212" spans="1:18">
      <c r="A212" s="1811"/>
      <c r="B212" s="1978"/>
      <c r="C212" s="1963"/>
      <c r="D212" s="1965"/>
      <c r="E212" s="1940"/>
      <c r="F212" s="1940"/>
      <c r="G212" s="1922"/>
      <c r="H212" s="1968"/>
      <c r="I212" s="1970"/>
      <c r="J212" s="1972"/>
      <c r="K212" s="1925"/>
      <c r="L212" s="1985"/>
      <c r="M212" s="1984"/>
      <c r="N212" s="1984"/>
      <c r="O212" s="1927"/>
      <c r="P212" s="1842"/>
      <c r="Q212" s="1842"/>
      <c r="R212" s="1960"/>
    </row>
    <row r="213" spans="1:18">
      <c r="A213" s="1811"/>
      <c r="B213" s="1978"/>
      <c r="C213" s="1963"/>
      <c r="D213" s="1965"/>
      <c r="E213" s="1983"/>
      <c r="F213" s="1983"/>
      <c r="G213" s="1922"/>
      <c r="H213" s="1969"/>
      <c r="I213" s="1833"/>
      <c r="J213" s="1973"/>
      <c r="K213" s="1925"/>
      <c r="L213" s="570"/>
      <c r="M213" s="571"/>
      <c r="N213" s="571"/>
      <c r="O213" s="434"/>
      <c r="P213" s="524"/>
      <c r="Q213" s="524"/>
      <c r="R213" s="580"/>
    </row>
    <row r="214" spans="1:18" ht="15" thickBot="1">
      <c r="A214" s="1812"/>
      <c r="B214" s="1979"/>
      <c r="C214" s="1915"/>
      <c r="D214" s="1966"/>
      <c r="E214" s="572">
        <v>0</v>
      </c>
      <c r="F214" s="572">
        <v>0</v>
      </c>
      <c r="G214" s="1923"/>
      <c r="H214" s="573">
        <v>0</v>
      </c>
      <c r="I214" s="574"/>
      <c r="J214" s="575"/>
      <c r="K214" s="1926"/>
      <c r="L214" s="576"/>
      <c r="M214" s="577"/>
      <c r="N214" s="577"/>
      <c r="O214" s="578"/>
      <c r="P214" s="529"/>
      <c r="Q214" s="529"/>
      <c r="R214" s="581"/>
    </row>
    <row r="215" spans="1:18" ht="15" thickBot="1">
      <c r="A215" s="547" t="s">
        <v>1627</v>
      </c>
      <c r="B215" s="548"/>
      <c r="C215" s="548"/>
      <c r="D215" s="1916" t="s">
        <v>488</v>
      </c>
      <c r="E215" s="1917"/>
      <c r="F215" s="579" t="s">
        <v>1532</v>
      </c>
      <c r="G215" s="550"/>
      <c r="H215" s="550"/>
      <c r="I215" s="550"/>
      <c r="J215" s="550"/>
      <c r="K215" s="468"/>
      <c r="L215" s="468"/>
      <c r="M215" s="468"/>
      <c r="N215" s="468"/>
      <c r="O215" s="469"/>
      <c r="P215" s="468"/>
      <c r="Q215" s="468"/>
      <c r="R215" s="551"/>
    </row>
    <row r="216" spans="1:18">
      <c r="A216" s="461"/>
      <c r="B216" s="462"/>
      <c r="C216" s="462"/>
      <c r="D216" s="462"/>
      <c r="E216" s="462"/>
      <c r="F216" s="462"/>
      <c r="G216" s="462"/>
      <c r="H216" s="462"/>
      <c r="I216" s="462"/>
      <c r="J216" s="462"/>
      <c r="K216" s="462"/>
      <c r="L216" s="462"/>
      <c r="M216" s="462"/>
      <c r="N216" s="462"/>
      <c r="O216" s="462"/>
      <c r="P216" s="462"/>
      <c r="Q216" s="462"/>
      <c r="R216" s="463"/>
    </row>
    <row r="217" spans="1:18">
      <c r="A217" s="461" t="s">
        <v>325</v>
      </c>
      <c r="B217" s="462"/>
      <c r="C217" s="462"/>
      <c r="D217" s="462"/>
      <c r="E217" s="462"/>
      <c r="F217" s="462"/>
      <c r="G217" s="462"/>
      <c r="H217" s="462"/>
      <c r="I217" s="462"/>
      <c r="J217" s="462"/>
      <c r="K217" s="462"/>
      <c r="L217" s="462"/>
      <c r="M217" s="462"/>
      <c r="N217" s="462"/>
      <c r="O217" s="462"/>
      <c r="P217" s="462"/>
      <c r="Q217" s="462"/>
      <c r="R217" s="463"/>
    </row>
    <row r="218" spans="1:18">
      <c r="A218" s="461" t="s">
        <v>490</v>
      </c>
      <c r="B218" s="462"/>
      <c r="C218" s="462"/>
      <c r="D218" s="462"/>
      <c r="E218" s="462"/>
      <c r="F218" s="462"/>
      <c r="G218" s="462"/>
      <c r="H218" s="462"/>
      <c r="I218" s="462"/>
      <c r="J218" s="462"/>
      <c r="K218" s="462"/>
      <c r="L218" s="462"/>
      <c r="M218" s="462"/>
      <c r="N218" s="462"/>
      <c r="O218" s="462"/>
      <c r="P218" s="462"/>
      <c r="Q218" s="462"/>
      <c r="R218" s="463"/>
    </row>
    <row r="219" spans="1:18">
      <c r="A219" s="464"/>
      <c r="B219" s="462" t="s">
        <v>491</v>
      </c>
      <c r="C219" s="462"/>
      <c r="D219" s="462"/>
      <c r="E219" s="462"/>
      <c r="F219" s="462"/>
      <c r="G219" s="462"/>
      <c r="H219" s="462"/>
      <c r="I219" s="462"/>
      <c r="J219" s="462"/>
      <c r="K219" s="462"/>
      <c r="L219" s="462"/>
      <c r="M219" s="462"/>
      <c r="N219" s="462"/>
      <c r="O219" s="462"/>
      <c r="P219" s="462"/>
      <c r="Q219" s="462"/>
      <c r="R219" s="463"/>
    </row>
    <row r="220" spans="1:18">
      <c r="A220" s="464"/>
      <c r="B220" s="462" t="s">
        <v>492</v>
      </c>
      <c r="C220" s="462"/>
      <c r="D220" s="462"/>
      <c r="E220" s="462"/>
      <c r="F220" s="462"/>
      <c r="G220" s="462"/>
      <c r="H220" s="462"/>
      <c r="I220" s="462"/>
      <c r="J220" s="462"/>
      <c r="K220" s="462"/>
      <c r="L220" s="462"/>
      <c r="M220" s="462"/>
      <c r="N220" s="462"/>
      <c r="O220" s="462"/>
      <c r="P220" s="462"/>
      <c r="Q220" s="462"/>
      <c r="R220" s="463"/>
    </row>
    <row r="221" spans="1:18">
      <c r="A221" s="465"/>
      <c r="B221" s="462" t="s">
        <v>493</v>
      </c>
      <c r="C221" s="462"/>
      <c r="D221" s="462"/>
      <c r="E221" s="462"/>
      <c r="F221" s="462"/>
      <c r="G221" s="462"/>
      <c r="H221" s="462"/>
      <c r="I221" s="462"/>
      <c r="J221" s="462"/>
      <c r="K221" s="462"/>
      <c r="L221" s="462"/>
      <c r="M221" s="462"/>
      <c r="N221" s="462"/>
      <c r="O221" s="462"/>
      <c r="P221" s="462"/>
      <c r="Q221" s="462"/>
      <c r="R221" s="463"/>
    </row>
    <row r="222" spans="1:18" ht="15" thickBot="1">
      <c r="A222" s="506"/>
      <c r="B222" s="468" t="s">
        <v>494</v>
      </c>
      <c r="C222" s="468"/>
      <c r="D222" s="468"/>
      <c r="E222" s="468"/>
      <c r="F222" s="468"/>
      <c r="G222" s="468"/>
      <c r="H222" s="468"/>
      <c r="I222" s="468"/>
      <c r="J222" s="468"/>
      <c r="K222" s="468"/>
      <c r="L222" s="468"/>
      <c r="M222" s="468"/>
      <c r="N222" s="468"/>
      <c r="O222" s="468"/>
      <c r="P222" s="468"/>
      <c r="Q222" s="468"/>
      <c r="R222" s="469"/>
    </row>
    <row r="223" spans="1:18" ht="15" thickBot="1">
      <c r="E223" s="566"/>
    </row>
    <row r="224" spans="1:18">
      <c r="A224" s="1859" t="s">
        <v>211</v>
      </c>
      <c r="B224" s="1860"/>
      <c r="C224" s="1860"/>
      <c r="D224" s="1860"/>
      <c r="E224" s="1860"/>
      <c r="F224" s="1860"/>
      <c r="G224" s="1860"/>
      <c r="H224" s="1860"/>
      <c r="I224" s="1860"/>
      <c r="J224" s="1860"/>
      <c r="K224" s="1860"/>
      <c r="L224" s="1860"/>
      <c r="M224" s="1860"/>
      <c r="N224" s="1860"/>
      <c r="O224" s="1860"/>
      <c r="P224" s="1860"/>
      <c r="Q224" s="1860"/>
      <c r="R224" s="1861"/>
    </row>
    <row r="225" spans="1:18" ht="15" thickBot="1">
      <c r="A225" s="1877" t="s">
        <v>1494</v>
      </c>
      <c r="B225" s="1878"/>
      <c r="C225" s="1878"/>
      <c r="D225" s="1878"/>
      <c r="E225" s="1878"/>
      <c r="F225" s="1878"/>
      <c r="G225" s="1878"/>
      <c r="H225" s="1878"/>
      <c r="I225" s="1878"/>
      <c r="J225" s="1878"/>
      <c r="K225" s="1878"/>
      <c r="L225" s="1878"/>
      <c r="M225" s="1878"/>
      <c r="N225" s="1878"/>
      <c r="O225" s="1878"/>
      <c r="P225" s="1878"/>
      <c r="Q225" s="1878"/>
      <c r="R225" s="1879"/>
    </row>
    <row r="226" spans="1:18" ht="15" thickBot="1">
      <c r="A226" s="1880" t="s">
        <v>1495</v>
      </c>
      <c r="B226" s="1881"/>
      <c r="C226" s="1881"/>
      <c r="D226" s="1881"/>
      <c r="E226" s="1881"/>
      <c r="F226" s="1881"/>
      <c r="G226" s="1881"/>
      <c r="H226" s="1881"/>
      <c r="I226" s="1881"/>
      <c r="J226" s="1882" t="s">
        <v>1217</v>
      </c>
      <c r="K226" s="1883"/>
      <c r="L226" s="1883"/>
      <c r="M226" s="1883"/>
      <c r="N226" s="1884"/>
      <c r="O226" s="1885" t="s">
        <v>1496</v>
      </c>
      <c r="P226" s="1886"/>
      <c r="Q226" s="1886"/>
      <c r="R226" s="1887"/>
    </row>
    <row r="227" spans="1:18" ht="15" thickBot="1">
      <c r="A227" s="1845" t="s">
        <v>212</v>
      </c>
      <c r="B227" s="1846"/>
      <c r="C227" s="1847"/>
      <c r="D227" s="1848" t="s">
        <v>213</v>
      </c>
      <c r="E227" s="1849"/>
      <c r="F227" s="1850"/>
      <c r="G227" s="1850"/>
      <c r="H227" s="1850"/>
      <c r="I227" s="1851"/>
      <c r="J227" s="1852" t="s">
        <v>421</v>
      </c>
      <c r="K227" s="1853"/>
      <c r="L227" s="1853"/>
      <c r="M227" s="1853"/>
      <c r="N227" s="1853"/>
      <c r="O227" s="1853"/>
      <c r="P227" s="1853"/>
      <c r="Q227" s="1853"/>
      <c r="R227" s="1854"/>
    </row>
    <row r="228" spans="1:18">
      <c r="A228" s="1855" t="s">
        <v>215</v>
      </c>
      <c r="B228" s="1843" t="s">
        <v>216</v>
      </c>
      <c r="C228" s="1888" t="s">
        <v>217</v>
      </c>
      <c r="D228" s="1843" t="s">
        <v>218</v>
      </c>
      <c r="E228" s="1827" t="s">
        <v>219</v>
      </c>
      <c r="F228" s="1822" t="s">
        <v>328</v>
      </c>
      <c r="G228" s="1824" t="s">
        <v>220</v>
      </c>
      <c r="H228" s="1822" t="s">
        <v>1500</v>
      </c>
      <c r="I228" s="1827" t="s">
        <v>221</v>
      </c>
      <c r="J228" s="1824" t="s">
        <v>326</v>
      </c>
      <c r="K228" s="1824" t="s">
        <v>222</v>
      </c>
      <c r="L228" s="1843" t="s">
        <v>223</v>
      </c>
      <c r="M228" s="1824" t="s">
        <v>1561</v>
      </c>
      <c r="N228" s="1822" t="s">
        <v>1500</v>
      </c>
      <c r="O228" s="1824" t="s">
        <v>225</v>
      </c>
      <c r="P228" s="1826" t="s">
        <v>226</v>
      </c>
      <c r="Q228" s="1826"/>
      <c r="R228" s="530" t="s">
        <v>227</v>
      </c>
    </row>
    <row r="229" spans="1:18" ht="15" thickBot="1">
      <c r="A229" s="1975"/>
      <c r="B229" s="1974"/>
      <c r="C229" s="1976"/>
      <c r="D229" s="1974"/>
      <c r="E229" s="1980"/>
      <c r="F229" s="1981"/>
      <c r="G229" s="1928"/>
      <c r="H229" s="1981"/>
      <c r="I229" s="1980"/>
      <c r="J229" s="1928"/>
      <c r="K229" s="1928"/>
      <c r="L229" s="1974"/>
      <c r="M229" s="1928"/>
      <c r="N229" s="1981"/>
      <c r="O229" s="1928"/>
      <c r="P229" s="582" t="s">
        <v>228</v>
      </c>
      <c r="Q229" s="582" t="s">
        <v>229</v>
      </c>
      <c r="R229" s="583" t="s">
        <v>230</v>
      </c>
    </row>
    <row r="230" spans="1:18" ht="70">
      <c r="A230" s="1810" t="s">
        <v>1628</v>
      </c>
      <c r="B230" s="1977" t="s">
        <v>1629</v>
      </c>
      <c r="C230" s="533"/>
      <c r="D230" s="1918" t="s">
        <v>1630</v>
      </c>
      <c r="E230" s="1939">
        <v>1</v>
      </c>
      <c r="F230" s="1942">
        <v>0</v>
      </c>
      <c r="G230" s="1921">
        <v>5000</v>
      </c>
      <c r="H230" s="1835">
        <v>0</v>
      </c>
      <c r="I230" s="426" t="s">
        <v>1631</v>
      </c>
      <c r="J230" s="428"/>
      <c r="K230" s="1924"/>
      <c r="L230" s="568"/>
      <c r="M230" s="430"/>
      <c r="N230" s="430"/>
      <c r="O230" s="1824"/>
      <c r="P230" s="1841"/>
      <c r="Q230" s="1841"/>
      <c r="R230" s="1959" t="s">
        <v>1539</v>
      </c>
    </row>
    <row r="231" spans="1:18" ht="56">
      <c r="A231" s="1811"/>
      <c r="B231" s="1978"/>
      <c r="C231" s="1914" t="s">
        <v>1632</v>
      </c>
      <c r="D231" s="1919"/>
      <c r="E231" s="1940"/>
      <c r="F231" s="1943"/>
      <c r="G231" s="1922"/>
      <c r="H231" s="1836"/>
      <c r="I231" s="584" t="s">
        <v>1633</v>
      </c>
      <c r="J231" s="436"/>
      <c r="K231" s="1925"/>
      <c r="L231" s="541"/>
      <c r="M231" s="488"/>
      <c r="N231" s="488"/>
      <c r="O231" s="1927"/>
      <c r="P231" s="1842"/>
      <c r="Q231" s="1842"/>
      <c r="R231" s="1960"/>
    </row>
    <row r="232" spans="1:18" ht="71" thickBot="1">
      <c r="A232" s="1812"/>
      <c r="B232" s="1979"/>
      <c r="C232" s="1915"/>
      <c r="D232" s="1920"/>
      <c r="E232" s="1941"/>
      <c r="F232" s="1944"/>
      <c r="G232" s="1923"/>
      <c r="H232" s="1837"/>
      <c r="I232" s="586" t="s">
        <v>1634</v>
      </c>
      <c r="J232" s="587"/>
      <c r="K232" s="1926"/>
      <c r="L232" s="543"/>
      <c r="M232" s="588"/>
      <c r="N232" s="588"/>
      <c r="O232" s="1928"/>
      <c r="P232" s="1953"/>
      <c r="Q232" s="1953"/>
      <c r="R232" s="1961"/>
    </row>
    <row r="233" spans="1:18" ht="15" thickBot="1">
      <c r="A233" s="547" t="s">
        <v>1596</v>
      </c>
      <c r="B233" s="548"/>
      <c r="C233" s="548"/>
      <c r="D233" s="1916" t="s">
        <v>488</v>
      </c>
      <c r="E233" s="1917"/>
      <c r="F233" s="579" t="s">
        <v>1532</v>
      </c>
      <c r="G233" s="550"/>
      <c r="H233" s="550"/>
      <c r="I233" s="550"/>
      <c r="J233" s="550"/>
      <c r="K233" s="468"/>
      <c r="L233" s="468"/>
      <c r="M233" s="468"/>
      <c r="N233" s="468"/>
      <c r="O233" s="469"/>
      <c r="P233" s="468"/>
      <c r="Q233" s="468"/>
      <c r="R233" s="551"/>
    </row>
    <row r="234" spans="1:18">
      <c r="A234" s="461"/>
      <c r="B234" s="462"/>
      <c r="C234" s="462"/>
      <c r="D234" s="462"/>
      <c r="E234" s="462"/>
      <c r="F234" s="462"/>
      <c r="G234" s="462"/>
      <c r="H234" s="462"/>
      <c r="I234" s="462"/>
      <c r="J234" s="462"/>
      <c r="K234" s="462"/>
      <c r="L234" s="462"/>
      <c r="M234" s="462"/>
      <c r="N234" s="462"/>
      <c r="O234" s="462"/>
      <c r="P234" s="462"/>
      <c r="Q234" s="462"/>
      <c r="R234" s="463"/>
    </row>
    <row r="235" spans="1:18">
      <c r="A235" s="461" t="s">
        <v>325</v>
      </c>
      <c r="B235" s="462"/>
      <c r="C235" s="462"/>
      <c r="D235" s="462"/>
      <c r="E235" s="462"/>
      <c r="F235" s="462"/>
      <c r="G235" s="462"/>
      <c r="H235" s="462"/>
      <c r="I235" s="462"/>
      <c r="J235" s="462"/>
      <c r="K235" s="462"/>
      <c r="L235" s="462"/>
      <c r="M235" s="462"/>
      <c r="N235" s="462"/>
      <c r="O235" s="462"/>
      <c r="P235" s="462"/>
      <c r="Q235" s="462"/>
      <c r="R235" s="463"/>
    </row>
    <row r="236" spans="1:18">
      <c r="A236" s="461" t="s">
        <v>490</v>
      </c>
      <c r="B236" s="462"/>
      <c r="C236" s="462"/>
      <c r="D236" s="462"/>
      <c r="E236" s="462"/>
      <c r="F236" s="462"/>
      <c r="G236" s="462"/>
      <c r="H236" s="462"/>
      <c r="I236" s="462"/>
      <c r="J236" s="462"/>
      <c r="K236" s="462"/>
      <c r="L236" s="462"/>
      <c r="M236" s="462"/>
      <c r="N236" s="462"/>
      <c r="O236" s="462"/>
      <c r="P236" s="462"/>
      <c r="Q236" s="462"/>
      <c r="R236" s="463"/>
    </row>
    <row r="237" spans="1:18">
      <c r="A237" s="464"/>
      <c r="B237" s="462" t="s">
        <v>491</v>
      </c>
      <c r="C237" s="462"/>
      <c r="D237" s="462"/>
      <c r="E237" s="462"/>
      <c r="F237" s="462"/>
      <c r="G237" s="462"/>
      <c r="H237" s="462"/>
      <c r="I237" s="462"/>
      <c r="J237" s="462"/>
      <c r="K237" s="462"/>
      <c r="L237" s="462"/>
      <c r="M237" s="462"/>
      <c r="N237" s="462"/>
      <c r="O237" s="462"/>
      <c r="P237" s="462"/>
      <c r="Q237" s="462"/>
      <c r="R237" s="463"/>
    </row>
    <row r="238" spans="1:18">
      <c r="A238" s="464"/>
      <c r="B238" s="462" t="s">
        <v>492</v>
      </c>
      <c r="C238" s="462"/>
      <c r="D238" s="462"/>
      <c r="E238" s="462"/>
      <c r="F238" s="462"/>
      <c r="G238" s="462"/>
      <c r="H238" s="462"/>
      <c r="I238" s="462"/>
      <c r="J238" s="462"/>
      <c r="K238" s="462"/>
      <c r="L238" s="462"/>
      <c r="M238" s="462"/>
      <c r="N238" s="462"/>
      <c r="O238" s="462"/>
      <c r="P238" s="462"/>
      <c r="Q238" s="462"/>
      <c r="R238" s="463"/>
    </row>
    <row r="239" spans="1:18">
      <c r="A239" s="465"/>
      <c r="B239" s="462" t="s">
        <v>493</v>
      </c>
      <c r="C239" s="462"/>
      <c r="D239" s="462"/>
      <c r="E239" s="462"/>
      <c r="F239" s="462"/>
      <c r="G239" s="462"/>
      <c r="H239" s="462"/>
      <c r="I239" s="462"/>
      <c r="J239" s="462"/>
      <c r="K239" s="462"/>
      <c r="L239" s="462"/>
      <c r="M239" s="462"/>
      <c r="N239" s="462"/>
      <c r="O239" s="462"/>
      <c r="P239" s="462"/>
      <c r="Q239" s="462"/>
      <c r="R239" s="463"/>
    </row>
    <row r="240" spans="1:18" ht="15" thickBot="1">
      <c r="A240" s="506"/>
      <c r="B240" s="468" t="s">
        <v>494</v>
      </c>
      <c r="C240" s="468"/>
      <c r="D240" s="468"/>
      <c r="E240" s="468"/>
      <c r="F240" s="468"/>
      <c r="G240" s="468"/>
      <c r="H240" s="468"/>
      <c r="I240" s="468"/>
      <c r="J240" s="468"/>
      <c r="K240" s="468"/>
      <c r="L240" s="468"/>
      <c r="M240" s="468"/>
      <c r="N240" s="468"/>
      <c r="O240" s="468"/>
      <c r="P240" s="468"/>
      <c r="Q240" s="468"/>
      <c r="R240" s="469"/>
    </row>
    <row r="241" spans="1:18">
      <c r="E241" s="566"/>
    </row>
    <row r="242" spans="1:18">
      <c r="A242" s="414"/>
      <c r="B242" s="414"/>
      <c r="C242" s="414"/>
      <c r="D242" s="414"/>
      <c r="E242" s="414"/>
      <c r="F242" s="414"/>
      <c r="G242" s="414"/>
      <c r="H242" s="414"/>
      <c r="I242" s="414"/>
      <c r="J242" s="414"/>
      <c r="K242" s="414"/>
      <c r="L242" s="414"/>
      <c r="M242" s="414"/>
      <c r="N242" s="414"/>
      <c r="O242" s="414"/>
      <c r="P242" s="414"/>
      <c r="Q242" s="414"/>
      <c r="R242" s="414"/>
    </row>
    <row r="243" spans="1:18" ht="15" thickBot="1"/>
    <row r="244" spans="1:18">
      <c r="A244" s="1947" t="s">
        <v>211</v>
      </c>
      <c r="B244" s="1948"/>
      <c r="C244" s="1948"/>
      <c r="D244" s="1948"/>
      <c r="E244" s="1948"/>
      <c r="F244" s="1948"/>
      <c r="G244" s="1948"/>
      <c r="H244" s="1948"/>
      <c r="I244" s="1948"/>
      <c r="J244" s="1948"/>
      <c r="K244" s="1948"/>
      <c r="L244" s="1948"/>
      <c r="M244" s="1948"/>
      <c r="N244" s="1948"/>
      <c r="O244" s="1948"/>
      <c r="P244" s="1948"/>
      <c r="Q244" s="1948"/>
      <c r="R244" s="1949"/>
    </row>
    <row r="245" spans="1:18" ht="15" thickBot="1">
      <c r="A245" s="1950" t="s">
        <v>1635</v>
      </c>
      <c r="B245" s="1951"/>
      <c r="C245" s="1951"/>
      <c r="D245" s="1951"/>
      <c r="E245" s="1951"/>
      <c r="F245" s="1951"/>
      <c r="G245" s="1951"/>
      <c r="H245" s="1951"/>
      <c r="I245" s="1951"/>
      <c r="J245" s="1951"/>
      <c r="K245" s="1951"/>
      <c r="L245" s="1951"/>
      <c r="M245" s="1951"/>
      <c r="N245" s="1951"/>
      <c r="O245" s="1951"/>
      <c r="P245" s="1951"/>
      <c r="Q245" s="1951"/>
      <c r="R245" s="1952"/>
    </row>
    <row r="246" spans="1:18" ht="15" thickBot="1">
      <c r="A246" s="1945" t="s">
        <v>1636</v>
      </c>
      <c r="B246" s="1946"/>
      <c r="C246" s="1946"/>
      <c r="D246" s="1946"/>
      <c r="E246" s="1946"/>
      <c r="F246" s="1946"/>
      <c r="G246" s="1946"/>
      <c r="H246" s="1946"/>
      <c r="I246" s="1946"/>
      <c r="J246" s="1954" t="s">
        <v>1217</v>
      </c>
      <c r="K246" s="1955"/>
      <c r="L246" s="1955"/>
      <c r="M246" s="1955"/>
      <c r="N246" s="1956"/>
      <c r="O246" s="1957" t="s">
        <v>1496</v>
      </c>
      <c r="P246" s="1946"/>
      <c r="Q246" s="1946"/>
      <c r="R246" s="1958"/>
    </row>
    <row r="247" spans="1:18" ht="15" thickBot="1">
      <c r="A247" s="1929" t="s">
        <v>212</v>
      </c>
      <c r="B247" s="1930"/>
      <c r="C247" s="1931"/>
      <c r="D247" s="1932" t="s">
        <v>213</v>
      </c>
      <c r="E247" s="1933"/>
      <c r="F247" s="1934"/>
      <c r="G247" s="1934"/>
      <c r="H247" s="1934"/>
      <c r="I247" s="1935"/>
      <c r="J247" s="1936" t="s">
        <v>421</v>
      </c>
      <c r="K247" s="1937"/>
      <c r="L247" s="1937"/>
      <c r="M247" s="1937"/>
      <c r="N247" s="1937"/>
      <c r="O247" s="1937"/>
      <c r="P247" s="1937"/>
      <c r="Q247" s="1937"/>
      <c r="R247" s="1938"/>
    </row>
    <row r="248" spans="1:18">
      <c r="A248" s="1890" t="s">
        <v>215</v>
      </c>
      <c r="B248" s="1892" t="s">
        <v>216</v>
      </c>
      <c r="C248" s="1892" t="s">
        <v>217</v>
      </c>
      <c r="D248" s="1892" t="s">
        <v>218</v>
      </c>
      <c r="E248" s="1894" t="s">
        <v>219</v>
      </c>
      <c r="F248" s="1896" t="s">
        <v>328</v>
      </c>
      <c r="G248" s="1862" t="s">
        <v>220</v>
      </c>
      <c r="H248" s="1896" t="s">
        <v>1500</v>
      </c>
      <c r="I248" s="1894" t="s">
        <v>221</v>
      </c>
      <c r="J248" s="1862" t="s">
        <v>326</v>
      </c>
      <c r="K248" s="1862" t="s">
        <v>222</v>
      </c>
      <c r="L248" s="1892" t="s">
        <v>223</v>
      </c>
      <c r="M248" s="1862" t="s">
        <v>1561</v>
      </c>
      <c r="N248" s="1896" t="s">
        <v>1500</v>
      </c>
      <c r="O248" s="1862" t="s">
        <v>225</v>
      </c>
      <c r="P248" s="1901" t="s">
        <v>226</v>
      </c>
      <c r="Q248" s="1901"/>
      <c r="R248" s="589" t="s">
        <v>227</v>
      </c>
    </row>
    <row r="249" spans="1:18" ht="15" thickBot="1">
      <c r="A249" s="1891"/>
      <c r="B249" s="1893"/>
      <c r="C249" s="1893"/>
      <c r="D249" s="1893"/>
      <c r="E249" s="1895"/>
      <c r="F249" s="1897"/>
      <c r="G249" s="1865"/>
      <c r="H249" s="1897"/>
      <c r="I249" s="1895"/>
      <c r="J249" s="1865"/>
      <c r="K249" s="1865"/>
      <c r="L249" s="1893"/>
      <c r="M249" s="1865"/>
      <c r="N249" s="1897"/>
      <c r="O249" s="1865"/>
      <c r="P249" s="590" t="s">
        <v>228</v>
      </c>
      <c r="Q249" s="590" t="s">
        <v>229</v>
      </c>
      <c r="R249" s="591" t="s">
        <v>230</v>
      </c>
    </row>
    <row r="250" spans="1:18" ht="42">
      <c r="A250" s="1874" t="s">
        <v>1637</v>
      </c>
      <c r="B250" s="1838" t="s">
        <v>1638</v>
      </c>
      <c r="C250" s="1905" t="s">
        <v>1639</v>
      </c>
      <c r="D250" s="1908" t="s">
        <v>1640</v>
      </c>
      <c r="E250" s="592"/>
      <c r="F250" s="593"/>
      <c r="G250" s="1911">
        <v>52000</v>
      </c>
      <c r="H250" s="1905">
        <v>0</v>
      </c>
      <c r="I250" s="595" t="s">
        <v>1641</v>
      </c>
      <c r="J250" s="594"/>
      <c r="K250" s="1819"/>
      <c r="L250" s="596"/>
      <c r="M250" s="597"/>
      <c r="N250" s="597"/>
      <c r="O250" s="1862"/>
      <c r="P250" s="1866"/>
      <c r="Q250" s="1866"/>
      <c r="R250" s="1870" t="s">
        <v>1539</v>
      </c>
    </row>
    <row r="251" spans="1:18">
      <c r="A251" s="1875"/>
      <c r="B251" s="1839"/>
      <c r="C251" s="1906"/>
      <c r="D251" s="1909"/>
      <c r="E251" s="1902">
        <v>1</v>
      </c>
      <c r="F251" s="1898">
        <v>0.17</v>
      </c>
      <c r="G251" s="1912"/>
      <c r="H251" s="1906"/>
      <c r="I251" s="1832" t="s">
        <v>1642</v>
      </c>
      <c r="J251" s="1832"/>
      <c r="K251" s="1820"/>
      <c r="L251" s="598"/>
      <c r="M251" s="599"/>
      <c r="N251" s="599"/>
      <c r="O251" s="1863"/>
      <c r="P251" s="1867"/>
      <c r="Q251" s="1867"/>
      <c r="R251" s="1871"/>
    </row>
    <row r="252" spans="1:18">
      <c r="A252" s="1875"/>
      <c r="B252" s="1839"/>
      <c r="C252" s="1906"/>
      <c r="D252" s="1909"/>
      <c r="E252" s="1903"/>
      <c r="F252" s="1899"/>
      <c r="G252" s="1912"/>
      <c r="H252" s="1906"/>
      <c r="I252" s="1833"/>
      <c r="J252" s="1833"/>
      <c r="K252" s="1832"/>
      <c r="L252" s="600"/>
      <c r="M252" s="601"/>
      <c r="N252" s="601"/>
      <c r="O252" s="1864"/>
      <c r="P252" s="1868"/>
      <c r="Q252" s="1868"/>
      <c r="R252" s="1872"/>
    </row>
    <row r="253" spans="1:18" ht="57" thickBot="1">
      <c r="A253" s="1876"/>
      <c r="B253" s="1840"/>
      <c r="C253" s="1907"/>
      <c r="D253" s="1910"/>
      <c r="E253" s="1904"/>
      <c r="F253" s="1900"/>
      <c r="G253" s="1913"/>
      <c r="H253" s="1907"/>
      <c r="I253" s="586" t="s">
        <v>1643</v>
      </c>
      <c r="J253" s="586"/>
      <c r="K253" s="1821"/>
      <c r="L253" s="603"/>
      <c r="M253" s="604"/>
      <c r="N253" s="604"/>
      <c r="O253" s="1865"/>
      <c r="P253" s="1869"/>
      <c r="Q253" s="1869"/>
      <c r="R253" s="1873"/>
    </row>
    <row r="254" spans="1:18" ht="15" thickBot="1">
      <c r="A254" s="605" t="s">
        <v>1804</v>
      </c>
      <c r="B254" s="606"/>
      <c r="C254" s="606"/>
      <c r="D254" s="1857" t="s">
        <v>488</v>
      </c>
      <c r="E254" s="1858"/>
      <c r="F254" s="607" t="s">
        <v>1532</v>
      </c>
      <c r="G254" s="608"/>
      <c r="H254" s="608"/>
      <c r="I254" s="608"/>
      <c r="J254" s="608"/>
      <c r="K254" s="609"/>
      <c r="L254" s="609"/>
      <c r="M254" s="609"/>
      <c r="N254" s="609"/>
      <c r="O254" s="610"/>
      <c r="P254" s="609"/>
      <c r="Q254" s="609"/>
      <c r="R254" s="611"/>
    </row>
    <row r="255" spans="1:18">
      <c r="A255" s="612"/>
      <c r="B255" s="613"/>
      <c r="C255" s="613"/>
      <c r="D255" s="613"/>
      <c r="E255" s="613"/>
      <c r="F255" s="613"/>
      <c r="G255" s="613"/>
      <c r="H255" s="613"/>
      <c r="I255" s="613"/>
      <c r="J255" s="613"/>
      <c r="K255" s="613"/>
      <c r="L255" s="613"/>
      <c r="M255" s="613"/>
      <c r="N255" s="613"/>
      <c r="O255" s="613"/>
      <c r="P255" s="613"/>
      <c r="Q255" s="613"/>
      <c r="R255" s="614"/>
    </row>
    <row r="256" spans="1:18">
      <c r="A256" s="612" t="s">
        <v>325</v>
      </c>
      <c r="B256" s="613"/>
      <c r="C256" s="613"/>
      <c r="D256" s="613"/>
      <c r="E256" s="613"/>
      <c r="F256" s="613"/>
      <c r="G256" s="613"/>
      <c r="H256" s="613"/>
      <c r="I256" s="613"/>
      <c r="J256" s="613"/>
      <c r="K256" s="613"/>
      <c r="L256" s="613"/>
      <c r="M256" s="613"/>
      <c r="N256" s="613"/>
      <c r="O256" s="613"/>
      <c r="P256" s="613"/>
      <c r="Q256" s="613"/>
      <c r="R256" s="614"/>
    </row>
    <row r="257" spans="1:18">
      <c r="A257" s="612" t="s">
        <v>490</v>
      </c>
      <c r="B257" s="613"/>
      <c r="C257" s="613"/>
      <c r="D257" s="613"/>
      <c r="E257" s="613"/>
      <c r="F257" s="613"/>
      <c r="G257" s="613"/>
      <c r="H257" s="613"/>
      <c r="I257" s="613"/>
      <c r="J257" s="613"/>
      <c r="K257" s="613"/>
      <c r="L257" s="613"/>
      <c r="M257" s="613"/>
      <c r="N257" s="613"/>
      <c r="O257" s="613"/>
      <c r="P257" s="613"/>
      <c r="Q257" s="613"/>
      <c r="R257" s="614"/>
    </row>
    <row r="258" spans="1:18">
      <c r="A258" s="615"/>
      <c r="B258" s="613" t="s">
        <v>491</v>
      </c>
      <c r="C258" s="613"/>
      <c r="D258" s="613"/>
      <c r="E258" s="613"/>
      <c r="F258" s="613"/>
      <c r="G258" s="613"/>
      <c r="H258" s="613"/>
      <c r="I258" s="613"/>
      <c r="J258" s="613"/>
      <c r="K258" s="613"/>
      <c r="L258" s="613"/>
      <c r="M258" s="613"/>
      <c r="N258" s="613"/>
      <c r="O258" s="613"/>
      <c r="P258" s="613"/>
      <c r="Q258" s="613"/>
      <c r="R258" s="614"/>
    </row>
    <row r="259" spans="1:18">
      <c r="A259" s="615"/>
      <c r="B259" s="613" t="s">
        <v>492</v>
      </c>
      <c r="C259" s="613"/>
      <c r="D259" s="613"/>
      <c r="E259" s="613"/>
      <c r="F259" s="613"/>
      <c r="G259" s="613"/>
      <c r="H259" s="613"/>
      <c r="I259" s="613"/>
      <c r="J259" s="613"/>
      <c r="K259" s="613"/>
      <c r="L259" s="613"/>
      <c r="M259" s="613"/>
      <c r="N259" s="613"/>
      <c r="O259" s="613"/>
      <c r="P259" s="613"/>
      <c r="Q259" s="613"/>
      <c r="R259" s="614"/>
    </row>
    <row r="260" spans="1:18">
      <c r="A260" s="616"/>
      <c r="B260" s="613" t="s">
        <v>493</v>
      </c>
      <c r="C260" s="613"/>
      <c r="D260" s="613"/>
      <c r="E260" s="613"/>
      <c r="F260" s="613"/>
      <c r="G260" s="613"/>
      <c r="H260" s="613"/>
      <c r="I260" s="613"/>
      <c r="J260" s="613"/>
      <c r="K260" s="613"/>
      <c r="L260" s="613"/>
      <c r="M260" s="613"/>
      <c r="N260" s="613"/>
      <c r="O260" s="613"/>
      <c r="P260" s="613"/>
      <c r="Q260" s="613"/>
      <c r="R260" s="614"/>
    </row>
    <row r="261" spans="1:18" ht="15" thickBot="1">
      <c r="A261" s="617"/>
      <c r="B261" s="609" t="s">
        <v>494</v>
      </c>
      <c r="C261" s="609"/>
      <c r="D261" s="609"/>
      <c r="E261" s="609"/>
      <c r="F261" s="609"/>
      <c r="G261" s="609"/>
      <c r="H261" s="609"/>
      <c r="I261" s="609"/>
      <c r="J261" s="609"/>
      <c r="K261" s="609"/>
      <c r="L261" s="609"/>
      <c r="M261" s="609"/>
      <c r="N261" s="609"/>
      <c r="O261" s="609"/>
      <c r="P261" s="609"/>
      <c r="Q261" s="609"/>
      <c r="R261" s="610"/>
    </row>
    <row r="262" spans="1:18" ht="15" thickBot="1">
      <c r="A262" s="618"/>
      <c r="B262" s="618"/>
      <c r="C262" s="618"/>
      <c r="D262" s="618"/>
      <c r="E262" s="566"/>
      <c r="F262" s="618"/>
      <c r="G262" s="618"/>
      <c r="H262" s="618"/>
      <c r="I262" s="618"/>
      <c r="J262" s="618"/>
      <c r="K262" s="618"/>
      <c r="L262" s="618"/>
      <c r="M262" s="618"/>
      <c r="N262" s="618"/>
      <c r="O262" s="618"/>
      <c r="P262" s="618"/>
      <c r="Q262" s="618"/>
      <c r="R262" s="618"/>
    </row>
    <row r="263" spans="1:18">
      <c r="A263" s="1859" t="s">
        <v>211</v>
      </c>
      <c r="B263" s="1860"/>
      <c r="C263" s="1860"/>
      <c r="D263" s="1860"/>
      <c r="E263" s="1860"/>
      <c r="F263" s="1860"/>
      <c r="G263" s="1860"/>
      <c r="H263" s="1860"/>
      <c r="I263" s="1860"/>
      <c r="J263" s="1860"/>
      <c r="K263" s="1860"/>
      <c r="L263" s="1860"/>
      <c r="M263" s="1860"/>
      <c r="N263" s="1860"/>
      <c r="O263" s="1860"/>
      <c r="P263" s="1860"/>
      <c r="Q263" s="1860"/>
      <c r="R263" s="1861"/>
    </row>
    <row r="264" spans="1:18" ht="15" thickBot="1">
      <c r="A264" s="1877" t="s">
        <v>1494</v>
      </c>
      <c r="B264" s="1878"/>
      <c r="C264" s="1878"/>
      <c r="D264" s="1878"/>
      <c r="E264" s="1878"/>
      <c r="F264" s="1878"/>
      <c r="G264" s="1878"/>
      <c r="H264" s="1878"/>
      <c r="I264" s="1878"/>
      <c r="J264" s="1878"/>
      <c r="K264" s="1878"/>
      <c r="L264" s="1878"/>
      <c r="M264" s="1878"/>
      <c r="N264" s="1878"/>
      <c r="O264" s="1878"/>
      <c r="P264" s="1878"/>
      <c r="Q264" s="1878"/>
      <c r="R264" s="1879"/>
    </row>
    <row r="265" spans="1:18" ht="15" thickBot="1">
      <c r="A265" s="1880" t="s">
        <v>1495</v>
      </c>
      <c r="B265" s="1881"/>
      <c r="C265" s="1881"/>
      <c r="D265" s="1881"/>
      <c r="E265" s="1881"/>
      <c r="F265" s="1881"/>
      <c r="G265" s="1881"/>
      <c r="H265" s="1881"/>
      <c r="I265" s="1881"/>
      <c r="J265" s="1882" t="s">
        <v>1217</v>
      </c>
      <c r="K265" s="1883"/>
      <c r="L265" s="1883"/>
      <c r="M265" s="1883"/>
      <c r="N265" s="1884"/>
      <c r="O265" s="1885" t="s">
        <v>1496</v>
      </c>
      <c r="P265" s="1886"/>
      <c r="Q265" s="1886"/>
      <c r="R265" s="1887"/>
    </row>
    <row r="266" spans="1:18" ht="15" thickBot="1">
      <c r="A266" s="1845" t="s">
        <v>212</v>
      </c>
      <c r="B266" s="1846"/>
      <c r="C266" s="1847"/>
      <c r="D266" s="1848" t="s">
        <v>213</v>
      </c>
      <c r="E266" s="1849"/>
      <c r="F266" s="1850"/>
      <c r="G266" s="1850"/>
      <c r="H266" s="1850"/>
      <c r="I266" s="1851"/>
      <c r="J266" s="1852" t="s">
        <v>421</v>
      </c>
      <c r="K266" s="1853"/>
      <c r="L266" s="1853"/>
      <c r="M266" s="1853"/>
      <c r="N266" s="1853"/>
      <c r="O266" s="1853"/>
      <c r="P266" s="1853"/>
      <c r="Q266" s="1853"/>
      <c r="R266" s="1854"/>
    </row>
    <row r="267" spans="1:18">
      <c r="A267" s="1855" t="s">
        <v>215</v>
      </c>
      <c r="B267" s="1843" t="s">
        <v>216</v>
      </c>
      <c r="C267" s="1888" t="s">
        <v>217</v>
      </c>
      <c r="D267" s="1843" t="s">
        <v>218</v>
      </c>
      <c r="E267" s="1827" t="s">
        <v>219</v>
      </c>
      <c r="F267" s="1822" t="s">
        <v>328</v>
      </c>
      <c r="G267" s="1824" t="s">
        <v>220</v>
      </c>
      <c r="H267" s="1822" t="s">
        <v>1500</v>
      </c>
      <c r="I267" s="1827" t="s">
        <v>221</v>
      </c>
      <c r="J267" s="1824" t="s">
        <v>326</v>
      </c>
      <c r="K267" s="1824" t="s">
        <v>222</v>
      </c>
      <c r="L267" s="1843" t="s">
        <v>223</v>
      </c>
      <c r="M267" s="1824" t="s">
        <v>1561</v>
      </c>
      <c r="N267" s="1822" t="s">
        <v>1500</v>
      </c>
      <c r="O267" s="1824" t="s">
        <v>225</v>
      </c>
      <c r="P267" s="1826" t="s">
        <v>226</v>
      </c>
      <c r="Q267" s="1826"/>
      <c r="R267" s="530" t="s">
        <v>227</v>
      </c>
    </row>
    <row r="268" spans="1:18" ht="15" thickBot="1">
      <c r="A268" s="1856"/>
      <c r="B268" s="1844"/>
      <c r="C268" s="1889"/>
      <c r="D268" s="1844"/>
      <c r="E268" s="1828"/>
      <c r="F268" s="1823"/>
      <c r="G268" s="1825"/>
      <c r="H268" s="1823"/>
      <c r="I268" s="1828"/>
      <c r="J268" s="1825"/>
      <c r="K268" s="1825"/>
      <c r="L268" s="1844"/>
      <c r="M268" s="1825"/>
      <c r="N268" s="1823"/>
      <c r="O268" s="1825"/>
      <c r="P268" s="531" t="s">
        <v>228</v>
      </c>
      <c r="Q268" s="531" t="s">
        <v>229</v>
      </c>
      <c r="R268" s="532" t="s">
        <v>230</v>
      </c>
    </row>
    <row r="269" spans="1:18" ht="140">
      <c r="A269" s="1810" t="s">
        <v>1644</v>
      </c>
      <c r="B269" s="619"/>
      <c r="C269" s="594"/>
      <c r="D269" s="1813" t="s">
        <v>1645</v>
      </c>
      <c r="E269" s="620"/>
      <c r="F269" s="424"/>
      <c r="G269" s="1816">
        <v>28000</v>
      </c>
      <c r="H269" s="428"/>
      <c r="I269" s="426" t="s">
        <v>1646</v>
      </c>
      <c r="J269" s="428"/>
      <c r="K269" s="1819"/>
      <c r="L269" s="621"/>
      <c r="M269" s="430"/>
      <c r="N269" s="430"/>
      <c r="O269" s="1835"/>
      <c r="P269" s="1841"/>
      <c r="Q269" s="1841"/>
      <c r="R269" s="1829" t="s">
        <v>1539</v>
      </c>
    </row>
    <row r="270" spans="1:18" ht="280">
      <c r="A270" s="1811"/>
      <c r="B270" s="480" t="s">
        <v>1647</v>
      </c>
      <c r="C270" s="450" t="s">
        <v>1648</v>
      </c>
      <c r="D270" s="1814"/>
      <c r="E270" s="622">
        <v>0.22</v>
      </c>
      <c r="F270" s="446">
        <v>0</v>
      </c>
      <c r="G270" s="1817"/>
      <c r="H270" s="495">
        <v>0</v>
      </c>
      <c r="I270" s="1832" t="s">
        <v>1682</v>
      </c>
      <c r="J270" s="1834"/>
      <c r="K270" s="1820"/>
      <c r="L270" s="623"/>
      <c r="M270" s="488"/>
      <c r="N270" s="488"/>
      <c r="O270" s="1836"/>
      <c r="P270" s="1842"/>
      <c r="Q270" s="1842"/>
      <c r="R270" s="1830"/>
    </row>
    <row r="271" spans="1:18" ht="210">
      <c r="A271" s="1811"/>
      <c r="B271" s="480" t="s">
        <v>1683</v>
      </c>
      <c r="C271" s="450" t="s">
        <v>1684</v>
      </c>
      <c r="D271" s="1814"/>
      <c r="E271" s="622">
        <v>0.23</v>
      </c>
      <c r="F271" s="446">
        <v>0</v>
      </c>
      <c r="G271" s="1817"/>
      <c r="H271" s="495">
        <v>0</v>
      </c>
      <c r="I271" s="1833"/>
      <c r="J271" s="1834"/>
      <c r="K271" s="1820"/>
      <c r="L271" s="623"/>
      <c r="M271" s="488"/>
      <c r="N271" s="488"/>
      <c r="O271" s="1836"/>
      <c r="P271" s="1842"/>
      <c r="Q271" s="1842"/>
      <c r="R271" s="1830"/>
    </row>
    <row r="272" spans="1:18" ht="168">
      <c r="A272" s="1811"/>
      <c r="B272" s="480" t="s">
        <v>1685</v>
      </c>
      <c r="C272" s="450" t="s">
        <v>1686</v>
      </c>
      <c r="D272" s="1814"/>
      <c r="E272" s="622">
        <v>0.27</v>
      </c>
      <c r="F272" s="446">
        <v>0</v>
      </c>
      <c r="G272" s="1817"/>
      <c r="H272" s="495">
        <v>0</v>
      </c>
      <c r="I272" s="624" t="s">
        <v>1687</v>
      </c>
      <c r="J272" s="486"/>
      <c r="K272" s="1820"/>
      <c r="L272" s="623"/>
      <c r="M272" s="488"/>
      <c r="N272" s="488"/>
      <c r="O272" s="1836"/>
      <c r="P272" s="1842"/>
      <c r="Q272" s="1842"/>
      <c r="R272" s="1830"/>
    </row>
    <row r="273" spans="1:18" ht="169" thickBot="1">
      <c r="A273" s="1812"/>
      <c r="B273" s="625" t="s">
        <v>1688</v>
      </c>
      <c r="C273" s="602" t="s">
        <v>1689</v>
      </c>
      <c r="D273" s="1815"/>
      <c r="E273" s="626">
        <v>0.28000000000000003</v>
      </c>
      <c r="F273" s="585">
        <v>0</v>
      </c>
      <c r="G273" s="1818"/>
      <c r="H273" s="627">
        <v>0</v>
      </c>
      <c r="I273" s="586" t="s">
        <v>1690</v>
      </c>
      <c r="J273" s="575"/>
      <c r="K273" s="1821"/>
      <c r="L273" s="628"/>
      <c r="M273" s="588"/>
      <c r="N273" s="588"/>
      <c r="O273" s="1837"/>
      <c r="P273" s="529"/>
      <c r="Q273" s="529"/>
      <c r="R273" s="1831"/>
    </row>
    <row r="274" spans="1:18" ht="15" thickBot="1">
      <c r="A274" s="1806" t="s">
        <v>1804</v>
      </c>
      <c r="B274" s="1807"/>
      <c r="C274" s="629"/>
      <c r="D274" s="1808" t="s">
        <v>488</v>
      </c>
      <c r="E274" s="1809"/>
      <c r="F274" s="502" t="s">
        <v>1532</v>
      </c>
      <c r="G274" s="502"/>
      <c r="H274" s="550"/>
      <c r="I274" s="502"/>
      <c r="J274" s="502"/>
      <c r="K274" s="468"/>
      <c r="L274" s="468"/>
      <c r="M274" s="468"/>
      <c r="N274" s="468"/>
      <c r="O274" s="468"/>
      <c r="P274" s="468"/>
      <c r="Q274" s="468"/>
      <c r="R274" s="551"/>
    </row>
    <row r="275" spans="1:18">
      <c r="A275" s="461"/>
      <c r="B275" s="462"/>
      <c r="C275" s="462"/>
      <c r="D275" s="462"/>
      <c r="E275" s="462"/>
      <c r="F275" s="462"/>
      <c r="G275" s="462"/>
      <c r="H275" s="462"/>
      <c r="I275" s="462"/>
      <c r="J275" s="462"/>
      <c r="K275" s="462"/>
      <c r="L275" s="462"/>
      <c r="M275" s="462"/>
      <c r="N275" s="462"/>
      <c r="O275" s="462"/>
      <c r="P275" s="462"/>
      <c r="Q275" s="462"/>
      <c r="R275" s="463"/>
    </row>
    <row r="276" spans="1:18">
      <c r="A276" s="461" t="s">
        <v>325</v>
      </c>
      <c r="B276" s="462"/>
      <c r="C276" s="462"/>
      <c r="D276" s="462"/>
      <c r="E276" s="462"/>
      <c r="F276" s="462"/>
      <c r="G276" s="462"/>
      <c r="H276" s="462"/>
      <c r="I276" s="462"/>
      <c r="J276" s="462"/>
      <c r="K276" s="462"/>
      <c r="L276" s="462"/>
      <c r="M276" s="462"/>
      <c r="N276" s="462"/>
      <c r="O276" s="462"/>
      <c r="P276" s="462"/>
      <c r="Q276" s="462"/>
      <c r="R276" s="463"/>
    </row>
    <row r="277" spans="1:18">
      <c r="A277" s="461" t="s">
        <v>490</v>
      </c>
      <c r="B277" s="462"/>
      <c r="C277" s="462"/>
      <c r="D277" s="462"/>
      <c r="E277" s="462"/>
      <c r="F277" s="462"/>
      <c r="G277" s="462"/>
      <c r="H277" s="462"/>
      <c r="I277" s="462"/>
      <c r="J277" s="462"/>
      <c r="K277" s="462"/>
      <c r="L277" s="462"/>
      <c r="M277" s="462"/>
      <c r="N277" s="462"/>
      <c r="O277" s="462"/>
      <c r="P277" s="462"/>
      <c r="Q277" s="462"/>
      <c r="R277" s="463"/>
    </row>
    <row r="278" spans="1:18">
      <c r="A278" s="464"/>
      <c r="B278" s="462" t="s">
        <v>491</v>
      </c>
      <c r="C278" s="462"/>
      <c r="D278" s="462"/>
      <c r="E278" s="462"/>
      <c r="F278" s="462"/>
      <c r="G278" s="462"/>
      <c r="H278" s="462"/>
      <c r="I278" s="462"/>
      <c r="J278" s="462"/>
      <c r="K278" s="462"/>
      <c r="L278" s="462"/>
      <c r="M278" s="462"/>
      <c r="N278" s="462"/>
      <c r="O278" s="462"/>
      <c r="P278" s="462"/>
      <c r="Q278" s="462"/>
      <c r="R278" s="463"/>
    </row>
    <row r="279" spans="1:18">
      <c r="A279" s="464"/>
      <c r="B279" s="462" t="s">
        <v>492</v>
      </c>
      <c r="C279" s="462"/>
      <c r="D279" s="462"/>
      <c r="E279" s="462"/>
      <c r="F279" s="462"/>
      <c r="G279" s="462"/>
      <c r="H279" s="462"/>
      <c r="I279" s="462"/>
      <c r="J279" s="462"/>
      <c r="K279" s="462"/>
      <c r="L279" s="462"/>
      <c r="M279" s="462"/>
      <c r="N279" s="462"/>
      <c r="O279" s="462"/>
      <c r="P279" s="462"/>
      <c r="Q279" s="462"/>
      <c r="R279" s="463"/>
    </row>
    <row r="280" spans="1:18">
      <c r="A280" s="465"/>
      <c r="B280" s="462" t="s">
        <v>493</v>
      </c>
      <c r="C280" s="462"/>
      <c r="D280" s="462"/>
      <c r="E280" s="462"/>
      <c r="F280" s="462"/>
      <c r="G280" s="462"/>
      <c r="H280" s="462"/>
      <c r="I280" s="462"/>
      <c r="J280" s="462"/>
      <c r="K280" s="462"/>
      <c r="L280" s="462"/>
      <c r="M280" s="462"/>
      <c r="N280" s="462"/>
      <c r="O280" s="462"/>
      <c r="P280" s="462"/>
      <c r="Q280" s="462"/>
      <c r="R280" s="463"/>
    </row>
    <row r="281" spans="1:18" ht="15" thickBot="1">
      <c r="A281" s="506"/>
      <c r="B281" s="468" t="s">
        <v>494</v>
      </c>
      <c r="C281" s="468"/>
      <c r="D281" s="468"/>
      <c r="E281" s="468"/>
      <c r="F281" s="468"/>
      <c r="G281" s="468"/>
      <c r="H281" s="468"/>
      <c r="I281" s="468"/>
      <c r="J281" s="468"/>
      <c r="K281" s="468"/>
      <c r="L281" s="468"/>
      <c r="M281" s="468"/>
      <c r="N281" s="468"/>
      <c r="O281" s="468"/>
      <c r="P281" s="468"/>
      <c r="Q281" s="468"/>
      <c r="R281" s="469"/>
    </row>
    <row r="282" spans="1:18">
      <c r="E282" s="566"/>
    </row>
    <row r="283" spans="1:18">
      <c r="A283" s="414"/>
      <c r="B283" s="414"/>
      <c r="C283" s="414"/>
      <c r="D283" s="414"/>
      <c r="E283" s="414"/>
      <c r="F283" s="414"/>
      <c r="G283" s="414"/>
      <c r="H283" s="414"/>
      <c r="I283" s="414"/>
      <c r="J283" s="414"/>
      <c r="K283" s="414"/>
      <c r="L283" s="414"/>
      <c r="M283" s="414"/>
      <c r="N283" s="414"/>
      <c r="O283" s="414"/>
      <c r="P283" s="414"/>
      <c r="Q283" s="414"/>
      <c r="R283" s="414"/>
    </row>
  </sheetData>
  <sheetProtection password="DD5C" sheet="1" objects="1" scenarios="1"/>
  <mergeCells count="498">
    <mergeCell ref="A106:C106"/>
    <mergeCell ref="D106:I106"/>
    <mergeCell ref="B90:R90"/>
    <mergeCell ref="A91:F91"/>
    <mergeCell ref="A103:R103"/>
    <mergeCell ref="A104:R104"/>
    <mergeCell ref="A105:I105"/>
    <mergeCell ref="J105:N105"/>
    <mergeCell ref="N107:N108"/>
    <mergeCell ref="O107:O108"/>
    <mergeCell ref="J107:J108"/>
    <mergeCell ref="K107:K108"/>
    <mergeCell ref="L107:L108"/>
    <mergeCell ref="M107:M108"/>
    <mergeCell ref="P13:P14"/>
    <mergeCell ref="O7:O14"/>
    <mergeCell ref="K8:K9"/>
    <mergeCell ref="L8:L9"/>
    <mergeCell ref="N8:N9"/>
    <mergeCell ref="J13:J14"/>
    <mergeCell ref="L13:L14"/>
    <mergeCell ref="M13:M14"/>
    <mergeCell ref="N13:N14"/>
    <mergeCell ref="A4:C4"/>
    <mergeCell ref="D4:I4"/>
    <mergeCell ref="J4:R4"/>
    <mergeCell ref="R8:R9"/>
    <mergeCell ref="D34:D39"/>
    <mergeCell ref="A1:R1"/>
    <mergeCell ref="A2:R2"/>
    <mergeCell ref="A3:I3"/>
    <mergeCell ref="J3:N3"/>
    <mergeCell ref="O3:R3"/>
    <mergeCell ref="M5:M6"/>
    <mergeCell ref="G34:G39"/>
    <mergeCell ref="F36:F37"/>
    <mergeCell ref="H36:H37"/>
    <mergeCell ref="I36:I37"/>
    <mergeCell ref="J36:J37"/>
    <mergeCell ref="H10:H11"/>
    <mergeCell ref="H13:H14"/>
    <mergeCell ref="M8:M9"/>
    <mergeCell ref="I5:I6"/>
    <mergeCell ref="B36:B37"/>
    <mergeCell ref="C36:C37"/>
    <mergeCell ref="E36:E37"/>
    <mergeCell ref="B10:B11"/>
    <mergeCell ref="H32:H33"/>
    <mergeCell ref="I32:I33"/>
    <mergeCell ref="J32:J33"/>
    <mergeCell ref="A7:A14"/>
    <mergeCell ref="N5:N6"/>
    <mergeCell ref="O5:O6"/>
    <mergeCell ref="P5:Q5"/>
    <mergeCell ref="G5:G6"/>
    <mergeCell ref="H5:H6"/>
    <mergeCell ref="C10:C11"/>
    <mergeCell ref="D32:D33"/>
    <mergeCell ref="E10:E11"/>
    <mergeCell ref="B32:B33"/>
    <mergeCell ref="C32:C33"/>
    <mergeCell ref="A31:C31"/>
    <mergeCell ref="D31:I31"/>
    <mergeCell ref="D7:D14"/>
    <mergeCell ref="G7:G14"/>
    <mergeCell ref="A29:R29"/>
    <mergeCell ref="A30:I30"/>
    <mergeCell ref="J30:N30"/>
    <mergeCell ref="O30:R30"/>
    <mergeCell ref="A28:R28"/>
    <mergeCell ref="I13:I14"/>
    <mergeCell ref="L32:L33"/>
    <mergeCell ref="M32:M33"/>
    <mergeCell ref="J31:R31"/>
    <mergeCell ref="O32:O33"/>
    <mergeCell ref="P32:Q32"/>
    <mergeCell ref="K32:K33"/>
    <mergeCell ref="F10:F11"/>
    <mergeCell ref="F5:F6"/>
    <mergeCell ref="Q13:Q14"/>
    <mergeCell ref="B15:R15"/>
    <mergeCell ref="A16:F16"/>
    <mergeCell ref="E32:E33"/>
    <mergeCell ref="F32:F33"/>
    <mergeCell ref="G32:G33"/>
    <mergeCell ref="N32:N33"/>
    <mergeCell ref="A32:A33"/>
    <mergeCell ref="J5:J6"/>
    <mergeCell ref="K5:K6"/>
    <mergeCell ref="L5:L6"/>
    <mergeCell ref="A5:A6"/>
    <mergeCell ref="B5:B6"/>
    <mergeCell ref="C5:C6"/>
    <mergeCell ref="D5:D6"/>
    <mergeCell ref="E5:E6"/>
    <mergeCell ref="K34:K39"/>
    <mergeCell ref="O34:O39"/>
    <mergeCell ref="Q34:Q39"/>
    <mergeCell ref="A54:R54"/>
    <mergeCell ref="A55:R55"/>
    <mergeCell ref="A56:I56"/>
    <mergeCell ref="J56:N56"/>
    <mergeCell ref="O56:R56"/>
    <mergeCell ref="A34:A39"/>
    <mergeCell ref="R34:R39"/>
    <mergeCell ref="D40:E40"/>
    <mergeCell ref="A57:C57"/>
    <mergeCell ref="D57:I57"/>
    <mergeCell ref="J57:R57"/>
    <mergeCell ref="D64:E64"/>
    <mergeCell ref="H58:H59"/>
    <mergeCell ref="I58:I59"/>
    <mergeCell ref="L58:L59"/>
    <mergeCell ref="A60:A63"/>
    <mergeCell ref="D60:D63"/>
    <mergeCell ref="G60:G63"/>
    <mergeCell ref="K60:K63"/>
    <mergeCell ref="A58:A59"/>
    <mergeCell ref="B58:B59"/>
    <mergeCell ref="C58:C59"/>
    <mergeCell ref="D58:D59"/>
    <mergeCell ref="J58:J59"/>
    <mergeCell ref="F58:F59"/>
    <mergeCell ref="G58:G59"/>
    <mergeCell ref="R60:R63"/>
    <mergeCell ref="N58:N59"/>
    <mergeCell ref="O58:O59"/>
    <mergeCell ref="P58:Q58"/>
    <mergeCell ref="O60:O63"/>
    <mergeCell ref="K58:K59"/>
    <mergeCell ref="E58:E59"/>
    <mergeCell ref="I77:I78"/>
    <mergeCell ref="J77:J78"/>
    <mergeCell ref="A73:R73"/>
    <mergeCell ref="A74:R74"/>
    <mergeCell ref="L77:L78"/>
    <mergeCell ref="M77:M78"/>
    <mergeCell ref="N77:N78"/>
    <mergeCell ref="D76:I76"/>
    <mergeCell ref="J76:R76"/>
    <mergeCell ref="B77:B78"/>
    <mergeCell ref="C77:C78"/>
    <mergeCell ref="D77:D78"/>
    <mergeCell ref="O77:O78"/>
    <mergeCell ref="P77:Q77"/>
    <mergeCell ref="K77:K78"/>
    <mergeCell ref="F77:F78"/>
    <mergeCell ref="G77:G78"/>
    <mergeCell ref="A75:I75"/>
    <mergeCell ref="J75:N75"/>
    <mergeCell ref="O75:R75"/>
    <mergeCell ref="M58:M59"/>
    <mergeCell ref="A76:C76"/>
    <mergeCell ref="H77:H78"/>
    <mergeCell ref="I88:I89"/>
    <mergeCell ref="J88:J89"/>
    <mergeCell ref="E79:E84"/>
    <mergeCell ref="Q86:Q87"/>
    <mergeCell ref="B88:B89"/>
    <mergeCell ref="C88:C89"/>
    <mergeCell ref="E88:E89"/>
    <mergeCell ref="H79:H89"/>
    <mergeCell ref="O79:O89"/>
    <mergeCell ref="L86:L87"/>
    <mergeCell ref="K86:K87"/>
    <mergeCell ref="C79:C84"/>
    <mergeCell ref="E77:E78"/>
    <mergeCell ref="M86:M87"/>
    <mergeCell ref="N86:N87"/>
    <mergeCell ref="H107:H108"/>
    <mergeCell ref="I107:I108"/>
    <mergeCell ref="A109:A115"/>
    <mergeCell ref="G109:G115"/>
    <mergeCell ref="I114:I115"/>
    <mergeCell ref="F79:F84"/>
    <mergeCell ref="J106:R106"/>
    <mergeCell ref="A107:A108"/>
    <mergeCell ref="B107:B108"/>
    <mergeCell ref="C107:C108"/>
    <mergeCell ref="D107:D108"/>
    <mergeCell ref="E107:E108"/>
    <mergeCell ref="F107:F108"/>
    <mergeCell ref="G107:G108"/>
    <mergeCell ref="P107:Q107"/>
    <mergeCell ref="O105:R105"/>
    <mergeCell ref="P86:P87"/>
    <mergeCell ref="D79:D89"/>
    <mergeCell ref="G79:G89"/>
    <mergeCell ref="B79:B84"/>
    <mergeCell ref="F88:F89"/>
    <mergeCell ref="J134:N134"/>
    <mergeCell ref="O134:R134"/>
    <mergeCell ref="N136:N137"/>
    <mergeCell ref="H136:H137"/>
    <mergeCell ref="M136:M137"/>
    <mergeCell ref="C141:C143"/>
    <mergeCell ref="B114:B115"/>
    <mergeCell ref="F114:F115"/>
    <mergeCell ref="H114:H115"/>
    <mergeCell ref="I136:I137"/>
    <mergeCell ref="J136:J137"/>
    <mergeCell ref="K136:K137"/>
    <mergeCell ref="R109:R114"/>
    <mergeCell ref="B111:B113"/>
    <mergeCell ref="C111:C113"/>
    <mergeCell ref="F111:F113"/>
    <mergeCell ref="H111:H113"/>
    <mergeCell ref="I111:I113"/>
    <mergeCell ref="D109:D115"/>
    <mergeCell ref="E111:E113"/>
    <mergeCell ref="E114:E115"/>
    <mergeCell ref="J111:J113"/>
    <mergeCell ref="O109:O115"/>
    <mergeCell ref="J156:R156"/>
    <mergeCell ref="M142:M143"/>
    <mergeCell ref="N142:N143"/>
    <mergeCell ref="D116:E116"/>
    <mergeCell ref="A125:R125"/>
    <mergeCell ref="A133:R133"/>
    <mergeCell ref="Q142:Q143"/>
    <mergeCell ref="A136:A137"/>
    <mergeCell ref="B136:B137"/>
    <mergeCell ref="C136:C137"/>
    <mergeCell ref="D136:D137"/>
    <mergeCell ref="O136:O137"/>
    <mergeCell ref="P136:Q136"/>
    <mergeCell ref="A135:C135"/>
    <mergeCell ref="D135:I135"/>
    <mergeCell ref="L136:L137"/>
    <mergeCell ref="E136:E137"/>
    <mergeCell ref="F136:F137"/>
    <mergeCell ref="G136:G137"/>
    <mergeCell ref="J135:R135"/>
    <mergeCell ref="A134:I134"/>
    <mergeCell ref="A156:C156"/>
    <mergeCell ref="D156:I156"/>
    <mergeCell ref="A154:R154"/>
    <mergeCell ref="A155:I155"/>
    <mergeCell ref="J155:N155"/>
    <mergeCell ref="O155:R155"/>
    <mergeCell ref="D144:E144"/>
    <mergeCell ref="A153:R153"/>
    <mergeCell ref="R138:R143"/>
    <mergeCell ref="H138:H143"/>
    <mergeCell ref="E139:E140"/>
    <mergeCell ref="F139:F140"/>
    <mergeCell ref="I139:I140"/>
    <mergeCell ref="B141:B143"/>
    <mergeCell ref="E141:E143"/>
    <mergeCell ref="F141:F143"/>
    <mergeCell ref="P142:P143"/>
    <mergeCell ref="A138:A143"/>
    <mergeCell ref="D138:D143"/>
    <mergeCell ref="G138:G143"/>
    <mergeCell ref="O138:O143"/>
    <mergeCell ref="I141:I143"/>
    <mergeCell ref="J141:J143"/>
    <mergeCell ref="L142:L143"/>
    <mergeCell ref="I157:I158"/>
    <mergeCell ref="N162:N163"/>
    <mergeCell ref="P157:Q157"/>
    <mergeCell ref="L162:L163"/>
    <mergeCell ref="A157:A158"/>
    <mergeCell ref="B157:B158"/>
    <mergeCell ref="C157:C158"/>
    <mergeCell ref="D157:D158"/>
    <mergeCell ref="E157:E158"/>
    <mergeCell ref="F157:F158"/>
    <mergeCell ref="M157:M158"/>
    <mergeCell ref="N157:N158"/>
    <mergeCell ref="O157:O158"/>
    <mergeCell ref="J157:J158"/>
    <mergeCell ref="K157:K158"/>
    <mergeCell ref="L157:L158"/>
    <mergeCell ref="Q159:Q163"/>
    <mergeCell ref="K159:K163"/>
    <mergeCell ref="I161:I163"/>
    <mergeCell ref="J161:J163"/>
    <mergeCell ref="A177:A178"/>
    <mergeCell ref="B177:B178"/>
    <mergeCell ref="C177:C178"/>
    <mergeCell ref="D177:D178"/>
    <mergeCell ref="E177:E178"/>
    <mergeCell ref="F177:F178"/>
    <mergeCell ref="G177:G178"/>
    <mergeCell ref="G157:G158"/>
    <mergeCell ref="H157:H158"/>
    <mergeCell ref="A159:A163"/>
    <mergeCell ref="D159:D163"/>
    <mergeCell ref="G159:G163"/>
    <mergeCell ref="H160:H163"/>
    <mergeCell ref="E160:E163"/>
    <mergeCell ref="F160:F163"/>
    <mergeCell ref="A200:R200"/>
    <mergeCell ref="R179:R190"/>
    <mergeCell ref="I180:I181"/>
    <mergeCell ref="O202:R202"/>
    <mergeCell ref="A201:R201"/>
    <mergeCell ref="D191:E191"/>
    <mergeCell ref="E204:E205"/>
    <mergeCell ref="F204:F205"/>
    <mergeCell ref="R159:R163"/>
    <mergeCell ref="B160:B163"/>
    <mergeCell ref="C160:C163"/>
    <mergeCell ref="A176:C176"/>
    <mergeCell ref="D176:I176"/>
    <mergeCell ref="J176:R176"/>
    <mergeCell ref="A174:R174"/>
    <mergeCell ref="A175:I175"/>
    <mergeCell ref="J175:N175"/>
    <mergeCell ref="M162:M163"/>
    <mergeCell ref="D164:E164"/>
    <mergeCell ref="A173:R173"/>
    <mergeCell ref="O159:O163"/>
    <mergeCell ref="P159:P163"/>
    <mergeCell ref="O175:R175"/>
    <mergeCell ref="M177:M178"/>
    <mergeCell ref="O177:O178"/>
    <mergeCell ref="P177:Q177"/>
    <mergeCell ref="H177:H178"/>
    <mergeCell ref="I177:I178"/>
    <mergeCell ref="J177:J178"/>
    <mergeCell ref="K177:K178"/>
    <mergeCell ref="L177:L178"/>
    <mergeCell ref="A179:A190"/>
    <mergeCell ref="B179:B190"/>
    <mergeCell ref="C179:C190"/>
    <mergeCell ref="D179:D190"/>
    <mergeCell ref="E179:E190"/>
    <mergeCell ref="F179:F190"/>
    <mergeCell ref="H179:H190"/>
    <mergeCell ref="O179:O188"/>
    <mergeCell ref="J180:J181"/>
    <mergeCell ref="G179:G190"/>
    <mergeCell ref="I182:I189"/>
    <mergeCell ref="J187:J188"/>
    <mergeCell ref="K187:K188"/>
    <mergeCell ref="L187:L188"/>
    <mergeCell ref="M187:M188"/>
    <mergeCell ref="N187:N188"/>
    <mergeCell ref="N177:N178"/>
    <mergeCell ref="A202:I202"/>
    <mergeCell ref="J202:N202"/>
    <mergeCell ref="K204:K205"/>
    <mergeCell ref="L204:L205"/>
    <mergeCell ref="A203:C203"/>
    <mergeCell ref="D203:I203"/>
    <mergeCell ref="G204:G205"/>
    <mergeCell ref="H204:H205"/>
    <mergeCell ref="I204:I205"/>
    <mergeCell ref="J203:R203"/>
    <mergeCell ref="O204:O205"/>
    <mergeCell ref="J204:J205"/>
    <mergeCell ref="A204:A205"/>
    <mergeCell ref="B204:B205"/>
    <mergeCell ref="C204:C205"/>
    <mergeCell ref="D204:D205"/>
    <mergeCell ref="P204:Q204"/>
    <mergeCell ref="M204:M205"/>
    <mergeCell ref="N204:N205"/>
    <mergeCell ref="A227:C227"/>
    <mergeCell ref="D227:I227"/>
    <mergeCell ref="J227:R227"/>
    <mergeCell ref="E207:E208"/>
    <mergeCell ref="A225:R225"/>
    <mergeCell ref="A226:I226"/>
    <mergeCell ref="J226:N226"/>
    <mergeCell ref="O226:R226"/>
    <mergeCell ref="R206:R212"/>
    <mergeCell ref="N211:N212"/>
    <mergeCell ref="A206:A214"/>
    <mergeCell ref="O206:O212"/>
    <mergeCell ref="P206:P212"/>
    <mergeCell ref="Q206:Q212"/>
    <mergeCell ref="F209:F213"/>
    <mergeCell ref="B206:B214"/>
    <mergeCell ref="J207:J208"/>
    <mergeCell ref="E209:E213"/>
    <mergeCell ref="L211:L212"/>
    <mergeCell ref="M211:M212"/>
    <mergeCell ref="K206:K214"/>
    <mergeCell ref="F207:F208"/>
    <mergeCell ref="H207:H208"/>
    <mergeCell ref="I207:I208"/>
    <mergeCell ref="A224:R224"/>
    <mergeCell ref="D215:E215"/>
    <mergeCell ref="C206:C214"/>
    <mergeCell ref="D206:D214"/>
    <mergeCell ref="G206:G214"/>
    <mergeCell ref="H209:H213"/>
    <mergeCell ref="I209:I213"/>
    <mergeCell ref="J209:J213"/>
    <mergeCell ref="P230:P232"/>
    <mergeCell ref="L228:L229"/>
    <mergeCell ref="M228:M229"/>
    <mergeCell ref="A228:A229"/>
    <mergeCell ref="B228:B229"/>
    <mergeCell ref="C228:C229"/>
    <mergeCell ref="D228:D229"/>
    <mergeCell ref="B230:B232"/>
    <mergeCell ref="O228:O229"/>
    <mergeCell ref="E228:E229"/>
    <mergeCell ref="F228:F229"/>
    <mergeCell ref="G228:G229"/>
    <mergeCell ref="N228:N229"/>
    <mergeCell ref="P228:Q228"/>
    <mergeCell ref="H228:H229"/>
    <mergeCell ref="I228:I229"/>
    <mergeCell ref="J228:J229"/>
    <mergeCell ref="K228:K229"/>
    <mergeCell ref="Q230:Q232"/>
    <mergeCell ref="J246:N246"/>
    <mergeCell ref="O246:R246"/>
    <mergeCell ref="K248:K249"/>
    <mergeCell ref="H250:H253"/>
    <mergeCell ref="L248:L249"/>
    <mergeCell ref="J248:J249"/>
    <mergeCell ref="R230:R232"/>
    <mergeCell ref="C231:C232"/>
    <mergeCell ref="D233:E233"/>
    <mergeCell ref="D230:D232"/>
    <mergeCell ref="G230:G232"/>
    <mergeCell ref="K230:K232"/>
    <mergeCell ref="O230:O232"/>
    <mergeCell ref="A247:C247"/>
    <mergeCell ref="D247:I247"/>
    <mergeCell ref="J247:R247"/>
    <mergeCell ref="E230:E232"/>
    <mergeCell ref="F230:F232"/>
    <mergeCell ref="H230:H232"/>
    <mergeCell ref="A246:I246"/>
    <mergeCell ref="A244:R244"/>
    <mergeCell ref="A245:R245"/>
    <mergeCell ref="A230:A232"/>
    <mergeCell ref="A248:A249"/>
    <mergeCell ref="B248:B249"/>
    <mergeCell ref="C248:C249"/>
    <mergeCell ref="D248:D249"/>
    <mergeCell ref="E248:E249"/>
    <mergeCell ref="F248:F249"/>
    <mergeCell ref="F251:F253"/>
    <mergeCell ref="O248:O249"/>
    <mergeCell ref="P248:Q248"/>
    <mergeCell ref="E251:E253"/>
    <mergeCell ref="C250:C253"/>
    <mergeCell ref="D250:D253"/>
    <mergeCell ref="M248:M249"/>
    <mergeCell ref="N248:N249"/>
    <mergeCell ref="G250:G253"/>
    <mergeCell ref="K250:K253"/>
    <mergeCell ref="G248:G249"/>
    <mergeCell ref="H248:H249"/>
    <mergeCell ref="I248:I249"/>
    <mergeCell ref="A264:R264"/>
    <mergeCell ref="A265:I265"/>
    <mergeCell ref="J265:N265"/>
    <mergeCell ref="O265:R265"/>
    <mergeCell ref="J267:J268"/>
    <mergeCell ref="K267:K268"/>
    <mergeCell ref="C267:C268"/>
    <mergeCell ref="D267:D268"/>
    <mergeCell ref="E267:E268"/>
    <mergeCell ref="R269:R273"/>
    <mergeCell ref="I270:I271"/>
    <mergeCell ref="J270:J271"/>
    <mergeCell ref="O269:O273"/>
    <mergeCell ref="B250:B253"/>
    <mergeCell ref="P269:P272"/>
    <mergeCell ref="Q269:Q272"/>
    <mergeCell ref="L267:L268"/>
    <mergeCell ref="M267:M268"/>
    <mergeCell ref="A266:C266"/>
    <mergeCell ref="D266:I266"/>
    <mergeCell ref="J266:R266"/>
    <mergeCell ref="A267:A268"/>
    <mergeCell ref="B267:B268"/>
    <mergeCell ref="F267:F268"/>
    <mergeCell ref="D254:E254"/>
    <mergeCell ref="A263:R263"/>
    <mergeCell ref="O250:O253"/>
    <mergeCell ref="P250:P253"/>
    <mergeCell ref="Q250:Q253"/>
    <mergeCell ref="R250:R253"/>
    <mergeCell ref="I251:I252"/>
    <mergeCell ref="J251:J252"/>
    <mergeCell ref="A250:A253"/>
    <mergeCell ref="A274:B274"/>
    <mergeCell ref="D274:E274"/>
    <mergeCell ref="A269:A273"/>
    <mergeCell ref="D269:D273"/>
    <mergeCell ref="G269:G273"/>
    <mergeCell ref="K269:K273"/>
    <mergeCell ref="N267:N268"/>
    <mergeCell ref="O267:O268"/>
    <mergeCell ref="P267:Q267"/>
    <mergeCell ref="H267:H268"/>
    <mergeCell ref="I267:I268"/>
    <mergeCell ref="G267:G268"/>
  </mergeCells>
  <phoneticPr fontId="147" type="noConversion"/>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7" zoomScale="60" zoomScaleNormal="60" zoomScalePageLayoutView="60" workbookViewId="0">
      <selection activeCell="I8" sqref="I8:I12"/>
    </sheetView>
  </sheetViews>
  <sheetFormatPr baseColWidth="10" defaultColWidth="11.5" defaultRowHeight="14" x14ac:dyDescent="0"/>
  <cols>
    <col min="1" max="1" width="17.5" customWidth="1"/>
    <col min="2" max="2" width="42.83203125" customWidth="1"/>
    <col min="3" max="3" width="29.33203125" customWidth="1"/>
    <col min="4" max="4" width="33.5" customWidth="1"/>
    <col min="5" max="5" width="11.5" style="655" bestFit="1" customWidth="1"/>
    <col min="6" max="6" width="11.5" style="655" customWidth="1"/>
    <col min="7" max="7" width="22" customWidth="1"/>
    <col min="8" max="8" width="17.1640625" customWidth="1"/>
    <col min="9" max="9" width="31.83203125" customWidth="1"/>
    <col min="10" max="10" width="30.6640625" customWidth="1"/>
    <col min="11" max="11" width="41.83203125" customWidth="1"/>
    <col min="12" max="12" width="44.83203125" customWidth="1"/>
    <col min="13" max="17" width="11.5" customWidth="1"/>
    <col min="18" max="18" width="16.83203125" customWidth="1"/>
  </cols>
  <sheetData>
    <row r="1" spans="1:18">
      <c r="A1" s="1429" t="s">
        <v>211</v>
      </c>
      <c r="B1" s="1430"/>
      <c r="C1" s="1430"/>
      <c r="D1" s="1430"/>
      <c r="E1" s="1430"/>
      <c r="F1" s="1430"/>
      <c r="G1" s="1430"/>
      <c r="H1" s="1430"/>
      <c r="I1" s="1430"/>
      <c r="J1" s="1430"/>
      <c r="K1" s="1430"/>
      <c r="L1" s="1430"/>
      <c r="M1" s="1430"/>
      <c r="N1" s="1430"/>
      <c r="O1" s="1430"/>
      <c r="P1" s="1430"/>
      <c r="Q1" s="1430"/>
      <c r="R1" s="1431"/>
    </row>
    <row r="2" spans="1:18">
      <c r="A2" s="1432" t="s">
        <v>1691</v>
      </c>
      <c r="B2" s="1433"/>
      <c r="C2" s="1433"/>
      <c r="D2" s="1433"/>
      <c r="E2" s="1433"/>
      <c r="F2" s="1433"/>
      <c r="G2" s="1433"/>
      <c r="H2" s="1433"/>
      <c r="I2" s="1433"/>
      <c r="J2" s="1433"/>
      <c r="K2" s="1433"/>
      <c r="L2" s="1433"/>
      <c r="M2" s="1433"/>
      <c r="N2" s="1433"/>
      <c r="O2" s="1433"/>
      <c r="P2" s="1433"/>
      <c r="Q2" s="1433"/>
      <c r="R2" s="1434"/>
    </row>
    <row r="3" spans="1:18" ht="15" thickBot="1">
      <c r="A3" s="1435" t="s">
        <v>1692</v>
      </c>
      <c r="B3" s="1436"/>
      <c r="C3" s="1436"/>
      <c r="D3" s="1436"/>
      <c r="E3" s="1436"/>
      <c r="F3" s="1436"/>
      <c r="G3" s="1436"/>
      <c r="H3" s="1436"/>
      <c r="I3" s="2119"/>
      <c r="J3" s="631"/>
      <c r="K3" s="1436"/>
      <c r="L3" s="1436"/>
      <c r="M3" s="1436"/>
      <c r="N3" s="640"/>
      <c r="O3" s="1437"/>
      <c r="P3" s="1438"/>
      <c r="Q3" s="1438"/>
      <c r="R3" s="1439"/>
    </row>
    <row r="4" spans="1:18">
      <c r="A4" s="1449" t="s">
        <v>212</v>
      </c>
      <c r="B4" s="1450"/>
      <c r="C4" s="1451"/>
      <c r="D4" s="1452" t="s">
        <v>213</v>
      </c>
      <c r="E4" s="1453"/>
      <c r="F4" s="1454"/>
      <c r="G4" s="1454"/>
      <c r="H4" s="1454"/>
      <c r="I4" s="1455"/>
      <c r="J4" s="384"/>
      <c r="K4" s="1579" t="s">
        <v>214</v>
      </c>
      <c r="L4" s="1579"/>
      <c r="M4" s="1579"/>
      <c r="N4" s="1492"/>
      <c r="O4" s="1492"/>
      <c r="P4" s="1492"/>
      <c r="Q4" s="1492"/>
      <c r="R4" s="1493"/>
    </row>
    <row r="5" spans="1:18" ht="25.5" customHeight="1">
      <c r="A5" s="1476" t="s">
        <v>215</v>
      </c>
      <c r="B5" s="1485" t="s">
        <v>216</v>
      </c>
      <c r="C5" s="1486" t="s">
        <v>217</v>
      </c>
      <c r="D5" s="1485" t="s">
        <v>218</v>
      </c>
      <c r="E5" s="2111" t="s">
        <v>219</v>
      </c>
      <c r="F5" s="2118" t="s">
        <v>328</v>
      </c>
      <c r="G5" s="1485" t="s">
        <v>220</v>
      </c>
      <c r="H5" s="1485" t="s">
        <v>327</v>
      </c>
      <c r="I5" s="1478" t="s">
        <v>221</v>
      </c>
      <c r="J5" s="1426" t="s">
        <v>326</v>
      </c>
      <c r="K5" s="1426" t="s">
        <v>222</v>
      </c>
      <c r="L5" s="1485" t="s">
        <v>223</v>
      </c>
      <c r="M5" s="1426" t="s">
        <v>224</v>
      </c>
      <c r="N5" s="1477" t="s">
        <v>327</v>
      </c>
      <c r="O5" s="1426" t="s">
        <v>225</v>
      </c>
      <c r="P5" s="1487" t="s">
        <v>226</v>
      </c>
      <c r="Q5" s="1487"/>
      <c r="R5" s="14" t="s">
        <v>227</v>
      </c>
    </row>
    <row r="6" spans="1:18">
      <c r="A6" s="1476"/>
      <c r="B6" s="1485"/>
      <c r="C6" s="1486"/>
      <c r="D6" s="1485"/>
      <c r="E6" s="2111"/>
      <c r="F6" s="2118"/>
      <c r="G6" s="1485"/>
      <c r="H6" s="1485"/>
      <c r="I6" s="1478"/>
      <c r="J6" s="1426"/>
      <c r="K6" s="1426"/>
      <c r="L6" s="1485"/>
      <c r="M6" s="1426"/>
      <c r="N6" s="1477"/>
      <c r="O6" s="1426"/>
      <c r="P6" s="15" t="s">
        <v>228</v>
      </c>
      <c r="Q6" s="15" t="s">
        <v>229</v>
      </c>
      <c r="R6" s="16" t="s">
        <v>230</v>
      </c>
    </row>
    <row r="7" spans="1:18" ht="126" customHeight="1">
      <c r="A7" s="385" t="s">
        <v>1693</v>
      </c>
      <c r="B7" s="385" t="s">
        <v>1694</v>
      </c>
      <c r="C7" s="385" t="s">
        <v>1695</v>
      </c>
      <c r="D7" s="635" t="s">
        <v>1696</v>
      </c>
      <c r="E7" s="632">
        <v>0.1</v>
      </c>
      <c r="F7" s="646">
        <v>0</v>
      </c>
      <c r="G7" s="630">
        <v>50000</v>
      </c>
      <c r="H7" s="67">
        <v>0</v>
      </c>
      <c r="I7" s="386" t="s">
        <v>1697</v>
      </c>
      <c r="J7" s="385"/>
      <c r="K7" s="385"/>
      <c r="L7" s="67"/>
      <c r="M7" s="635"/>
      <c r="N7" s="641"/>
      <c r="O7" s="635"/>
      <c r="P7" s="642"/>
      <c r="Q7" s="642"/>
      <c r="R7" s="643"/>
    </row>
    <row r="8" spans="1:18" ht="107.25" customHeight="1">
      <c r="A8" s="644" t="s">
        <v>1698</v>
      </c>
      <c r="B8" s="354" t="s">
        <v>1699</v>
      </c>
      <c r="C8" s="645" t="s">
        <v>1700</v>
      </c>
      <c r="D8" s="1792" t="s">
        <v>1701</v>
      </c>
      <c r="E8" s="637">
        <v>0.2</v>
      </c>
      <c r="F8" s="646">
        <v>1</v>
      </c>
      <c r="G8" s="2102">
        <f>250217120/1000</f>
        <v>250217.12</v>
      </c>
      <c r="H8" s="2102">
        <f>7500000/1000</f>
        <v>7500</v>
      </c>
      <c r="I8" s="1426" t="s">
        <v>1702</v>
      </c>
      <c r="J8" s="1485" t="s">
        <v>1703</v>
      </c>
      <c r="K8" s="2103" t="s">
        <v>1704</v>
      </c>
      <c r="L8" s="647" t="s">
        <v>1705</v>
      </c>
      <c r="M8" s="2112" t="s">
        <v>1706</v>
      </c>
      <c r="N8" s="2112">
        <v>7500</v>
      </c>
      <c r="O8" s="2112" t="s">
        <v>234</v>
      </c>
      <c r="P8" s="2115">
        <v>41178</v>
      </c>
      <c r="Q8" s="2115">
        <v>41268</v>
      </c>
      <c r="R8" s="1792" t="s">
        <v>1707</v>
      </c>
    </row>
    <row r="9" spans="1:18" ht="75" customHeight="1">
      <c r="A9" s="644" t="s">
        <v>1708</v>
      </c>
      <c r="B9" s="354" t="s">
        <v>1709</v>
      </c>
      <c r="C9" s="645" t="s">
        <v>1710</v>
      </c>
      <c r="D9" s="1621"/>
      <c r="E9" s="637">
        <v>0.3</v>
      </c>
      <c r="F9" s="648">
        <v>0.9</v>
      </c>
      <c r="G9" s="2102"/>
      <c r="H9" s="2102"/>
      <c r="I9" s="1426"/>
      <c r="J9" s="1485"/>
      <c r="K9" s="2103"/>
      <c r="L9" s="647" t="s">
        <v>1711</v>
      </c>
      <c r="M9" s="2113"/>
      <c r="N9" s="2113"/>
      <c r="O9" s="2113"/>
      <c r="P9" s="2116"/>
      <c r="Q9" s="2116"/>
      <c r="R9" s="1621"/>
    </row>
    <row r="10" spans="1:18" ht="87.75" customHeight="1">
      <c r="A10" s="644" t="s">
        <v>1712</v>
      </c>
      <c r="B10" s="354" t="s">
        <v>1713</v>
      </c>
      <c r="C10" s="645" t="s">
        <v>1714</v>
      </c>
      <c r="D10" s="1621"/>
      <c r="E10" s="637">
        <v>0.2</v>
      </c>
      <c r="F10" s="648">
        <v>0</v>
      </c>
      <c r="G10" s="2102"/>
      <c r="H10" s="2102"/>
      <c r="I10" s="1426"/>
      <c r="J10" s="1485"/>
      <c r="K10" s="2103"/>
      <c r="L10" s="647" t="s">
        <v>1715</v>
      </c>
      <c r="M10" s="2113"/>
      <c r="N10" s="2113"/>
      <c r="O10" s="2113"/>
      <c r="P10" s="2116"/>
      <c r="Q10" s="2116"/>
      <c r="R10" s="1621"/>
    </row>
    <row r="11" spans="1:18" ht="101.25" customHeight="1">
      <c r="A11" s="2104" t="s">
        <v>1716</v>
      </c>
      <c r="B11" s="2106" t="s">
        <v>1717</v>
      </c>
      <c r="C11" s="2108" t="s">
        <v>1718</v>
      </c>
      <c r="D11" s="1621"/>
      <c r="E11" s="2110">
        <v>0.3</v>
      </c>
      <c r="F11" s="2111">
        <v>1</v>
      </c>
      <c r="G11" s="2102"/>
      <c r="H11" s="2102"/>
      <c r="I11" s="1426"/>
      <c r="J11" s="1485"/>
      <c r="K11" s="2103"/>
      <c r="L11" s="647" t="s">
        <v>1719</v>
      </c>
      <c r="M11" s="2114"/>
      <c r="N11" s="2113"/>
      <c r="O11" s="2114"/>
      <c r="P11" s="2117"/>
      <c r="Q11" s="2117"/>
      <c r="R11" s="1793"/>
    </row>
    <row r="12" spans="1:18" ht="15" customHeight="1">
      <c r="A12" s="2105"/>
      <c r="B12" s="2107"/>
      <c r="C12" s="2109"/>
      <c r="D12" s="1793"/>
      <c r="E12" s="2110"/>
      <c r="F12" s="2111"/>
      <c r="G12" s="2102"/>
      <c r="H12" s="2102"/>
      <c r="I12" s="1426"/>
      <c r="J12" s="1485"/>
      <c r="K12" s="2103"/>
      <c r="M12" s="649"/>
      <c r="N12" s="2114"/>
      <c r="O12" s="647"/>
      <c r="P12" s="647"/>
      <c r="Q12" s="647"/>
      <c r="R12" s="647"/>
    </row>
    <row r="13" spans="1:18" ht="15" thickBot="1">
      <c r="A13" s="44" t="s">
        <v>322</v>
      </c>
      <c r="B13" s="633"/>
      <c r="C13" s="633"/>
      <c r="D13" s="633"/>
      <c r="E13" s="650"/>
      <c r="F13" s="650"/>
      <c r="G13" s="633"/>
      <c r="H13" s="633"/>
      <c r="I13" s="633"/>
      <c r="J13" s="633"/>
      <c r="K13" s="633"/>
      <c r="L13" s="633"/>
      <c r="M13" s="633"/>
      <c r="N13" s="633"/>
      <c r="O13" s="633"/>
      <c r="P13" s="633"/>
      <c r="Q13" s="633"/>
      <c r="R13" s="634"/>
    </row>
    <row r="14" spans="1:18" ht="15" thickBot="1">
      <c r="A14" s="1465" t="s">
        <v>323</v>
      </c>
      <c r="B14" s="1466"/>
      <c r="C14" s="1467"/>
      <c r="D14" s="45" t="s">
        <v>488</v>
      </c>
      <c r="E14" s="651"/>
      <c r="F14" s="651"/>
      <c r="G14" s="47"/>
      <c r="H14" s="47"/>
      <c r="I14" s="1468" t="s">
        <v>1720</v>
      </c>
      <c r="J14" s="1468"/>
      <c r="K14" s="1468"/>
      <c r="L14" s="633"/>
      <c r="M14" s="47"/>
      <c r="N14" s="47"/>
      <c r="O14" s="47"/>
      <c r="P14" s="47"/>
      <c r="Q14" s="47"/>
      <c r="R14" s="49"/>
    </row>
    <row r="15" spans="1:18">
      <c r="A15" s="1"/>
      <c r="B15" s="3"/>
      <c r="C15" s="3"/>
      <c r="D15" s="3"/>
      <c r="E15" s="652"/>
      <c r="F15" s="652"/>
      <c r="G15" s="3"/>
      <c r="H15" s="3"/>
      <c r="I15" s="2101" t="s">
        <v>1721</v>
      </c>
      <c r="J15" s="2101"/>
      <c r="K15" s="2101"/>
      <c r="L15" s="653"/>
      <c r="M15" s="3"/>
      <c r="N15" s="3"/>
      <c r="O15" s="3"/>
      <c r="P15" s="3"/>
      <c r="Q15" s="3"/>
      <c r="R15" s="3"/>
    </row>
    <row r="16" spans="1:18">
      <c r="A16" s="1"/>
      <c r="B16" s="1"/>
      <c r="C16" s="1"/>
      <c r="D16" s="1"/>
      <c r="E16" s="654"/>
      <c r="F16" s="654"/>
      <c r="G16" s="1"/>
      <c r="H16" s="1"/>
      <c r="I16" s="1"/>
      <c r="J16" s="1"/>
      <c r="K16" s="1"/>
      <c r="L16" s="3"/>
      <c r="M16" s="1"/>
      <c r="N16" s="1"/>
      <c r="O16" s="1"/>
      <c r="P16" s="1"/>
      <c r="Q16" s="1"/>
      <c r="R16" s="1"/>
    </row>
    <row r="17" spans="1:18">
      <c r="A17" s="1" t="s">
        <v>1722</v>
      </c>
      <c r="B17" s="1"/>
      <c r="C17" s="1"/>
      <c r="D17" s="1"/>
      <c r="E17" s="654"/>
      <c r="F17" s="654"/>
      <c r="G17" s="1"/>
      <c r="H17" s="1"/>
      <c r="I17" s="1"/>
      <c r="J17" s="1"/>
      <c r="K17" s="1"/>
      <c r="L17" s="3"/>
      <c r="M17" s="1"/>
      <c r="N17" s="1"/>
      <c r="O17" s="1"/>
      <c r="P17" s="1"/>
      <c r="Q17" s="1"/>
      <c r="R17" s="1"/>
    </row>
    <row r="18" spans="1:18">
      <c r="A18" s="1"/>
      <c r="B18" s="1" t="s">
        <v>1723</v>
      </c>
      <c r="C18" s="1"/>
      <c r="D18" s="1"/>
      <c r="E18" s="654"/>
      <c r="F18" s="654"/>
      <c r="G18" s="1"/>
      <c r="H18" s="1"/>
      <c r="I18" s="1"/>
      <c r="J18" s="1"/>
      <c r="K18" s="1"/>
      <c r="L18" s="3"/>
      <c r="M18" s="1"/>
      <c r="N18" s="1"/>
      <c r="O18" s="1"/>
      <c r="P18" s="1"/>
      <c r="Q18" s="1"/>
      <c r="R18" s="1"/>
    </row>
    <row r="19" spans="1:18">
      <c r="A19" s="1"/>
      <c r="B19" s="1"/>
      <c r="C19" s="1"/>
      <c r="D19" s="1"/>
      <c r="E19" s="654"/>
      <c r="F19" s="654"/>
      <c r="G19" s="1"/>
      <c r="H19" s="1"/>
      <c r="I19" s="1"/>
      <c r="J19" s="1"/>
      <c r="K19" s="1"/>
      <c r="L19" s="1"/>
      <c r="M19" s="1"/>
      <c r="N19" s="1"/>
      <c r="O19" s="1"/>
      <c r="P19" s="1"/>
      <c r="Q19" s="1"/>
      <c r="R19" s="1"/>
    </row>
    <row r="20" spans="1:18">
      <c r="A20" s="4"/>
      <c r="B20" s="1"/>
      <c r="C20" s="1"/>
      <c r="D20" s="1"/>
      <c r="E20" s="654"/>
      <c r="F20" s="654"/>
      <c r="G20" s="1"/>
      <c r="H20" s="1"/>
      <c r="I20" s="1"/>
      <c r="J20" s="1"/>
      <c r="K20" s="1"/>
      <c r="L20" s="1"/>
      <c r="M20" s="1"/>
      <c r="N20" s="1"/>
      <c r="O20" s="1"/>
      <c r="P20" s="1"/>
      <c r="Q20" s="1"/>
      <c r="R20" s="1"/>
    </row>
    <row r="21" spans="1:18">
      <c r="A21" s="4"/>
      <c r="B21" s="1"/>
      <c r="C21" s="1"/>
      <c r="D21" s="1"/>
      <c r="E21" s="654"/>
      <c r="F21" s="654"/>
      <c r="G21" s="1"/>
      <c r="H21" s="1"/>
      <c r="I21" s="1"/>
      <c r="J21" s="1"/>
      <c r="K21" s="1"/>
      <c r="L21" s="1"/>
      <c r="M21" s="1"/>
      <c r="N21" s="1"/>
      <c r="O21" s="1"/>
      <c r="P21" s="1"/>
      <c r="Q21" s="1"/>
      <c r="R21" s="1"/>
    </row>
    <row r="22" spans="1:18">
      <c r="A22" s="7"/>
      <c r="B22" s="1"/>
      <c r="C22" s="1"/>
      <c r="D22" s="1"/>
      <c r="E22" s="654"/>
      <c r="F22" s="654"/>
      <c r="G22" s="1"/>
      <c r="H22" s="1"/>
      <c r="I22" s="1"/>
      <c r="J22" s="1"/>
      <c r="K22" s="1"/>
      <c r="L22" s="1"/>
      <c r="M22" s="1"/>
      <c r="N22" s="1"/>
      <c r="O22" s="1"/>
      <c r="P22" s="1"/>
      <c r="Q22" s="1"/>
      <c r="R22" s="1"/>
    </row>
    <row r="23" spans="1:18">
      <c r="A23" s="8"/>
      <c r="B23" s="1"/>
      <c r="C23" s="1"/>
      <c r="D23" s="1"/>
      <c r="E23" s="654"/>
      <c r="F23" s="654"/>
      <c r="G23" s="1"/>
      <c r="H23" s="1"/>
      <c r="I23" s="1"/>
      <c r="J23" s="1"/>
      <c r="K23" s="1"/>
      <c r="L23" s="1"/>
      <c r="M23" s="1"/>
      <c r="N23" s="1"/>
      <c r="O23" s="1"/>
      <c r="P23" s="1"/>
      <c r="Q23" s="1"/>
      <c r="R23" s="1"/>
    </row>
    <row r="24" spans="1:18">
      <c r="A24" s="1"/>
      <c r="B24" s="1"/>
      <c r="C24" s="1"/>
      <c r="D24" s="1"/>
      <c r="E24" s="654"/>
      <c r="F24" s="654"/>
      <c r="G24" s="1"/>
      <c r="H24" s="1"/>
      <c r="I24" s="1"/>
      <c r="J24" s="1"/>
      <c r="K24" s="1"/>
      <c r="L24" s="1"/>
      <c r="M24" s="1"/>
      <c r="N24" s="1"/>
      <c r="O24" s="1"/>
      <c r="P24" s="1"/>
      <c r="Q24" s="1"/>
      <c r="R24" s="1"/>
    </row>
    <row r="25" spans="1:18">
      <c r="A25" s="1"/>
      <c r="B25" s="1"/>
      <c r="C25" s="1"/>
      <c r="D25" s="1"/>
      <c r="E25" s="654"/>
      <c r="F25" s="654"/>
      <c r="G25" s="1"/>
      <c r="H25" s="1"/>
      <c r="I25" s="1"/>
      <c r="J25" s="1"/>
      <c r="K25" s="1"/>
      <c r="L25" s="1"/>
      <c r="M25" s="1"/>
      <c r="N25" s="1"/>
      <c r="O25" s="1"/>
      <c r="P25" s="1"/>
      <c r="Q25" s="1"/>
      <c r="R25" s="1"/>
    </row>
  </sheetData>
  <sheetProtection password="DD5C" sheet="1" objects="1" scenarios="1"/>
  <mergeCells count="44">
    <mergeCell ref="A4:C4"/>
    <mergeCell ref="D4:I4"/>
    <mergeCell ref="K4:R4"/>
    <mergeCell ref="A1:R1"/>
    <mergeCell ref="A2:R2"/>
    <mergeCell ref="A3:I3"/>
    <mergeCell ref="K3:M3"/>
    <mergeCell ref="O3:R3"/>
    <mergeCell ref="L5:L6"/>
    <mergeCell ref="A5:A6"/>
    <mergeCell ref="B5:B6"/>
    <mergeCell ref="C5:C6"/>
    <mergeCell ref="D5:D6"/>
    <mergeCell ref="E5:E6"/>
    <mergeCell ref="F5:F6"/>
    <mergeCell ref="G5:G6"/>
    <mergeCell ref="H5:H6"/>
    <mergeCell ref="I5:I6"/>
    <mergeCell ref="J5:J6"/>
    <mergeCell ref="K5:K6"/>
    <mergeCell ref="R8:R11"/>
    <mergeCell ref="M5:M6"/>
    <mergeCell ref="N5:N6"/>
    <mergeCell ref="O5:O6"/>
    <mergeCell ref="P5:Q5"/>
    <mergeCell ref="M8:M11"/>
    <mergeCell ref="N8:N12"/>
    <mergeCell ref="O8:O11"/>
    <mergeCell ref="P8:P11"/>
    <mergeCell ref="Q8:Q11"/>
    <mergeCell ref="A14:C14"/>
    <mergeCell ref="D8:D12"/>
    <mergeCell ref="G8:G12"/>
    <mergeCell ref="A11:A12"/>
    <mergeCell ref="B11:B12"/>
    <mergeCell ref="C11:C12"/>
    <mergeCell ref="E11:E12"/>
    <mergeCell ref="F11:F12"/>
    <mergeCell ref="I15:K15"/>
    <mergeCell ref="H8:H12"/>
    <mergeCell ref="I8:I12"/>
    <mergeCell ref="J8:J12"/>
    <mergeCell ref="K8:K12"/>
    <mergeCell ref="I14:K14"/>
  </mergeCells>
  <phoneticPr fontId="147"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PLANEACION</vt:lpstr>
      <vt:lpstr>PROMOTORA</vt:lpstr>
      <vt:lpstr>INTERIOR</vt:lpstr>
      <vt:lpstr>HACIENDA</vt:lpstr>
      <vt:lpstr>DESPACHO</vt:lpstr>
      <vt:lpstr>TURISMO INDUSTRIA Y CCIO</vt:lpstr>
      <vt:lpstr>CULTURA</vt:lpstr>
      <vt:lpstr>AGRICULTURA </vt:lpstr>
      <vt:lpstr>SERVICIOS ADMINISTRATIVOS</vt:lpstr>
      <vt:lpstr>FAMILIA</vt:lpstr>
      <vt:lpstr>EDUCACION</vt:lpstr>
      <vt:lpstr>JURIDICA Y DE CONTRATACIÓN</vt:lpstr>
      <vt:lpstr>INFRAESTRUCTURA</vt:lpstr>
      <vt:lpstr>SALUD</vt:lpstr>
      <vt:lpstr>INDEPORTES</vt:lpstr>
      <vt:lpstr>REPRESENT. JUDICIAL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SYepez</dc:creator>
  <cp:lastModifiedBy>Catalina Potes Muñoz</cp:lastModifiedBy>
  <cp:lastPrinted>2012-10-25T16:28:34Z</cp:lastPrinted>
  <dcterms:created xsi:type="dcterms:W3CDTF">2012-10-10T20:45:09Z</dcterms:created>
  <dcterms:modified xsi:type="dcterms:W3CDTF">2013-01-31T20:48:58Z</dcterms:modified>
</cp:coreProperties>
</file>