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GOBERNACION QUINDIO 2020\PAGINA WEB\NOVIEMBRE\"/>
    </mc:Choice>
  </mc:AlternateContent>
  <bookViews>
    <workbookView xWindow="0" yWindow="0" windowWidth="24000" windowHeight="9135"/>
  </bookViews>
  <sheets>
    <sheet name="idfquindio-2019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K22" i="1" s="1"/>
  <c r="D22" i="1"/>
  <c r="J21" i="1"/>
  <c r="I21" i="1"/>
  <c r="H21" i="1"/>
  <c r="G21" i="1"/>
  <c r="K21" i="1" s="1"/>
  <c r="F21" i="1"/>
  <c r="D21" i="1"/>
  <c r="J20" i="1"/>
  <c r="I20" i="1"/>
  <c r="H20" i="1"/>
  <c r="G20" i="1"/>
  <c r="F20" i="1"/>
  <c r="K20" i="1" s="1"/>
  <c r="D20" i="1"/>
  <c r="J19" i="1"/>
  <c r="I19" i="1"/>
  <c r="H19" i="1"/>
  <c r="G19" i="1"/>
  <c r="K19" i="1" s="1"/>
  <c r="F19" i="1"/>
  <c r="D19" i="1"/>
  <c r="J18" i="1"/>
  <c r="I18" i="1"/>
  <c r="H18" i="1"/>
  <c r="G18" i="1"/>
  <c r="F18" i="1"/>
  <c r="K18" i="1" s="1"/>
  <c r="D18" i="1"/>
  <c r="J17" i="1"/>
  <c r="I17" i="1"/>
  <c r="H17" i="1"/>
  <c r="G17" i="1"/>
  <c r="K17" i="1" s="1"/>
  <c r="F17" i="1"/>
  <c r="D17" i="1"/>
  <c r="J16" i="1"/>
  <c r="I16" i="1"/>
  <c r="H16" i="1"/>
  <c r="G16" i="1"/>
  <c r="F16" i="1"/>
  <c r="K16" i="1" s="1"/>
  <c r="D16" i="1"/>
  <c r="J15" i="1"/>
  <c r="I15" i="1"/>
  <c r="H15" i="1"/>
  <c r="G15" i="1"/>
  <c r="K15" i="1" s="1"/>
  <c r="F15" i="1"/>
  <c r="D15" i="1"/>
  <c r="J14" i="1"/>
  <c r="I14" i="1"/>
  <c r="H14" i="1"/>
  <c r="G14" i="1"/>
  <c r="F14" i="1"/>
  <c r="K14" i="1" s="1"/>
  <c r="D14" i="1"/>
  <c r="J13" i="1"/>
  <c r="I13" i="1"/>
  <c r="H13" i="1"/>
  <c r="G13" i="1"/>
  <c r="K13" i="1" s="1"/>
  <c r="F13" i="1"/>
  <c r="D13" i="1"/>
  <c r="J12" i="1"/>
  <c r="I12" i="1"/>
  <c r="H12" i="1"/>
  <c r="G12" i="1"/>
  <c r="F12" i="1"/>
  <c r="K12" i="1" s="1"/>
  <c r="D12" i="1"/>
  <c r="J11" i="1"/>
  <c r="I11" i="1"/>
  <c r="H11" i="1"/>
  <c r="G11" i="1"/>
  <c r="K11" i="1" s="1"/>
  <c r="F11" i="1"/>
  <c r="D11" i="1"/>
</calcChain>
</file>

<file path=xl/sharedStrings.xml><?xml version="1.0" encoding="utf-8"?>
<sst xmlns="http://schemas.openxmlformats.org/spreadsheetml/2006/main" count="105" uniqueCount="59">
  <si>
    <t>Secretaria de Planeacion del Quindio</t>
  </si>
  <si>
    <t>Vigencia 2019</t>
  </si>
  <si>
    <t>Ranking Fiscal</t>
  </si>
  <si>
    <t xml:space="preserve"> </t>
  </si>
  <si>
    <t>Código</t>
  </si>
  <si>
    <t>Departamento</t>
  </si>
  <si>
    <t>Municipio</t>
  </si>
  <si>
    <t>1/ Autofinanciación de los gastos de funcionamiento</t>
  </si>
  <si>
    <t xml:space="preserve">2/ Respaldo del servicio de la deuda </t>
  </si>
  <si>
    <t>3/ Dependencia de las transferencias de la Nación y las Regalías</t>
  </si>
  <si>
    <t>4/ Generación de recursos propios</t>
  </si>
  <si>
    <t>5/ Magnitud de la inversión</t>
  </si>
  <si>
    <t>6/ Capacidad de ahorro</t>
  </si>
  <si>
    <t>Indicador de desempeño Fiscal 7/</t>
  </si>
  <si>
    <t>Rango Clasificación</t>
  </si>
  <si>
    <t>Categoría Ley 617 de 2000</t>
  </si>
  <si>
    <t>Sistema de Ciudades</t>
  </si>
  <si>
    <t>Area Metropolitina</t>
  </si>
  <si>
    <t>Ciudades Capitales</t>
  </si>
  <si>
    <t>63001</t>
  </si>
  <si>
    <t>Quindio</t>
  </si>
  <si>
    <t>Armenia</t>
  </si>
  <si>
    <t>4. Sostenible (&gt;=70 y &lt;80)</t>
  </si>
  <si>
    <t>si</t>
  </si>
  <si>
    <t>63111</t>
  </si>
  <si>
    <t>Buenavista</t>
  </si>
  <si>
    <t>3. Vulnerable (&lt;=60 y &lt;70)</t>
  </si>
  <si>
    <t>-</t>
  </si>
  <si>
    <t>63130</t>
  </si>
  <si>
    <t>Calarca</t>
  </si>
  <si>
    <t>63190</t>
  </si>
  <si>
    <t>Circasia</t>
  </si>
  <si>
    <t>63212</t>
  </si>
  <si>
    <t>Cordoba</t>
  </si>
  <si>
    <t>63272</t>
  </si>
  <si>
    <t>Filandia</t>
  </si>
  <si>
    <t>63302</t>
  </si>
  <si>
    <t>Genova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</si>
  <si>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</si>
  <si>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</si>
  <si>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</si>
  <si>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</si>
  <si>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</si>
  <si>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</si>
  <si>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</si>
  <si>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</si>
  <si>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</si>
  <si>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</si>
  <si>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Responsable: Norbey Valencia Roa</t>
  </si>
  <si>
    <t>Profesional Planeacion</t>
  </si>
  <si>
    <t>TRANSFERENCIAS AL CONSEJO,PERSONERIA Y CONTRALORIA</t>
  </si>
  <si>
    <t>Región PND 2018-2022</t>
  </si>
  <si>
    <t>Consejo</t>
  </si>
  <si>
    <t>Personeria</t>
  </si>
  <si>
    <t>Contraloria</t>
  </si>
  <si>
    <t>limite</t>
  </si>
  <si>
    <t>Transferido</t>
  </si>
  <si>
    <t>RAP Eje y Antioquía</t>
  </si>
  <si>
    <t>Evaluación del Desempeño Fiscal de los Municpios del Departamento del Quindio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</si>
</sst>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/>
    <xf numFmtId="0" fontId="0" fillId="0" borderId="0" xfId="0" applyFill="1"/>
    <xf numFmtId="3" fontId="7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center" vertical="center" wrapText="1"/>
    </xf>
    <xf numFmtId="2" fontId="4" fillId="2" borderId="2" xfId="0" quotePrefix="1" applyNumberFormat="1" applyFont="1" applyFill="1" applyBorder="1" applyAlignment="1">
      <alignment horizontal="center" vertical="center" wrapText="1"/>
    </xf>
    <xf numFmtId="2" fontId="4" fillId="2" borderId="3" xfId="0" quotePrefix="1" applyNumberFormat="1" applyFont="1" applyFill="1" applyBorder="1" applyAlignment="1">
      <alignment horizontal="center" vertical="center" wrapText="1"/>
    </xf>
    <xf numFmtId="2" fontId="4" fillId="2" borderId="4" xfId="0" quotePrefix="1" applyNumberFormat="1" applyFont="1" applyFill="1" applyBorder="1" applyAlignment="1">
      <alignment horizontal="center" vertical="center" wrapText="1"/>
    </xf>
    <xf numFmtId="2" fontId="4" fillId="2" borderId="4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/>
    <xf numFmtId="2" fontId="4" fillId="2" borderId="2" xfId="0" quotePrefix="1" applyNumberFormat="1" applyFont="1" applyFill="1" applyBorder="1" applyAlignment="1">
      <alignment horizontal="center" vertical="center" wrapText="1"/>
    </xf>
    <xf numFmtId="2" fontId="4" fillId="2" borderId="3" xfId="0" quotePrefix="1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bey\idfmunipios%20quind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peño fiscal 2019 Quindio"/>
      <sheetName val="ICLD QUINDIO"/>
      <sheetName val="oecquindio"/>
    </sheetNames>
    <sheetDataSet>
      <sheetData sheetId="0"/>
      <sheetData sheetId="1">
        <row r="4">
          <cell r="F4">
            <v>59.675888633413152</v>
          </cell>
        </row>
        <row r="6">
          <cell r="F6">
            <v>59.825317764692322</v>
          </cell>
        </row>
        <row r="8">
          <cell r="F8">
            <v>42.545462690892585</v>
          </cell>
        </row>
        <row r="10">
          <cell r="F10">
            <v>70.435673534930146</v>
          </cell>
        </row>
        <row r="12">
          <cell r="F12">
            <v>61.536377107950358</v>
          </cell>
        </row>
        <row r="15">
          <cell r="F15">
            <v>47.627079931659694</v>
          </cell>
        </row>
        <row r="17">
          <cell r="F17">
            <v>60.610767983030755</v>
          </cell>
        </row>
        <row r="19">
          <cell r="F19">
            <v>56.756550350559479</v>
          </cell>
        </row>
        <row r="21">
          <cell r="F21">
            <v>54.39252657709234</v>
          </cell>
        </row>
        <row r="23">
          <cell r="F23">
            <v>62.496835354018401</v>
          </cell>
        </row>
        <row r="25">
          <cell r="F25">
            <v>76.636015766153463</v>
          </cell>
        </row>
        <row r="27">
          <cell r="F27">
            <v>47.861641368898752</v>
          </cell>
        </row>
      </sheetData>
      <sheetData sheetId="2">
        <row r="2">
          <cell r="E2">
            <v>411947</v>
          </cell>
          <cell r="F2">
            <v>153622</v>
          </cell>
          <cell r="G2">
            <v>130073</v>
          </cell>
          <cell r="M2">
            <v>3571</v>
          </cell>
          <cell r="P2">
            <v>385682</v>
          </cell>
          <cell r="V2">
            <v>3694</v>
          </cell>
          <cell r="W2">
            <v>80162</v>
          </cell>
          <cell r="Y2">
            <v>0</v>
          </cell>
          <cell r="Z2">
            <v>240439</v>
          </cell>
          <cell r="AC2">
            <v>312222</v>
          </cell>
          <cell r="AJ2">
            <v>14501</v>
          </cell>
        </row>
        <row r="3">
          <cell r="E3">
            <v>5237</v>
          </cell>
          <cell r="F3">
            <v>1736</v>
          </cell>
          <cell r="G3">
            <v>857</v>
          </cell>
          <cell r="M3">
            <v>720</v>
          </cell>
          <cell r="P3">
            <v>8362</v>
          </cell>
          <cell r="V3">
            <v>5</v>
          </cell>
          <cell r="W3">
            <v>686</v>
          </cell>
          <cell r="Y3">
            <v>0</v>
          </cell>
          <cell r="Z3">
            <v>2865</v>
          </cell>
          <cell r="AC3">
            <v>7312</v>
          </cell>
          <cell r="AJ3">
            <v>13</v>
          </cell>
        </row>
        <row r="4">
          <cell r="E4">
            <v>61794</v>
          </cell>
          <cell r="F4">
            <v>23076</v>
          </cell>
          <cell r="G4">
            <v>16204</v>
          </cell>
          <cell r="M4">
            <v>2356</v>
          </cell>
          <cell r="P4">
            <v>62730</v>
          </cell>
          <cell r="V4">
            <v>544</v>
          </cell>
          <cell r="W4">
            <v>12025</v>
          </cell>
          <cell r="Y4">
            <v>0</v>
          </cell>
          <cell r="Z4">
            <v>36859</v>
          </cell>
          <cell r="AC4">
            <v>51679</v>
          </cell>
          <cell r="AJ4">
            <v>1071</v>
          </cell>
        </row>
        <row r="5">
          <cell r="E5">
            <v>29884</v>
          </cell>
          <cell r="F5">
            <v>9623</v>
          </cell>
          <cell r="G5">
            <v>6475</v>
          </cell>
          <cell r="M5">
            <v>1237</v>
          </cell>
          <cell r="P5">
            <v>34811</v>
          </cell>
          <cell r="V5">
            <v>63</v>
          </cell>
          <cell r="W5">
            <v>6193</v>
          </cell>
          <cell r="Y5">
            <v>2011</v>
          </cell>
          <cell r="Z5">
            <v>18117</v>
          </cell>
          <cell r="AC5">
            <v>31381</v>
          </cell>
          <cell r="AJ5">
            <v>341</v>
          </cell>
        </row>
        <row r="6">
          <cell r="E6">
            <v>10933</v>
          </cell>
          <cell r="F6">
            <v>2356</v>
          </cell>
          <cell r="G6">
            <v>893</v>
          </cell>
          <cell r="M6">
            <v>901</v>
          </cell>
          <cell r="P6">
            <v>11399</v>
          </cell>
          <cell r="V6">
            <v>2</v>
          </cell>
          <cell r="W6">
            <v>1246</v>
          </cell>
          <cell r="Y6">
            <v>67</v>
          </cell>
          <cell r="Z6">
            <v>6407</v>
          </cell>
          <cell r="AC6">
            <v>10289</v>
          </cell>
          <cell r="AJ6">
            <v>30</v>
          </cell>
        </row>
        <row r="7">
          <cell r="E7">
            <v>27356</v>
          </cell>
          <cell r="F7">
            <v>6838</v>
          </cell>
          <cell r="G7">
            <v>3534</v>
          </cell>
          <cell r="M7">
            <v>1246</v>
          </cell>
          <cell r="P7">
            <v>19168</v>
          </cell>
          <cell r="V7">
            <v>0</v>
          </cell>
          <cell r="W7">
            <v>4192</v>
          </cell>
          <cell r="Y7">
            <v>9065</v>
          </cell>
          <cell r="Z7">
            <v>8758</v>
          </cell>
          <cell r="AC7">
            <v>16522</v>
          </cell>
          <cell r="AJ7">
            <v>0</v>
          </cell>
        </row>
        <row r="8">
          <cell r="E8">
            <v>12289</v>
          </cell>
          <cell r="F8">
            <v>2796</v>
          </cell>
          <cell r="G8">
            <v>1116</v>
          </cell>
          <cell r="M8">
            <v>1012</v>
          </cell>
          <cell r="P8">
            <v>11730</v>
          </cell>
          <cell r="V8">
            <v>73</v>
          </cell>
          <cell r="W8">
            <v>1239</v>
          </cell>
          <cell r="Y8">
            <v>556</v>
          </cell>
          <cell r="Z8">
            <v>7175</v>
          </cell>
          <cell r="AC8">
            <v>10173</v>
          </cell>
          <cell r="AJ8">
            <v>145</v>
          </cell>
        </row>
        <row r="9">
          <cell r="E9">
            <v>50451</v>
          </cell>
          <cell r="F9">
            <v>14193</v>
          </cell>
          <cell r="G9">
            <v>10254</v>
          </cell>
          <cell r="M9">
            <v>1262</v>
          </cell>
          <cell r="P9">
            <v>52364</v>
          </cell>
          <cell r="V9">
            <v>210</v>
          </cell>
          <cell r="W9">
            <v>7857</v>
          </cell>
          <cell r="Y9">
            <v>8730</v>
          </cell>
          <cell r="Z9">
            <v>22277</v>
          </cell>
          <cell r="AC9">
            <v>46028</v>
          </cell>
          <cell r="AJ9">
            <v>600</v>
          </cell>
        </row>
        <row r="10">
          <cell r="E10">
            <v>43928</v>
          </cell>
          <cell r="F10">
            <v>14020</v>
          </cell>
          <cell r="G10">
            <v>8952</v>
          </cell>
          <cell r="M10">
            <v>1284</v>
          </cell>
          <cell r="P10">
            <v>44072</v>
          </cell>
          <cell r="V10">
            <v>185</v>
          </cell>
          <cell r="W10">
            <v>9419</v>
          </cell>
          <cell r="Y10">
            <v>1875</v>
          </cell>
          <cell r="Z10">
            <v>25907</v>
          </cell>
          <cell r="AC10">
            <v>39471</v>
          </cell>
          <cell r="AJ10">
            <v>1057</v>
          </cell>
        </row>
        <row r="11">
          <cell r="E11">
            <v>23590</v>
          </cell>
          <cell r="F11">
            <v>2686</v>
          </cell>
          <cell r="G11">
            <v>909</v>
          </cell>
          <cell r="M11">
            <v>929</v>
          </cell>
          <cell r="P11">
            <v>8467</v>
          </cell>
          <cell r="V11">
            <v>71</v>
          </cell>
          <cell r="W11">
            <v>1612</v>
          </cell>
          <cell r="Y11">
            <v>14909</v>
          </cell>
          <cell r="Z11">
            <v>5663</v>
          </cell>
          <cell r="AC11">
            <v>7393</v>
          </cell>
          <cell r="AJ11">
            <v>155</v>
          </cell>
        </row>
        <row r="12">
          <cell r="E12">
            <v>36794</v>
          </cell>
          <cell r="F12">
            <v>12618</v>
          </cell>
          <cell r="G12">
            <v>8522</v>
          </cell>
          <cell r="M12">
            <v>1410</v>
          </cell>
          <cell r="P12">
            <v>35316</v>
          </cell>
          <cell r="V12">
            <v>286</v>
          </cell>
          <cell r="W12">
            <v>6841</v>
          </cell>
          <cell r="Y12">
            <v>0</v>
          </cell>
          <cell r="Z12">
            <v>21927</v>
          </cell>
          <cell r="AC12">
            <v>29539</v>
          </cell>
          <cell r="AJ12">
            <v>743</v>
          </cell>
        </row>
        <row r="13">
          <cell r="E13">
            <v>10777</v>
          </cell>
          <cell r="F13">
            <v>4802</v>
          </cell>
          <cell r="G13">
            <v>3881</v>
          </cell>
          <cell r="M13">
            <v>20</v>
          </cell>
          <cell r="P13">
            <v>11537</v>
          </cell>
          <cell r="V13">
            <v>191</v>
          </cell>
          <cell r="W13">
            <v>2271</v>
          </cell>
          <cell r="Y13">
            <v>0</v>
          </cell>
          <cell r="Z13">
            <v>4469</v>
          </cell>
          <cell r="AC13">
            <v>9006</v>
          </cell>
          <cell r="AJ13">
            <v>105.55555200000001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showGridLines="0" tabSelected="1" workbookViewId="0">
      <selection activeCell="G13" sqref="G13"/>
    </sheetView>
  </sheetViews>
  <sheetFormatPr baseColWidth="10" defaultRowHeight="15" x14ac:dyDescent="0.25"/>
  <cols>
    <col min="1" max="1" width="13.42578125" customWidth="1"/>
    <col min="2" max="2" width="16.42578125" customWidth="1"/>
    <col min="3" max="3" width="23" customWidth="1"/>
    <col min="4" max="4" width="17.7109375" customWidth="1"/>
    <col min="5" max="5" width="19" customWidth="1"/>
    <col min="6" max="6" width="22.5703125" customWidth="1"/>
    <col min="7" max="7" width="17.28515625" customWidth="1"/>
    <col min="8" max="8" width="15.7109375" customWidth="1"/>
    <col min="9" max="9" width="13.140625" customWidth="1"/>
    <col min="10" max="10" width="14.140625" customWidth="1"/>
    <col min="11" max="11" width="31.140625" customWidth="1"/>
  </cols>
  <sheetData>
    <row r="1" spans="1:23" ht="20.25" x14ac:dyDescent="0.3">
      <c r="B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  <c r="M1" s="1"/>
      <c r="N1" s="1"/>
      <c r="O1" s="1"/>
    </row>
    <row r="2" spans="1:23" ht="20.25" x14ac:dyDescent="0.3">
      <c r="B2" s="1"/>
      <c r="C2" s="1"/>
      <c r="D2" s="1"/>
      <c r="E2" s="1"/>
      <c r="F2" s="2" t="s">
        <v>58</v>
      </c>
      <c r="G2" s="1"/>
      <c r="H2" s="1"/>
      <c r="I2" s="1"/>
      <c r="J2" s="1"/>
      <c r="K2" s="1"/>
      <c r="L2" s="1"/>
      <c r="M2" s="1"/>
      <c r="N2" s="1"/>
      <c r="O2" s="1"/>
    </row>
    <row r="3" spans="1:23" ht="20.25" x14ac:dyDescent="0.3">
      <c r="B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  <c r="M3" s="1"/>
      <c r="N3" s="1"/>
      <c r="O3" s="1"/>
    </row>
    <row r="4" spans="1:23" ht="20.25" x14ac:dyDescent="0.3">
      <c r="B4" s="1"/>
      <c r="C4" s="1"/>
      <c r="D4" s="1"/>
      <c r="E4" s="1"/>
      <c r="F4" s="2" t="s">
        <v>2</v>
      </c>
      <c r="G4" s="1"/>
      <c r="H4" s="1"/>
      <c r="I4" s="1"/>
      <c r="J4" s="1"/>
      <c r="K4" s="1"/>
      <c r="L4" s="1"/>
      <c r="M4" s="1"/>
      <c r="N4" s="1"/>
      <c r="O4" s="1"/>
    </row>
    <row r="5" spans="1:23" ht="18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3" ht="15" hidden="1" customHeight="1" x14ac:dyDescent="0.25">
      <c r="A6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3" ht="12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3" s="20" customFormat="1" ht="97.5" customHeight="1" x14ac:dyDescent="0.25">
      <c r="A8" s="12" t="s">
        <v>4</v>
      </c>
      <c r="B8" s="12" t="s">
        <v>5</v>
      </c>
      <c r="C8" s="12" t="s">
        <v>6</v>
      </c>
      <c r="D8" s="13" t="s">
        <v>7</v>
      </c>
      <c r="E8" s="13"/>
      <c r="F8" s="13" t="s">
        <v>8</v>
      </c>
      <c r="G8" s="14" t="s">
        <v>9</v>
      </c>
      <c r="H8" s="14" t="s">
        <v>10</v>
      </c>
      <c r="I8" s="14" t="s">
        <v>11</v>
      </c>
      <c r="J8" s="14" t="s">
        <v>12</v>
      </c>
      <c r="K8" s="14" t="s">
        <v>13</v>
      </c>
      <c r="L8" s="15" t="s">
        <v>50</v>
      </c>
      <c r="M8" s="16"/>
      <c r="N8" s="16"/>
      <c r="O8" s="17"/>
      <c r="P8" s="18"/>
      <c r="Q8" s="18"/>
      <c r="R8" s="13" t="s">
        <v>14</v>
      </c>
      <c r="S8" s="13" t="s">
        <v>15</v>
      </c>
      <c r="T8" s="13" t="s">
        <v>16</v>
      </c>
      <c r="U8" s="13" t="s">
        <v>17</v>
      </c>
      <c r="V8" s="13" t="s">
        <v>18</v>
      </c>
      <c r="W8" s="19" t="s">
        <v>51</v>
      </c>
    </row>
    <row r="9" spans="1:23" s="20" customFormat="1" x14ac:dyDescent="0.25">
      <c r="A9" s="12"/>
      <c r="B9" s="12"/>
      <c r="C9" s="12"/>
      <c r="D9" s="13"/>
      <c r="E9" s="13"/>
      <c r="F9" s="13"/>
      <c r="G9" s="14"/>
      <c r="H9" s="14"/>
      <c r="I9" s="14"/>
      <c r="J9" s="14"/>
      <c r="K9" s="14"/>
      <c r="L9" s="15" t="s">
        <v>52</v>
      </c>
      <c r="M9" s="16"/>
      <c r="N9" s="15" t="s">
        <v>53</v>
      </c>
      <c r="O9" s="16"/>
      <c r="P9" s="15" t="s">
        <v>54</v>
      </c>
      <c r="Q9" s="16"/>
      <c r="R9" s="13"/>
      <c r="S9" s="13"/>
      <c r="T9" s="13"/>
      <c r="U9" s="13"/>
      <c r="V9" s="13"/>
      <c r="W9" s="19"/>
    </row>
    <row r="10" spans="1:23" s="20" customFormat="1" x14ac:dyDescent="0.25">
      <c r="A10" s="12"/>
      <c r="B10" s="12"/>
      <c r="C10" s="12"/>
      <c r="D10" s="13"/>
      <c r="E10" s="13"/>
      <c r="F10" s="13"/>
      <c r="G10" s="14"/>
      <c r="H10" s="14"/>
      <c r="I10" s="14"/>
      <c r="J10" s="14"/>
      <c r="K10" s="14"/>
      <c r="L10" s="21" t="s">
        <v>55</v>
      </c>
      <c r="M10" s="22" t="s">
        <v>56</v>
      </c>
      <c r="N10" s="21" t="s">
        <v>55</v>
      </c>
      <c r="O10" s="22" t="s">
        <v>56</v>
      </c>
      <c r="P10" s="21" t="s">
        <v>55</v>
      </c>
      <c r="Q10" s="22" t="s">
        <v>56</v>
      </c>
      <c r="R10" s="13"/>
      <c r="S10" s="13"/>
      <c r="T10" s="13"/>
      <c r="U10" s="13"/>
      <c r="V10" s="13"/>
      <c r="W10" s="19"/>
    </row>
    <row r="11" spans="1:23" s="9" customFormat="1" ht="16.5" x14ac:dyDescent="0.35">
      <c r="A11" s="3" t="s">
        <v>19</v>
      </c>
      <c r="B11" s="3" t="s">
        <v>20</v>
      </c>
      <c r="C11" s="3" t="s">
        <v>21</v>
      </c>
      <c r="D11" s="4">
        <f>+'[1]ICLD QUINDIO'!F4</f>
        <v>59.675888633413152</v>
      </c>
      <c r="E11" s="4">
        <v>100</v>
      </c>
      <c r="F11" s="4">
        <f>100-((+[1]oecquindio!V2+[1]oecquindio!AJ2)/[1]oecquindio!F2)*100</f>
        <v>88.155993282212179</v>
      </c>
      <c r="G11" s="4">
        <f>100-((+[1]oecquindio!Z2+[1]oecquindio!M2+[1]oecquindio!Y2)/[1]oecquindio!E2)*100</f>
        <v>40.766652020769669</v>
      </c>
      <c r="H11" s="4">
        <f>(+[1]oecquindio!G2/[1]oecquindio!F2)*100</f>
        <v>84.670815378005756</v>
      </c>
      <c r="I11" s="4">
        <f>+([1]oecquindio!AC2/[1]oecquindio!P2)*100</f>
        <v>80.953220528829448</v>
      </c>
      <c r="J11" s="4">
        <f>(+[1]oecquindio!W2/[1]oecquindio!F2)*100</f>
        <v>52.181328195180377</v>
      </c>
      <c r="K11" s="5">
        <f>+AVERAGE(E11:J11)</f>
        <v>74.454668234166235</v>
      </c>
      <c r="L11" s="6">
        <v>2992</v>
      </c>
      <c r="M11" s="6">
        <v>2072</v>
      </c>
      <c r="N11" s="6">
        <v>1665</v>
      </c>
      <c r="O11" s="6">
        <v>1505</v>
      </c>
      <c r="P11" s="6">
        <v>1947</v>
      </c>
      <c r="Q11" s="6">
        <v>1921</v>
      </c>
      <c r="R11" s="5" t="s">
        <v>22</v>
      </c>
      <c r="S11" s="7">
        <v>1</v>
      </c>
      <c r="T11" s="7">
        <v>1</v>
      </c>
      <c r="U11" s="8">
        <v>0</v>
      </c>
      <c r="V11" s="7" t="s">
        <v>23</v>
      </c>
      <c r="W11" s="7" t="s">
        <v>57</v>
      </c>
    </row>
    <row r="12" spans="1:23" s="9" customFormat="1" ht="16.5" x14ac:dyDescent="0.35">
      <c r="A12" s="3" t="s">
        <v>24</v>
      </c>
      <c r="B12" s="3" t="s">
        <v>20</v>
      </c>
      <c r="C12" s="3" t="s">
        <v>25</v>
      </c>
      <c r="D12" s="4">
        <f>+'[1]ICLD QUINDIO'!F6</f>
        <v>59.825317764692322</v>
      </c>
      <c r="E12" s="4">
        <v>100</v>
      </c>
      <c r="F12" s="4">
        <f>100-((+[1]oecquindio!V3+[1]oecquindio!AJ3)/[1]oecquindio!F3)*100</f>
        <v>98.963133640552996</v>
      </c>
      <c r="G12" s="4">
        <f>100-((+[1]oecquindio!Z3+[1]oecquindio!M3+[1]oecquindio!Y3)/[1]oecquindio!E3)*100</f>
        <v>31.544777544395643</v>
      </c>
      <c r="H12" s="4">
        <f>(+[1]oecquindio!G3/[1]oecquindio!F3)*100</f>
        <v>49.366359447004612</v>
      </c>
      <c r="I12" s="4">
        <f>+([1]oecquindio!AC3/[1]oecquindio!P3)*100</f>
        <v>87.443195407797177</v>
      </c>
      <c r="J12" s="4">
        <f>(+[1]oecquindio!W3/[1]oecquindio!F3)*100</f>
        <v>39.516129032258064</v>
      </c>
      <c r="K12" s="5">
        <f t="shared" ref="K12:K22" si="0">+AVERAGE(E12:J12)</f>
        <v>67.805599178668075</v>
      </c>
      <c r="L12" s="6">
        <v>121</v>
      </c>
      <c r="M12" s="6">
        <v>96</v>
      </c>
      <c r="N12" s="6">
        <v>124</v>
      </c>
      <c r="O12" s="6">
        <v>120</v>
      </c>
      <c r="P12" s="6">
        <v>0</v>
      </c>
      <c r="Q12" s="6">
        <v>0</v>
      </c>
      <c r="R12" s="5" t="s">
        <v>26</v>
      </c>
      <c r="S12" s="7">
        <v>6</v>
      </c>
      <c r="T12" s="7">
        <v>0</v>
      </c>
      <c r="U12" s="8">
        <v>0</v>
      </c>
      <c r="V12" s="7" t="s">
        <v>27</v>
      </c>
      <c r="W12" s="7" t="s">
        <v>57</v>
      </c>
    </row>
    <row r="13" spans="1:23" s="9" customFormat="1" ht="16.5" x14ac:dyDescent="0.35">
      <c r="A13" s="3" t="s">
        <v>28</v>
      </c>
      <c r="B13" s="3" t="s">
        <v>20</v>
      </c>
      <c r="C13" s="3" t="s">
        <v>29</v>
      </c>
      <c r="D13" s="4">
        <f>+'[1]ICLD QUINDIO'!F8</f>
        <v>42.545462690892585</v>
      </c>
      <c r="E13" s="4">
        <v>100</v>
      </c>
      <c r="F13" s="4">
        <f>100-((+[1]oecquindio!V4+[1]oecquindio!AJ4)/[1]oecquindio!F4)*100</f>
        <v>93.00138672213555</v>
      </c>
      <c r="G13" s="4">
        <f>100-((+[1]oecquindio!Z4+[1]oecquindio!M4+[1]oecquindio!Y4)/[1]oecquindio!E4)*100</f>
        <v>36.539146195423498</v>
      </c>
      <c r="H13" s="4">
        <f>(+[1]oecquindio!G4/[1]oecquindio!F4)*100</f>
        <v>70.22014213901889</v>
      </c>
      <c r="I13" s="4">
        <f>+([1]oecquindio!AC4/[1]oecquindio!P4)*100</f>
        <v>82.383229714650085</v>
      </c>
      <c r="J13" s="4">
        <f>(+[1]oecquindio!W4/[1]oecquindio!F4)*100</f>
        <v>52.110417750043339</v>
      </c>
      <c r="K13" s="5">
        <f t="shared" si="0"/>
        <v>72.375720420211891</v>
      </c>
      <c r="L13" s="6">
        <v>437</v>
      </c>
      <c r="M13" s="6">
        <v>428</v>
      </c>
      <c r="N13" s="6">
        <v>157</v>
      </c>
      <c r="O13" s="6">
        <v>146</v>
      </c>
      <c r="P13" s="6">
        <v>0</v>
      </c>
      <c r="Q13" s="6">
        <v>0</v>
      </c>
      <c r="R13" s="5" t="s">
        <v>22</v>
      </c>
      <c r="S13" s="7">
        <v>5</v>
      </c>
      <c r="T13" s="7">
        <v>1</v>
      </c>
      <c r="U13" s="8">
        <v>0</v>
      </c>
      <c r="V13" s="7" t="s">
        <v>27</v>
      </c>
      <c r="W13" s="7" t="s">
        <v>57</v>
      </c>
    </row>
    <row r="14" spans="1:23" s="9" customFormat="1" ht="16.5" x14ac:dyDescent="0.35">
      <c r="A14" s="3" t="s">
        <v>30</v>
      </c>
      <c r="B14" s="3" t="s">
        <v>20</v>
      </c>
      <c r="C14" s="3" t="s">
        <v>31</v>
      </c>
      <c r="D14" s="4">
        <f>+'[1]ICLD QUINDIO'!F10</f>
        <v>70.435673534930146</v>
      </c>
      <c r="E14" s="4">
        <v>100</v>
      </c>
      <c r="F14" s="4">
        <f>100-((+[1]oecquindio!V5+[1]oecquindio!AJ5)/[1]oecquindio!F5)*100</f>
        <v>95.801725033773252</v>
      </c>
      <c r="G14" s="4">
        <f>100-((+[1]oecquindio!Z5+[1]oecquindio!M5+[1]oecquindio!Y5)/[1]oecquindio!E5)*100</f>
        <v>28.506893320840589</v>
      </c>
      <c r="H14" s="4">
        <f>(+[1]oecquindio!G5/[1]oecquindio!F5)*100</f>
        <v>67.286708926530196</v>
      </c>
      <c r="I14" s="4">
        <f>+([1]oecquindio!AC5/[1]oecquindio!P5)*100</f>
        <v>90.146792680474562</v>
      </c>
      <c r="J14" s="4">
        <f>(+[1]oecquindio!W5/[1]oecquindio!F5)*100</f>
        <v>64.356229865946162</v>
      </c>
      <c r="K14" s="5">
        <f t="shared" si="0"/>
        <v>74.349724971260784</v>
      </c>
      <c r="L14" s="6">
        <v>216</v>
      </c>
      <c r="M14" s="6">
        <v>211</v>
      </c>
      <c r="N14" s="6">
        <v>124</v>
      </c>
      <c r="O14" s="6">
        <v>124</v>
      </c>
      <c r="P14" s="6">
        <v>0</v>
      </c>
      <c r="Q14" s="6">
        <v>0</v>
      </c>
      <c r="R14" s="5" t="s">
        <v>22</v>
      </c>
      <c r="S14" s="7">
        <v>6</v>
      </c>
      <c r="T14" s="7">
        <v>1</v>
      </c>
      <c r="U14" s="8">
        <v>0</v>
      </c>
      <c r="V14" s="7" t="s">
        <v>27</v>
      </c>
      <c r="W14" s="7" t="s">
        <v>57</v>
      </c>
    </row>
    <row r="15" spans="1:23" s="9" customFormat="1" ht="16.5" x14ac:dyDescent="0.35">
      <c r="A15" s="3" t="s">
        <v>32</v>
      </c>
      <c r="B15" s="3" t="s">
        <v>20</v>
      </c>
      <c r="C15" s="3" t="s">
        <v>33</v>
      </c>
      <c r="D15" s="4">
        <f>+'[1]ICLD QUINDIO'!F12</f>
        <v>61.536377107950358</v>
      </c>
      <c r="E15" s="4">
        <v>100</v>
      </c>
      <c r="F15" s="4">
        <f>100-((+[1]oecquindio!V6+[1]oecquindio!AJ6)/[1]oecquindio!F6)*100</f>
        <v>98.641765704584046</v>
      </c>
      <c r="G15" s="4">
        <f>100-((+[1]oecquindio!Z6+[1]oecquindio!M6+[1]oecquindio!Y6)/[1]oecquindio!E6)*100</f>
        <v>32.543675112046103</v>
      </c>
      <c r="H15" s="4">
        <f>(+[1]oecquindio!G6/[1]oecquindio!F6)*100</f>
        <v>37.903225806451616</v>
      </c>
      <c r="I15" s="4">
        <f>+([1]oecquindio!AC6/[1]oecquindio!P6)*100</f>
        <v>90.262303710851839</v>
      </c>
      <c r="J15" s="4">
        <f>(+[1]oecquindio!W6/[1]oecquindio!F6)*100</f>
        <v>52.886247877758919</v>
      </c>
      <c r="K15" s="5">
        <f t="shared" si="0"/>
        <v>68.706203035282087</v>
      </c>
      <c r="L15" s="10">
        <v>120</v>
      </c>
      <c r="M15" s="10">
        <v>129</v>
      </c>
      <c r="N15" s="6">
        <v>124</v>
      </c>
      <c r="O15" s="6">
        <v>120</v>
      </c>
      <c r="P15" s="6">
        <v>0</v>
      </c>
      <c r="Q15" s="6">
        <v>0</v>
      </c>
      <c r="R15" s="5" t="s">
        <v>22</v>
      </c>
      <c r="S15" s="7">
        <v>6</v>
      </c>
      <c r="T15" s="7">
        <v>0</v>
      </c>
      <c r="U15" s="8">
        <v>0</v>
      </c>
      <c r="V15" s="7" t="s">
        <v>27</v>
      </c>
      <c r="W15" s="7" t="s">
        <v>57</v>
      </c>
    </row>
    <row r="16" spans="1:23" s="9" customFormat="1" ht="16.5" x14ac:dyDescent="0.35">
      <c r="A16" s="3" t="s">
        <v>34</v>
      </c>
      <c r="B16" s="3" t="s">
        <v>20</v>
      </c>
      <c r="C16" s="3" t="s">
        <v>35</v>
      </c>
      <c r="D16" s="4">
        <f>+'[1]ICLD QUINDIO'!F15</f>
        <v>47.627079931659694</v>
      </c>
      <c r="E16" s="4">
        <v>100</v>
      </c>
      <c r="F16" s="4">
        <f>100-((+[1]oecquindio!V7+[1]oecquindio!AJ7)/[1]oecquindio!F7)*100</f>
        <v>100</v>
      </c>
      <c r="G16" s="4">
        <f>100-((+[1]oecquindio!Z7+[1]oecquindio!M7+[1]oecquindio!Y7)/[1]oecquindio!E7)*100</f>
        <v>30.293171516303545</v>
      </c>
      <c r="H16" s="4">
        <f>(+[1]oecquindio!G7/[1]oecquindio!F7)*100</f>
        <v>51.681778297747883</v>
      </c>
      <c r="I16" s="4">
        <f>+([1]oecquindio!AC7/[1]oecquindio!P7)*100</f>
        <v>86.195742904841396</v>
      </c>
      <c r="J16" s="4">
        <f>(+[1]oecquindio!W7/[1]oecquindio!F7)*100</f>
        <v>61.304474992687915</v>
      </c>
      <c r="K16" s="5">
        <f t="shared" si="0"/>
        <v>71.579194618596787</v>
      </c>
      <c r="L16" s="6">
        <v>215</v>
      </c>
      <c r="M16" s="6">
        <v>159</v>
      </c>
      <c r="N16" s="6">
        <v>124</v>
      </c>
      <c r="O16" s="6">
        <v>124</v>
      </c>
      <c r="P16" s="6">
        <v>0</v>
      </c>
      <c r="Q16" s="6">
        <v>0</v>
      </c>
      <c r="R16" s="5" t="s">
        <v>22</v>
      </c>
      <c r="S16" s="7">
        <v>6</v>
      </c>
      <c r="T16" s="7">
        <v>0</v>
      </c>
      <c r="U16" s="8">
        <v>0</v>
      </c>
      <c r="V16" s="7" t="s">
        <v>27</v>
      </c>
      <c r="W16" s="7" t="s">
        <v>57</v>
      </c>
    </row>
    <row r="17" spans="1:23" s="9" customFormat="1" ht="16.5" x14ac:dyDescent="0.35">
      <c r="A17" s="3" t="s">
        <v>36</v>
      </c>
      <c r="B17" s="3" t="s">
        <v>20</v>
      </c>
      <c r="C17" s="3" t="s">
        <v>37</v>
      </c>
      <c r="D17" s="4">
        <f>+'[1]ICLD QUINDIO'!F17</f>
        <v>60.610767983030755</v>
      </c>
      <c r="E17" s="4">
        <v>100</v>
      </c>
      <c r="F17" s="4">
        <f>100-((+[1]oecquindio!V8+[1]oecquindio!AJ8)/[1]oecquindio!F8)*100</f>
        <v>92.203147353361942</v>
      </c>
      <c r="G17" s="4">
        <f>100-((+[1]oecquindio!Z8+[1]oecquindio!M8+[1]oecquindio!Y8)/[1]oecquindio!E8)*100</f>
        <v>28.855073643095452</v>
      </c>
      <c r="H17" s="4">
        <f>(+[1]oecquindio!G8/[1]oecquindio!F8)*100</f>
        <v>39.91416309012876</v>
      </c>
      <c r="I17" s="4">
        <f>+([1]oecquindio!AC8/[1]oecquindio!P8)*100</f>
        <v>86.726342710997443</v>
      </c>
      <c r="J17" s="4">
        <f>(+[1]oecquindio!W8/[1]oecquindio!F8)*100</f>
        <v>44.313304721030043</v>
      </c>
      <c r="K17" s="5">
        <f t="shared" si="0"/>
        <v>65.335338586435611</v>
      </c>
      <c r="L17" s="6">
        <v>127</v>
      </c>
      <c r="M17" s="6">
        <v>122</v>
      </c>
      <c r="N17" s="6">
        <v>124</v>
      </c>
      <c r="O17" s="6">
        <v>116</v>
      </c>
      <c r="P17" s="6">
        <v>0</v>
      </c>
      <c r="Q17" s="6">
        <v>0</v>
      </c>
      <c r="R17" s="5" t="s">
        <v>26</v>
      </c>
      <c r="S17" s="7">
        <v>6</v>
      </c>
      <c r="T17" s="7">
        <v>0</v>
      </c>
      <c r="U17" s="8">
        <v>0</v>
      </c>
      <c r="V17" s="7" t="s">
        <v>27</v>
      </c>
      <c r="W17" s="7" t="s">
        <v>57</v>
      </c>
    </row>
    <row r="18" spans="1:23" s="9" customFormat="1" ht="16.5" x14ac:dyDescent="0.35">
      <c r="A18" s="3" t="s">
        <v>38</v>
      </c>
      <c r="B18" s="3" t="s">
        <v>20</v>
      </c>
      <c r="C18" s="3" t="s">
        <v>39</v>
      </c>
      <c r="D18" s="4">
        <f>+'[1]ICLD QUINDIO'!F19</f>
        <v>56.756550350559479</v>
      </c>
      <c r="E18" s="4">
        <v>100</v>
      </c>
      <c r="F18" s="4">
        <f>100-((+[1]oecquindio!V9+[1]oecquindio!AJ9)/[1]oecquindio!F9)*100</f>
        <v>94.292961318960053</v>
      </c>
      <c r="G18" s="4">
        <f>100-((+[1]oecquindio!Z9+[1]oecquindio!M9+[1]oecquindio!Y9)/[1]oecquindio!E9)*100</f>
        <v>36.038928861667749</v>
      </c>
      <c r="H18" s="4">
        <f>(+[1]oecquindio!G9/[1]oecquindio!F9)*100</f>
        <v>72.246882265905725</v>
      </c>
      <c r="I18" s="4">
        <f>+([1]oecquindio!AC9/[1]oecquindio!P9)*100</f>
        <v>87.900084027194254</v>
      </c>
      <c r="J18" s="4">
        <f>(+[1]oecquindio!W9/[1]oecquindio!F9)*100</f>
        <v>55.358275206087505</v>
      </c>
      <c r="K18" s="5">
        <f t="shared" si="0"/>
        <v>74.306188613302552</v>
      </c>
      <c r="L18" s="6">
        <v>282</v>
      </c>
      <c r="M18" s="6">
        <v>213</v>
      </c>
      <c r="N18" s="6">
        <v>124</v>
      </c>
      <c r="O18" s="6">
        <v>117</v>
      </c>
      <c r="P18" s="6">
        <v>0</v>
      </c>
      <c r="Q18" s="6">
        <v>0</v>
      </c>
      <c r="R18" s="5" t="s">
        <v>22</v>
      </c>
      <c r="S18" s="7">
        <v>6</v>
      </c>
      <c r="T18" s="7">
        <v>1</v>
      </c>
      <c r="U18" s="8">
        <v>0</v>
      </c>
      <c r="V18" s="7" t="s">
        <v>27</v>
      </c>
      <c r="W18" s="7" t="s">
        <v>57</v>
      </c>
    </row>
    <row r="19" spans="1:23" s="9" customFormat="1" ht="16.5" x14ac:dyDescent="0.35">
      <c r="A19" s="3" t="s">
        <v>40</v>
      </c>
      <c r="B19" s="3" t="s">
        <v>20</v>
      </c>
      <c r="C19" s="3" t="s">
        <v>41</v>
      </c>
      <c r="D19" s="4">
        <f>+'[1]ICLD QUINDIO'!F21</f>
        <v>54.39252657709234</v>
      </c>
      <c r="E19" s="4">
        <v>100</v>
      </c>
      <c r="F19" s="4">
        <f>100-((+[1]oecquindio!V10+[1]oecquindio!AJ10)/[1]oecquindio!F10)*100</f>
        <v>91.141226818830248</v>
      </c>
      <c r="G19" s="4">
        <f>100-((+[1]oecquindio!Z10+[1]oecquindio!M10+[1]oecquindio!Y10)/[1]oecquindio!E10)*100</f>
        <v>33.832635221271161</v>
      </c>
      <c r="H19" s="4">
        <f>(+[1]oecquindio!G10/[1]oecquindio!F10)*100</f>
        <v>63.851640513552063</v>
      </c>
      <c r="I19" s="4">
        <f>+([1]oecquindio!AC10/[1]oecquindio!P10)*100</f>
        <v>89.560265020874937</v>
      </c>
      <c r="J19" s="4">
        <f>(+[1]oecquindio!W10/[1]oecquindio!F10)*100</f>
        <v>67.182596291012842</v>
      </c>
      <c r="K19" s="5">
        <f t="shared" si="0"/>
        <v>74.261393977590217</v>
      </c>
      <c r="L19" s="6">
        <v>257</v>
      </c>
      <c r="M19" s="6">
        <v>242</v>
      </c>
      <c r="N19" s="6">
        <v>124</v>
      </c>
      <c r="O19" s="6">
        <v>123</v>
      </c>
      <c r="P19" s="6">
        <v>0</v>
      </c>
      <c r="Q19" s="6">
        <v>0</v>
      </c>
      <c r="R19" s="5" t="s">
        <v>22</v>
      </c>
      <c r="S19" s="7">
        <v>6</v>
      </c>
      <c r="T19" s="7">
        <v>0</v>
      </c>
      <c r="U19" s="8">
        <v>0</v>
      </c>
      <c r="V19" s="7" t="s">
        <v>27</v>
      </c>
      <c r="W19" s="7" t="s">
        <v>57</v>
      </c>
    </row>
    <row r="20" spans="1:23" s="9" customFormat="1" ht="16.5" x14ac:dyDescent="0.35">
      <c r="A20" s="3" t="s">
        <v>42</v>
      </c>
      <c r="B20" s="3" t="s">
        <v>20</v>
      </c>
      <c r="C20" s="3" t="s">
        <v>43</v>
      </c>
      <c r="D20" s="4">
        <f>+'[1]ICLD QUINDIO'!F23</f>
        <v>62.496835354018401</v>
      </c>
      <c r="E20" s="4">
        <v>100</v>
      </c>
      <c r="F20" s="4">
        <f>100-((+[1]oecquindio!V11+[1]oecquindio!AJ11)/[1]oecquindio!F11)*100</f>
        <v>91.586001489203284</v>
      </c>
      <c r="G20" s="4">
        <f>100-((+[1]oecquindio!Z11+[1]oecquindio!M11+[1]oecquindio!Y11)/[1]oecquindio!E11)*100</f>
        <v>8.8554472233997501</v>
      </c>
      <c r="H20" s="4">
        <f>(+[1]oecquindio!G11/[1]oecquindio!F11)*100</f>
        <v>33.842144452717797</v>
      </c>
      <c r="I20" s="4">
        <f>+([1]oecquindio!AC11/[1]oecquindio!P11)*100</f>
        <v>87.315460021259</v>
      </c>
      <c r="J20" s="4">
        <f>(+[1]oecquindio!W11/[1]oecquindio!F11)*100</f>
        <v>60.014892032762468</v>
      </c>
      <c r="K20" s="5">
        <f t="shared" si="0"/>
        <v>63.602324203223723</v>
      </c>
      <c r="L20" s="6">
        <v>122</v>
      </c>
      <c r="M20" s="6">
        <v>122</v>
      </c>
      <c r="N20" s="6">
        <v>124</v>
      </c>
      <c r="O20" s="6">
        <v>120</v>
      </c>
      <c r="P20" s="6">
        <v>0</v>
      </c>
      <c r="Q20" s="6">
        <v>0</v>
      </c>
      <c r="R20" s="5" t="s">
        <v>26</v>
      </c>
      <c r="S20" s="7">
        <v>6</v>
      </c>
      <c r="T20" s="7">
        <v>0</v>
      </c>
      <c r="U20" s="8">
        <v>0</v>
      </c>
      <c r="V20" s="7" t="s">
        <v>27</v>
      </c>
      <c r="W20" s="7" t="s">
        <v>57</v>
      </c>
    </row>
    <row r="21" spans="1:23" s="9" customFormat="1" ht="16.5" x14ac:dyDescent="0.35">
      <c r="A21" s="3" t="s">
        <v>44</v>
      </c>
      <c r="B21" s="3" t="s">
        <v>20</v>
      </c>
      <c r="C21" s="3" t="s">
        <v>45</v>
      </c>
      <c r="D21" s="4">
        <f>+'[1]ICLD QUINDIO'!F25</f>
        <v>76.636015766153463</v>
      </c>
      <c r="E21" s="4">
        <v>100</v>
      </c>
      <c r="F21" s="4">
        <f>100-((+[1]oecquindio!V12+[1]oecquindio!AJ12)/[1]oecquindio!F12)*100</f>
        <v>91.844983357108887</v>
      </c>
      <c r="G21" s="4">
        <f>100-((+[1]oecquindio!Z12+[1]oecquindio!M12+[1]oecquindio!Y12)/[1]oecquindio!E12)*100</f>
        <v>36.573897918138833</v>
      </c>
      <c r="H21" s="4">
        <f>(+[1]oecquindio!G12/[1]oecquindio!F12)*100</f>
        <v>67.538437153273094</v>
      </c>
      <c r="I21" s="4">
        <f>+([1]oecquindio!AC12/[1]oecquindio!P12)*100</f>
        <v>83.641975308641975</v>
      </c>
      <c r="J21" s="4">
        <f>(+[1]oecquindio!W12/[1]oecquindio!F12)*100</f>
        <v>54.216199080678393</v>
      </c>
      <c r="K21" s="5">
        <f t="shared" si="0"/>
        <v>72.302582136306867</v>
      </c>
      <c r="L21" s="6">
        <v>242</v>
      </c>
      <c r="M21" s="6">
        <v>237</v>
      </c>
      <c r="N21" s="6">
        <v>124</v>
      </c>
      <c r="O21" s="6">
        <v>122</v>
      </c>
      <c r="P21" s="6">
        <v>0</v>
      </c>
      <c r="Q21" s="6">
        <v>0</v>
      </c>
      <c r="R21" s="5" t="s">
        <v>22</v>
      </c>
      <c r="S21" s="7">
        <v>6</v>
      </c>
      <c r="T21" s="7">
        <v>0</v>
      </c>
      <c r="U21" s="8">
        <v>0</v>
      </c>
      <c r="V21" s="7" t="s">
        <v>27</v>
      </c>
      <c r="W21" s="7" t="s">
        <v>57</v>
      </c>
    </row>
    <row r="22" spans="1:23" s="9" customFormat="1" ht="16.5" x14ac:dyDescent="0.35">
      <c r="A22" s="3" t="s">
        <v>46</v>
      </c>
      <c r="B22" s="3" t="s">
        <v>20</v>
      </c>
      <c r="C22" s="3" t="s">
        <v>47</v>
      </c>
      <c r="D22" s="4">
        <f>+'[1]ICLD QUINDIO'!F27</f>
        <v>47.861641368898752</v>
      </c>
      <c r="E22" s="4">
        <v>100</v>
      </c>
      <c r="F22" s="4">
        <f>100-((+[1]oecquindio!V13+[1]oecquindio!AJ13)/[1]oecquindio!F13)*100</f>
        <v>93.824332528113288</v>
      </c>
      <c r="G22" s="4">
        <f>100-((+[1]oecquindio!Z13+[1]oecquindio!M13+[1]oecquindio!Y13)/[1]oecquindio!E13)*100</f>
        <v>58.346478611858586</v>
      </c>
      <c r="H22" s="4">
        <f>(+[1]oecquindio!G13/[1]oecquindio!F13)*100</f>
        <v>80.820491461890882</v>
      </c>
      <c r="I22" s="4">
        <f>+([1]oecquindio!AC13/[1]oecquindio!P13)*100</f>
        <v>78.061887839126285</v>
      </c>
      <c r="J22" s="4">
        <f>(+[1]oecquindio!W13/[1]oecquindio!F13)*100</f>
        <v>47.292794668887964</v>
      </c>
      <c r="K22" s="5">
        <f t="shared" si="0"/>
        <v>76.39099751831283</v>
      </c>
      <c r="L22" s="6">
        <v>167</v>
      </c>
      <c r="M22" s="6">
        <v>106</v>
      </c>
      <c r="N22" s="10">
        <v>124</v>
      </c>
      <c r="O22" s="10">
        <v>125</v>
      </c>
      <c r="P22" s="6">
        <v>0</v>
      </c>
      <c r="Q22" s="6">
        <v>0</v>
      </c>
      <c r="R22" s="5" t="s">
        <v>22</v>
      </c>
      <c r="S22" s="7">
        <v>6</v>
      </c>
      <c r="T22" s="7">
        <v>0</v>
      </c>
      <c r="U22" s="8">
        <v>0</v>
      </c>
      <c r="V22" s="7" t="s">
        <v>27</v>
      </c>
      <c r="W22" s="7" t="s">
        <v>57</v>
      </c>
    </row>
    <row r="23" spans="1:23" s="9" customFormat="1" x14ac:dyDescent="0.25">
      <c r="A23" s="11" t="s">
        <v>48</v>
      </c>
    </row>
    <row r="24" spans="1:23" s="9" customFormat="1" x14ac:dyDescent="0.25">
      <c r="A24" s="9" t="s">
        <v>49</v>
      </c>
    </row>
  </sheetData>
  <sheetProtection password="A60F" sheet="1" objects="1" scenarios="1"/>
  <mergeCells count="4">
    <mergeCell ref="L8:O8"/>
    <mergeCell ref="L9:M9"/>
    <mergeCell ref="N9:O9"/>
    <mergeCell ref="P9:Q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idfquindio-2019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AUXPLANEACION03</cp:lastModifiedBy>
  <dcterms:created xsi:type="dcterms:W3CDTF">2020-06-04T18:19:46Z</dcterms:created>
  <dcterms:modified xsi:type="dcterms:W3CDTF">2020-11-17T20:41:59Z</dcterms:modified>
</cp:coreProperties>
</file>