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ONDOL. INV. DOS AÑOS" sheetId="1" r:id="rId1"/>
    <sheet name="GRAFICO" sheetId="2" r:id="rId2"/>
    <sheet name="Hoja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<sst xmlns="http://schemas.openxmlformats.org/spreadsheetml/2006/main" count="194" uniqueCount="147">
  <si>
    <t>DIMENSIÓN</t>
  </si>
  <si>
    <t>POLÍTICA</t>
  </si>
  <si>
    <t>SALUD</t>
  </si>
  <si>
    <t>AGRICULTURA</t>
  </si>
  <si>
    <t>EDUCACION</t>
  </si>
  <si>
    <t>CULTURA</t>
  </si>
  <si>
    <t>INTERIOR</t>
  </si>
  <si>
    <t xml:space="preserve">FAMILIA </t>
  </si>
  <si>
    <t>PLANEACION</t>
  </si>
  <si>
    <t>TURISMO, INDUSTRIA Y COMERCIO</t>
  </si>
  <si>
    <t>HACIENDA</t>
  </si>
  <si>
    <t>INDEPORTES</t>
  </si>
  <si>
    <t>3.17.88
SERVICIOS PÚBLICOS AL ALCANCE DE TODOS</t>
  </si>
  <si>
    <t>VALOR EJECUTADO POR DIMENSION</t>
  </si>
  <si>
    <t xml:space="preserve">VALOR EJECUTADO POR POLITICA </t>
  </si>
  <si>
    <t>1.1
EDUCA LA ZONA Q SU CAPITAL HUMANO</t>
  </si>
  <si>
    <t xml:space="preserve">1.2
SALUD HUMANIZADA Y EQUITATIVA PARA TODOS </t>
  </si>
  <si>
    <t xml:space="preserve">1.3
VIVA QUINDÍO CULTURAL Y RECREATIVO </t>
  </si>
  <si>
    <t>1.4
 QUINDÍO VIVO</t>
  </si>
  <si>
    <t>1.5
QUINDÍO SIN MIEDO</t>
  </si>
  <si>
    <t xml:space="preserve">1.6
 EQUIDAD DE GÉNERO </t>
  </si>
  <si>
    <t xml:space="preserve">1.8
 INCLUSIÓN SOCIAL, RECONCILIACIÓN, DDHH, DIH </t>
  </si>
  <si>
    <t>1.9
PRIMERA INFANCIA, INFANCIA, ADOLESCENCIA, JUVENTUD Y FAMILIA.</t>
  </si>
  <si>
    <t>1.10
QUINDÍO PARA RETORNAR</t>
  </si>
  <si>
    <t>1.1.1
MI MUNDO, MIS JUEGOS Y MIS LETRAS CON COBERTURA Y CALIDAD.</t>
  </si>
  <si>
    <t>1.1.2
LA CALIDAD EDUCATIVA PERTINENTE PARA LA ZONA Q</t>
  </si>
  <si>
    <t>1.1.3
COBERTURA EDUCATIVA PERTINENTE PARA EL CAPITAL HUMANO  LA ZONA Q</t>
  </si>
  <si>
    <t>1.1.4
PA’LANTE UNIVERSITARIOS EN LA ZONA Q JOVEN</t>
  </si>
  <si>
    <t>1.1.5
MÁS PILOS Y MÁS INNOVACIÓN PARA EL CAPITAL HUMANO DE LA ZONA Q.</t>
  </si>
  <si>
    <t>1.2.6
SISTEMA DE SALUD HUMANIZADO, ACCESIBLE Y OPORTUNO</t>
  </si>
  <si>
    <t>1.2.9
SISTEMA DE SALUD PREVENTIVO Y DE CONTROL</t>
  </si>
  <si>
    <t>1.2.37
QUINDÍO POSITIVO</t>
  </si>
  <si>
    <t>1.2.38
SISTEMA DE SALUD EQUITATIVO Y EFICIENTE</t>
  </si>
  <si>
    <t>1.3.39
QUINDÍO DESCENTRALIZADO EN SU OFERTA CULTURAL - SISTEMA DEPARTAMENTAL DE CULTURA</t>
  </si>
  <si>
    <t>1.340
ARTE, CULTURA Y EDUCACIÓN: UN CARNAVAL POR LA VIDA.</t>
  </si>
  <si>
    <t>1.3.41
CULTURA CIUDADANA, POLÍTICA Y AMBIENTAL.</t>
  </si>
  <si>
    <t>1.3.42
RECONOCIMIENTO, APROPIACIÓN Y SALVAGUARDIA DEL PATRIMONIO CULTURAL</t>
  </si>
  <si>
    <t>1.4.43
RESCATE DEL DEPORTE ASOCIADO ORIENTADO A ALTOS LOGROS.</t>
  </si>
  <si>
    <t>1.4.44
LA RECREACIÓN BASE SOCIAL.</t>
  </si>
  <si>
    <t>1.4.45
ACTIVIDAD FÍSICA, SALUD Y PRODUCTIVIDAD</t>
  </si>
  <si>
    <t>1.5.46
SEGURIDAD CIUDADANA Y ORDEN PÚBLICO</t>
  </si>
  <si>
    <t>1.5.48
CULTURA PARA LA CONVIVIENCIA Y LA PAZ.</t>
  </si>
  <si>
    <t>1.5.49
SEGURIDAD VIAL</t>
  </si>
  <si>
    <t>1.6.51
MUJERES EN ACCIÓN</t>
  </si>
  <si>
    <t>1.7.60
ATENCIÓN INTEGRAL A LA POBLACIÓN INDÍGENA</t>
  </si>
  <si>
    <t>1.7.61
ATENCIÓN INTEGRAL A LA POBLACIÓN AFRODESCENDIENTE</t>
  </si>
  <si>
    <t xml:space="preserve">1.7
SI LA BANDERA ES UNA LA DIFERENCIA ES NINGUNA </t>
  </si>
  <si>
    <t>1.8.63
MIS DERECHOS AL DERECHO</t>
  </si>
  <si>
    <t>1.9.64
PRIMERA INFANCIA, INFANCIA, ADOLESCENCIA Y FAMILIA</t>
  </si>
  <si>
    <t>1.9.69
ZONA Q JÓVEN</t>
  </si>
  <si>
    <t>1.9.70
FAMILIA INTEGRAL</t>
  </si>
  <si>
    <t>1.10.71
MIGRACIÓN Y DESARROLLO</t>
  </si>
  <si>
    <t>1,
SOCIOCULTURAL</t>
  </si>
  <si>
    <t xml:space="preserve">2.
 ECONÓMICA
</t>
  </si>
  <si>
    <t xml:space="preserve">3. 
AMBIENTE CONSTRUIDO
</t>
  </si>
  <si>
    <t xml:space="preserve">2.11
 VOLVAMOS AL CAMPO
</t>
  </si>
  <si>
    <t xml:space="preserve">
3.17.92
INFRAESTRUCTURA PÚBLICA PARA EL DESARROLLO</t>
  </si>
  <si>
    <t xml:space="preserve">4. 
AMBIENTE  NATURAL
</t>
  </si>
  <si>
    <t>REGALIAS</t>
  </si>
  <si>
    <t>REGALIAS
(2012-2013 Y 2014)</t>
  </si>
  <si>
    <t>SUBTOTAL</t>
  </si>
  <si>
    <t>PROGRAMAS</t>
  </si>
  <si>
    <t>TOTAL</t>
  </si>
  <si>
    <t>2.11.72
DESARROLLO RURAL</t>
  </si>
  <si>
    <t>2.11.30
FORTALECIMIENTO DEL PAISAJE CAFETERO</t>
  </si>
  <si>
    <t>2.12.74
EMPLEO Y EMPRENDIMIENTO</t>
  </si>
  <si>
    <t>2.13.78
FORTALECIMIENTO EMPRESARIAL</t>
  </si>
  <si>
    <t>2.13.80
COMERCIO EXTERIOR ZONA Q</t>
  </si>
  <si>
    <t>2.14.81
POSICIONAMIENTO DEL QUINDIO COMO DESTINO TURÍSTICO DE ENCANTO</t>
  </si>
  <si>
    <t>2.14.82
CALIDAD TURÍSTICA</t>
  </si>
  <si>
    <t>2.14.83
CLÚSTER DE TURISMO</t>
  </si>
  <si>
    <t>2.15.84
COMPETITIVIDAD, CIENCIA, TECNOLOGÍA E INNOVACIÓN</t>
  </si>
  <si>
    <t>2.15.85
TICS PARA LA COMPETITIVIDAD</t>
  </si>
  <si>
    <t>2.12
UN AS PARA EL TRABAJO</t>
  </si>
  <si>
    <t>2.13 
100% EMPRESAS FIRMES</t>
  </si>
  <si>
    <t>2.14
 ZONA Q DE DESTINOPARA LOS SENTIDOS</t>
  </si>
  <si>
    <t>3.16
UN AS PARA EL ORDENAMIENTO RURAL, URBANO, EMPRESARIAL Y  COMPETITIVO</t>
  </si>
  <si>
    <t>3.17
 INFRAESTRUCTURA PUBLICA PARA EL DESARROLLO</t>
  </si>
  <si>
    <t>2.15
 QUINDÍO INNOVADOR</t>
  </si>
  <si>
    <t>3.17.87
VÍAS PARA EL DESARROLLO Y TRANSPORTE CON CALIDEZ Y CALIDAD</t>
  </si>
  <si>
    <t>4.18.94
GESTIÓN DE ÁREAS PROTEGIDAS Y RECURSOS HÍDRICOS</t>
  </si>
  <si>
    <t>4.18.95
BIODIVERSIDAD Y SERVICIOS ECOSISTÉMICOS</t>
  </si>
  <si>
    <t>4.18.96
GESTIÓN AMBIENTAL SECTORIAL Y URBANA</t>
  </si>
  <si>
    <t>4.18.97
GESTIÓN DEL RIESGO POR AMENAZAS NATURALES Y ACTIVIDADES ANTRÓPICAS</t>
  </si>
  <si>
    <t>4.19.98
PLAN DE CONSERVACIÓN, RECUPERACIÓN Y PROTECCIÓN DEL PAISAJE EN LAS CABECERAS MUNICIPALES Y LOS ESPACIOS RURALES</t>
  </si>
  <si>
    <t>5.20.99
MODERNIZACIÓN ADMINISTRATIVA CON CALIDAD</t>
  </si>
  <si>
    <t>5.20.101
PLANEACIÓN INCLUYENTE Y CON RESULTADOS</t>
  </si>
  <si>
    <t>5.20.102
UN BUEN GOBIERNO CON CUENTAS CLARAS EN LA ADMINISTRACIÓNDE LA ZONA Q.</t>
  </si>
  <si>
    <t>5.22.104
FORTALECIMIENTO DE LAS FINANZAS PÚBLICAS</t>
  </si>
  <si>
    <t>5.21.103
COMUNALES EN ACCIÓN</t>
  </si>
  <si>
    <t>5.21
 PARTICIPACIÓN COMUNITARIA</t>
  </si>
  <si>
    <t>5.22
FINANZAS FUERTES Y VIABLES</t>
  </si>
  <si>
    <t>5.22.106
DEPARTAMENTO CON GESTIÓN TRANSPARENTE Y  HUMANIZADO DESDE LO PÚBLICO</t>
  </si>
  <si>
    <t>5.20
 QUINDÍO UNA ADMINISTRACIÓN MODERNA Y EFICIENTE</t>
  </si>
  <si>
    <t>4.19
 QUINDIO PAISAJE CULTURAL CAFETERO</t>
  </si>
  <si>
    <t>4.18
 1 /2 AMBIENTE MÁS VIDA</t>
  </si>
  <si>
    <t>5.
 INSTITUCIONAL</t>
  </si>
  <si>
    <t>GRAN TOTAL</t>
  </si>
  <si>
    <t>TOTAL EJECUCION</t>
  </si>
  <si>
    <t>UNIDAD EJECUTORA</t>
  </si>
  <si>
    <t>INFRAESTRUCTURA</t>
  </si>
  <si>
    <t>PROMOTORA</t>
  </si>
  <si>
    <t>1.7.62
CAPACIDAD SIN LÍMITE</t>
  </si>
  <si>
    <t>3.16.86
UN QUINDÍO PLANIFICADO INTEGRALMENTE</t>
  </si>
  <si>
    <t>TURISMO, INDUSTRIA 
Y COMERCIO</t>
  </si>
  <si>
    <t>VALOR INVERTIDO A NIVEL DE PROGRAMAS (2012-2013)</t>
  </si>
  <si>
    <t>REGALIAS
(2012-2013)</t>
  </si>
  <si>
    <t>PRIVADA
ADMINISTRATIVA
JURIDICA Y DE CONTRATACION
REPRESENTACION  JUDICIAL</t>
  </si>
  <si>
    <t>INFRAESTRUCTURA
PROVIQUINDIO</t>
  </si>
  <si>
    <t>3.17.90
VIVIENDA, INFRAESTRUCTURA, EQUIPAMIENTO COLECTIVO Y COMUNITARIO AL ALCANCE DE TODOS</t>
  </si>
  <si>
    <t>PRIVADA
ADMINISTRATIVA
PLANEACION</t>
  </si>
  <si>
    <t>AGRICULTURA
PLANEACION</t>
  </si>
  <si>
    <t>PLANEACION
AGRICULTURA</t>
  </si>
  <si>
    <t xml:space="preserve">SALUD
FAMILIA </t>
  </si>
  <si>
    <t>INVERSIÓN POR POLITICA "PLAN DE DESARROLLO GOBIERNO FIRME POR UN QUINDIO MAS HUMANO"</t>
  </si>
  <si>
    <t>EJECUCION FINANCIERA DEL PLAN INDICATIVO A NIVEL DE DIMENSION, POLITICA Y PROGRAMAS VIGENCIAS 2012-2014</t>
  </si>
  <si>
    <t>SOCIOCULTURAL</t>
  </si>
  <si>
    <t xml:space="preserve"> ECONÓMICA</t>
  </si>
  <si>
    <t xml:space="preserve">TOTAL EJECUTADO </t>
  </si>
  <si>
    <t>INVERSIÓN EN REGALÍAS</t>
  </si>
  <si>
    <t>INSTITUCIONAL</t>
  </si>
  <si>
    <t>AMBIENTE  NATURAL</t>
  </si>
  <si>
    <t>AMBIENTE CONSTRUIDO</t>
  </si>
  <si>
    <t>POLITICA</t>
  </si>
  <si>
    <t>1.1EDUCA LA ZONA Q SU CAPITAL HUMANO</t>
  </si>
  <si>
    <t xml:space="preserve">1.2SALUD HUMANIZADA Y EQUITATIVA PARA TODOS </t>
  </si>
  <si>
    <t xml:space="preserve">1.3VIVA QUINDÍO CULTURAL Y RECREATIVO </t>
  </si>
  <si>
    <t>1.5QUINDÍO SIN MIEDO</t>
  </si>
  <si>
    <t xml:space="preserve">1.6EQUIDAD DE GÉNERO </t>
  </si>
  <si>
    <t xml:space="preserve">1.7SI LA BANDERA ES UNA LA DIFERENCIA ES NINGUNA </t>
  </si>
  <si>
    <t>1.9PRIMERA INFANCIA, INFANCIA, ADOLESCENCIA, JUVENTUD Y FAMILIA.</t>
  </si>
  <si>
    <t>1.10QUINDÍO PARA RETORNAR</t>
  </si>
  <si>
    <t>2.11VOLVAMOS AL CAMPO</t>
  </si>
  <si>
    <t>2.12UN AS PARA EL TRABAJO</t>
  </si>
  <si>
    <t>2.13100% EMPRESAS FIRMES</t>
  </si>
  <si>
    <t>2.14ZONA Q DE DESTINOPARA LOS SENTIDOS</t>
  </si>
  <si>
    <t>2.15QUINDÍO INNOVADOR</t>
  </si>
  <si>
    <t>3.16UN AS PARA EL ORDENAMIENTO RURAL, URBANO, EMPRESARIAL Y  COMPETITIVO</t>
  </si>
  <si>
    <t>3.17 INFRAESTRUCTURA PUBLICA PARA EL DESARROLLO</t>
  </si>
  <si>
    <t>4.18 1 /2 AMBIENTE MÁS VIDA</t>
  </si>
  <si>
    <t>4.19QUINDIO PAISAJE CULTURAL CAFETERO</t>
  </si>
  <si>
    <t>5.20QUINDÍO UNA ADMINISTRACIÓN MODERNA Y EFICIENTE</t>
  </si>
  <si>
    <t>5.21 PARTICIPACIÓN COMUNITARIA</t>
  </si>
  <si>
    <t>5.22FINANZAS FUERTES Y VIABLES</t>
  </si>
  <si>
    <t>1.4QUINDÍO VIVO</t>
  </si>
  <si>
    <t xml:space="preserve">1.8INCLUSIÓN SOCIAL, RECONCILIACIÓN, DDHH, DIH </t>
  </si>
  <si>
    <t>Anexo. 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</si>
</sst>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_-;\-* #,##0_-;_-* &quot;-&quot;??_-;_-@_-"/>
    <numFmt numFmtId="173" formatCode="#,##0.00_);\-#,##0.00"/>
    <numFmt numFmtId="17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B8B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6" fillId="0" borderId="0">
      <alignment/>
      <protection locked="0"/>
    </xf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/>
    </xf>
    <xf numFmtId="171" fontId="48" fillId="0" borderId="10" xfId="0" applyNumberFormat="1" applyFont="1" applyBorder="1" applyAlignment="1">
      <alignment vertical="center"/>
    </xf>
    <xf numFmtId="0" fontId="46" fillId="3" borderId="11" xfId="0" applyFont="1" applyFill="1" applyBorder="1" applyAlignment="1">
      <alignment horizontal="center" vertical="center" wrapText="1"/>
    </xf>
    <xf numFmtId="171" fontId="46" fillId="3" borderId="10" xfId="0" applyNumberFormat="1" applyFont="1" applyFill="1" applyBorder="1" applyAlignment="1">
      <alignment horizontal="right" vertical="center" wrapText="1"/>
    </xf>
    <xf numFmtId="0" fontId="46" fillId="3" borderId="10" xfId="0" applyFont="1" applyFill="1" applyBorder="1" applyAlignment="1">
      <alignment horizontal="center" vertical="center" wrapText="1"/>
    </xf>
    <xf numFmtId="171" fontId="46" fillId="3" borderId="10" xfId="0" applyNumberFormat="1" applyFont="1" applyFill="1" applyBorder="1" applyAlignment="1">
      <alignment horizontal="center" vertical="center" wrapText="1"/>
    </xf>
    <xf numFmtId="4" fontId="48" fillId="3" borderId="10" xfId="0" applyNumberFormat="1" applyFont="1" applyFill="1" applyBorder="1" applyAlignment="1">
      <alignment horizontal="right" vertical="center"/>
    </xf>
    <xf numFmtId="4" fontId="46" fillId="3" borderId="11" xfId="0" applyNumberFormat="1" applyFont="1" applyFill="1" applyBorder="1" applyAlignment="1">
      <alignment horizontal="right" vertical="center" wrapText="1"/>
    </xf>
    <xf numFmtId="171" fontId="48" fillId="3" borderId="10" xfId="0" applyNumberFormat="1" applyFont="1" applyFill="1" applyBorder="1" applyAlignment="1">
      <alignment vertical="center"/>
    </xf>
    <xf numFmtId="17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right" vertical="center"/>
    </xf>
    <xf numFmtId="171" fontId="6" fillId="0" borderId="0" xfId="0" applyNumberFormat="1" applyFont="1" applyBorder="1" applyAlignment="1">
      <alignment horizontal="right" vertical="center"/>
    </xf>
    <xf numFmtId="9" fontId="6" fillId="0" borderId="0" xfId="55" applyFont="1" applyBorder="1" applyAlignment="1">
      <alignment horizontal="center" vertical="center"/>
    </xf>
    <xf numFmtId="0" fontId="6" fillId="0" borderId="0" xfId="55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49" applyNumberFormat="1" applyFont="1" applyBorder="1" applyAlignment="1">
      <alignment horizontal="right" vertical="center"/>
    </xf>
    <xf numFmtId="171" fontId="6" fillId="0" borderId="0" xfId="49" applyFont="1" applyBorder="1" applyAlignment="1">
      <alignment horizontal="right" vertical="center"/>
    </xf>
    <xf numFmtId="173" fontId="6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171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71" fontId="48" fillId="0" borderId="10" xfId="0" applyNumberFormat="1" applyFont="1" applyFill="1" applyBorder="1" applyAlignment="1">
      <alignment vertical="center"/>
    </xf>
    <xf numFmtId="173" fontId="47" fillId="0" borderId="10" xfId="0" applyNumberFormat="1" applyFont="1" applyBorder="1" applyAlignment="1">
      <alignment vertical="center"/>
    </xf>
    <xf numFmtId="4" fontId="48" fillId="3" borderId="1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48" fillId="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47" fillId="0" borderId="0" xfId="0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174" fontId="47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1" fontId="47" fillId="0" borderId="10" xfId="0" applyNumberFormat="1" applyFont="1" applyFill="1" applyBorder="1" applyAlignment="1">
      <alignment vertical="center"/>
    </xf>
    <xf numFmtId="4" fontId="47" fillId="0" borderId="10" xfId="0" applyNumberFormat="1" applyFont="1" applyFill="1" applyBorder="1" applyAlignment="1">
      <alignment vertical="center"/>
    </xf>
    <xf numFmtId="172" fontId="47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71" fontId="45" fillId="0" borderId="11" xfId="46" applyFont="1" applyBorder="1" applyAlignment="1">
      <alignment horizontal="center" vertical="center" wrapText="1"/>
    </xf>
    <xf numFmtId="171" fontId="45" fillId="0" borderId="12" xfId="46" applyFont="1" applyBorder="1" applyAlignment="1">
      <alignment horizontal="center" vertical="center" wrapText="1"/>
    </xf>
    <xf numFmtId="171" fontId="45" fillId="0" borderId="13" xfId="46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171" fontId="45" fillId="0" borderId="11" xfId="0" applyNumberFormat="1" applyFont="1" applyBorder="1" applyAlignment="1">
      <alignment horizontal="center" vertical="center" wrapText="1"/>
    </xf>
    <xf numFmtId="171" fontId="45" fillId="0" borderId="12" xfId="0" applyNumberFormat="1" applyFont="1" applyBorder="1" applyAlignment="1">
      <alignment horizontal="center" vertical="center" wrapText="1"/>
    </xf>
    <xf numFmtId="171" fontId="45" fillId="0" borderId="13" xfId="0" applyNumberFormat="1" applyFont="1" applyBorder="1" applyAlignment="1">
      <alignment horizontal="center" vertical="center" wrapText="1"/>
    </xf>
    <xf numFmtId="171" fontId="45" fillId="0" borderId="11" xfId="46" applyFont="1" applyFill="1" applyBorder="1" applyAlignment="1">
      <alignment horizontal="center" vertical="center" wrapText="1"/>
    </xf>
    <xf numFmtId="171" fontId="45" fillId="0" borderId="12" xfId="46" applyFont="1" applyFill="1" applyBorder="1" applyAlignment="1">
      <alignment horizontal="center" vertical="center" wrapText="1"/>
    </xf>
    <xf numFmtId="171" fontId="45" fillId="0" borderId="13" xfId="4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1" fontId="47" fillId="0" borderId="11" xfId="46" applyFont="1" applyBorder="1" applyAlignment="1">
      <alignment horizontal="center" vertical="center" wrapText="1"/>
    </xf>
    <xf numFmtId="171" fontId="47" fillId="0" borderId="12" xfId="46" applyFont="1" applyBorder="1" applyAlignment="1">
      <alignment horizontal="center" vertical="center" wrapText="1"/>
    </xf>
    <xf numFmtId="171" fontId="47" fillId="0" borderId="13" xfId="46" applyFont="1" applyBorder="1" applyAlignment="1">
      <alignment horizontal="center" vertical="center" wrapText="1"/>
    </xf>
    <xf numFmtId="171" fontId="47" fillId="0" borderId="11" xfId="0" applyNumberFormat="1" applyFont="1" applyBorder="1" applyAlignment="1">
      <alignment horizontal="center" vertical="center"/>
    </xf>
    <xf numFmtId="171" fontId="47" fillId="0" borderId="12" xfId="0" applyNumberFormat="1" applyFont="1" applyBorder="1" applyAlignment="1">
      <alignment horizontal="center" vertical="center"/>
    </xf>
    <xf numFmtId="171" fontId="47" fillId="0" borderId="13" xfId="0" applyNumberFormat="1" applyFont="1" applyBorder="1" applyAlignment="1">
      <alignment horizontal="center" vertical="center"/>
    </xf>
    <xf numFmtId="171" fontId="47" fillId="0" borderId="10" xfId="0" applyNumberFormat="1" applyFont="1" applyBorder="1" applyAlignment="1">
      <alignment horizontal="center" vertical="center"/>
    </xf>
    <xf numFmtId="171" fontId="47" fillId="0" borderId="11" xfId="46" applyFont="1" applyFill="1" applyBorder="1" applyAlignment="1">
      <alignment horizontal="center" vertical="center" wrapText="1"/>
    </xf>
    <xf numFmtId="171" fontId="47" fillId="0" borderId="12" xfId="46" applyFont="1" applyFill="1" applyBorder="1" applyAlignment="1">
      <alignment horizontal="center" vertical="center" wrapText="1"/>
    </xf>
    <xf numFmtId="171" fontId="47" fillId="0" borderId="13" xfId="46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1" fontId="51" fillId="0" borderId="11" xfId="46" applyFont="1" applyBorder="1" applyAlignment="1">
      <alignment horizontal="center" vertical="center" wrapText="1"/>
    </xf>
    <xf numFmtId="171" fontId="51" fillId="0" borderId="12" xfId="46" applyFont="1" applyBorder="1" applyAlignment="1">
      <alignment horizontal="center" vertical="center" wrapText="1"/>
    </xf>
    <xf numFmtId="171" fontId="51" fillId="0" borderId="13" xfId="46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vertical="center" wrapText="1"/>
    </xf>
    <xf numFmtId="4" fontId="45" fillId="0" borderId="12" xfId="0" applyNumberFormat="1" applyFont="1" applyBorder="1" applyAlignment="1">
      <alignment vertical="center" wrapText="1"/>
    </xf>
    <xf numFmtId="3" fontId="45" fillId="0" borderId="11" xfId="0" applyNumberFormat="1" applyFont="1" applyBorder="1" applyAlignment="1">
      <alignment vertical="center" wrapText="1"/>
    </xf>
    <xf numFmtId="3" fontId="45" fillId="0" borderId="12" xfId="0" applyNumberFormat="1" applyFont="1" applyBorder="1" applyAlignment="1">
      <alignment vertical="center" wrapText="1"/>
    </xf>
    <xf numFmtId="3" fontId="45" fillId="0" borderId="13" xfId="0" applyNumberFormat="1" applyFont="1" applyBorder="1" applyAlignment="1">
      <alignment vertical="center" wrapText="1"/>
    </xf>
    <xf numFmtId="171" fontId="47" fillId="0" borderId="11" xfId="46" applyFont="1" applyBorder="1" applyAlignment="1">
      <alignment vertical="center"/>
    </xf>
    <xf numFmtId="171" fontId="47" fillId="0" borderId="13" xfId="46" applyFont="1" applyBorder="1" applyAlignment="1">
      <alignment vertical="center"/>
    </xf>
    <xf numFmtId="4" fontId="45" fillId="0" borderId="13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3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4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INVERSIÓN POR DIMENSIÓN PLAN DE DESARROLLO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72"/>
          <c:w val="0.851"/>
          <c:h val="0.9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GRAFICO!$C$34</c:f>
              <c:strCache>
                <c:ptCount val="1"/>
                <c:pt idx="0">
                  <c:v>TOTAL EJECUTADO 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GRAFICO!$B$35:$B$39</c:f>
              <c:strCache/>
            </c:strRef>
          </c:cat>
          <c:val>
            <c:numRef>
              <c:f>GRAFICO!$C$35:$C$39</c:f>
              <c:numCache/>
            </c:numRef>
          </c:val>
          <c:shape val="cylinder"/>
        </c:ser>
        <c:ser>
          <c:idx val="1"/>
          <c:order val="1"/>
          <c:tx>
            <c:strRef>
              <c:f>GRAFICO!$D$34</c:f>
              <c:strCache>
                <c:ptCount val="1"/>
                <c:pt idx="0">
                  <c:v>INVERSIÓN EN REGALÍAS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GRAFICO!$B$35:$B$39</c:f>
              <c:strCache/>
            </c:strRef>
          </c:cat>
          <c:val>
            <c:numRef>
              <c:f>GRAFICO!$D$35:$D$39</c:f>
              <c:numCache/>
            </c:numRef>
          </c:val>
          <c:shape val="cylinder"/>
        </c:ser>
        <c:shape val="cylinder"/>
        <c:axId val="35070030"/>
        <c:axId val="47194815"/>
      </c:bar3DChart>
      <c:catAx>
        <c:axId val="35070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47725"/>
          <c:w val="0.12725"/>
          <c:h val="0.10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INVESIÓN POR POLITICA  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6275"/>
          <c:w val="0.9777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REGALIAS
(2012-2013 Y 2014)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Hoja1!$B$3:$B$24</c:f>
              <c:strCache>
                <c:ptCount val="22"/>
                <c:pt idx="0">
                  <c:v>1.1EDUCA LA ZONA Q SU CAPITAL HUMANO</c:v>
                </c:pt>
                <c:pt idx="1">
                  <c:v>1.2SALUD HUMANIZADA Y EQUITATIVA PARA TODOS </c:v>
                </c:pt>
                <c:pt idx="2">
                  <c:v>1.3VIVA QUINDÍO CULTURAL Y RECREATIVO </c:v>
                </c:pt>
                <c:pt idx="3">
                  <c:v>1.4QUINDÍO VIVO</c:v>
                </c:pt>
                <c:pt idx="4">
                  <c:v>1.5QUINDÍO SIN MIEDO</c:v>
                </c:pt>
                <c:pt idx="5">
                  <c:v>1.6EQUIDAD DE GÉNERO </c:v>
                </c:pt>
                <c:pt idx="6">
                  <c:v>1.7SI LA BANDERA ES UNA LA DIFERENCIA ES NINGUNA </c:v>
                </c:pt>
                <c:pt idx="7">
                  <c:v>1.8INCLUSIÓN SOCIAL, RECONCILIACIÓN, DDHH, DIH </c:v>
                </c:pt>
                <c:pt idx="8">
                  <c:v>1.9PRIMERA INFANCIA, INFANCIA, ADOLESCENCIA, JUVENTUD Y FAMILIA.</c:v>
                </c:pt>
                <c:pt idx="9">
                  <c:v>1.10QUINDÍO PARA RETORNAR</c:v>
                </c:pt>
                <c:pt idx="10">
                  <c:v>2.11VOLVAMOS AL CAMPO</c:v>
                </c:pt>
                <c:pt idx="11">
                  <c:v>2.12UN AS PARA EL TRABAJO</c:v>
                </c:pt>
                <c:pt idx="12">
                  <c:v>2.13100% EMPRESAS FIRMES</c:v>
                </c:pt>
                <c:pt idx="13">
                  <c:v>2.14ZONA Q DE DESTINOPARA LOS SENTIDOS</c:v>
                </c:pt>
                <c:pt idx="14">
                  <c:v>2.15QUINDÍO INNOVADOR</c:v>
                </c:pt>
                <c:pt idx="15">
                  <c:v>3.16UN AS PARA EL ORDENAMIENTO RURAL, URBANO, EMPRESARIAL Y  COMPETITIVO</c:v>
                </c:pt>
                <c:pt idx="16">
                  <c:v>3.17 INFRAESTRUCTURA PUBLICA PARA EL DESARROLLO</c:v>
                </c:pt>
                <c:pt idx="17">
                  <c:v>4.18 1 /2 AMBIENTE MÁS VIDA</c:v>
                </c:pt>
                <c:pt idx="18">
                  <c:v>4.19QUINDIO PAISAJE CULTURAL CAFETERO</c:v>
                </c:pt>
                <c:pt idx="19">
                  <c:v>5.20QUINDÍO UNA ADMINISTRACIÓN MODERNA Y EFICIENTE</c:v>
                </c:pt>
                <c:pt idx="20">
                  <c:v>5.21 PARTICIPACIÓN COMUNITARIA</c:v>
                </c:pt>
                <c:pt idx="21">
                  <c:v>5.22FINANZAS FUERTES Y VIABLES</c:v>
                </c:pt>
              </c:strCache>
            </c:strRef>
          </c:cat>
          <c:val>
            <c:numRef>
              <c:f>Hoja1!$C$3:$C$24</c:f>
              <c:numCache>
                <c:ptCount val="22"/>
                <c:pt idx="0">
                  <c:v>6000000000</c:v>
                </c:pt>
                <c:pt idx="1">
                  <c:v>12323797501</c:v>
                </c:pt>
                <c:pt idx="2">
                  <c:v>8493785105.5184</c:v>
                </c:pt>
                <c:pt idx="3">
                  <c:v>3773450282</c:v>
                </c:pt>
                <c:pt idx="4">
                  <c:v>178941390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2850500000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10433020000</c:v>
                </c:pt>
                <c:pt idx="15">
                  <c:v>0</c:v>
                </c:pt>
                <c:pt idx="16">
                  <c:v>90991203831.80498</c:v>
                </c:pt>
                <c:pt idx="17">
                  <c:v>10921687058.48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TOTAL EJECUCION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Hoja1!$B$3:$B$24</c:f>
              <c:strCache>
                <c:ptCount val="22"/>
                <c:pt idx="0">
                  <c:v>1.1EDUCA LA ZONA Q SU CAPITAL HUMANO</c:v>
                </c:pt>
                <c:pt idx="1">
                  <c:v>1.2SALUD HUMANIZADA Y EQUITATIVA PARA TODOS </c:v>
                </c:pt>
                <c:pt idx="2">
                  <c:v>1.3VIVA QUINDÍO CULTURAL Y RECREATIVO </c:v>
                </c:pt>
                <c:pt idx="3">
                  <c:v>1.4QUINDÍO VIVO</c:v>
                </c:pt>
                <c:pt idx="4">
                  <c:v>1.5QUINDÍO SIN MIEDO</c:v>
                </c:pt>
                <c:pt idx="5">
                  <c:v>1.6EQUIDAD DE GÉNERO </c:v>
                </c:pt>
                <c:pt idx="6">
                  <c:v>1.7SI LA BANDERA ES UNA LA DIFERENCIA ES NINGUNA </c:v>
                </c:pt>
                <c:pt idx="7">
                  <c:v>1.8INCLUSIÓN SOCIAL, RECONCILIACIÓN, DDHH, DIH </c:v>
                </c:pt>
                <c:pt idx="8">
                  <c:v>1.9PRIMERA INFANCIA, INFANCIA, ADOLESCENCIA, JUVENTUD Y FAMILIA.</c:v>
                </c:pt>
                <c:pt idx="9">
                  <c:v>1.10QUINDÍO PARA RETORNAR</c:v>
                </c:pt>
                <c:pt idx="10">
                  <c:v>2.11VOLVAMOS AL CAMPO</c:v>
                </c:pt>
                <c:pt idx="11">
                  <c:v>2.12UN AS PARA EL TRABAJO</c:v>
                </c:pt>
                <c:pt idx="12">
                  <c:v>2.13100% EMPRESAS FIRMES</c:v>
                </c:pt>
                <c:pt idx="13">
                  <c:v>2.14ZONA Q DE DESTINOPARA LOS SENTIDOS</c:v>
                </c:pt>
                <c:pt idx="14">
                  <c:v>2.15QUINDÍO INNOVADOR</c:v>
                </c:pt>
                <c:pt idx="15">
                  <c:v>3.16UN AS PARA EL ORDENAMIENTO RURAL, URBANO, EMPRESARIAL Y  COMPETITIVO</c:v>
                </c:pt>
                <c:pt idx="16">
                  <c:v>3.17 INFRAESTRUCTURA PUBLICA PARA EL DESARROLLO</c:v>
                </c:pt>
                <c:pt idx="17">
                  <c:v>4.18 1 /2 AMBIENTE MÁS VIDA</c:v>
                </c:pt>
                <c:pt idx="18">
                  <c:v>4.19QUINDIO PAISAJE CULTURAL CAFETERO</c:v>
                </c:pt>
                <c:pt idx="19">
                  <c:v>5.20QUINDÍO UNA ADMINISTRACIÓN MODERNA Y EFICIENTE</c:v>
                </c:pt>
                <c:pt idx="20">
                  <c:v>5.21 PARTICIPACIÓN COMUNITARIA</c:v>
                </c:pt>
                <c:pt idx="21">
                  <c:v>5.22FINANZAS FUERTES Y VIABLES</c:v>
                </c:pt>
              </c:strCache>
            </c:strRef>
          </c:cat>
          <c:val>
            <c:numRef>
              <c:f>Hoja1!$D$3:$D$24</c:f>
              <c:numCache>
                <c:ptCount val="22"/>
                <c:pt idx="0">
                  <c:v>308245782921.69</c:v>
                </c:pt>
                <c:pt idx="1">
                  <c:v>127742340764.75</c:v>
                </c:pt>
                <c:pt idx="2">
                  <c:v>15827669200.5484</c:v>
                </c:pt>
                <c:pt idx="3">
                  <c:v>7355538616.940001</c:v>
                </c:pt>
                <c:pt idx="4">
                  <c:v>10297674544.9</c:v>
                </c:pt>
                <c:pt idx="5">
                  <c:v>547048139</c:v>
                </c:pt>
                <c:pt idx="6">
                  <c:v>745340030.4</c:v>
                </c:pt>
                <c:pt idx="7">
                  <c:v>753000773.14</c:v>
                </c:pt>
                <c:pt idx="8">
                  <c:v>12076387628.26</c:v>
                </c:pt>
                <c:pt idx="9">
                  <c:v>282750461</c:v>
                </c:pt>
                <c:pt idx="10">
                  <c:v>10721175071.8</c:v>
                </c:pt>
                <c:pt idx="11">
                  <c:v>670455712</c:v>
                </c:pt>
                <c:pt idx="12">
                  <c:v>869170166</c:v>
                </c:pt>
                <c:pt idx="13">
                  <c:v>3155636154.16</c:v>
                </c:pt>
                <c:pt idx="14">
                  <c:v>12014640261</c:v>
                </c:pt>
                <c:pt idx="15">
                  <c:v>1170910146.3400002</c:v>
                </c:pt>
                <c:pt idx="16">
                  <c:v>206307852764.16498</c:v>
                </c:pt>
                <c:pt idx="17">
                  <c:v>13374760695.68</c:v>
                </c:pt>
                <c:pt idx="18">
                  <c:v>116184729</c:v>
                </c:pt>
                <c:pt idx="19">
                  <c:v>17414131399.86</c:v>
                </c:pt>
                <c:pt idx="20">
                  <c:v>703788943</c:v>
                </c:pt>
                <c:pt idx="21">
                  <c:v>10533204915.349998</c:v>
                </c:pt>
              </c:numCache>
            </c:numRef>
          </c:val>
          <c:shape val="cylinder"/>
        </c:ser>
        <c:shape val="cylinder"/>
        <c:axId val="22100152"/>
        <c:axId val="64683641"/>
      </c:bar3DChart>
      <c:catAx>
        <c:axId val="22100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14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6625"/>
          <c:w val="0.1045"/>
          <c:h val="0.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123825</xdr:rowOff>
    </xdr:from>
    <xdr:to>
      <xdr:col>1</xdr:col>
      <xdr:colOff>1019175</xdr:colOff>
      <xdr:row>0</xdr:row>
      <xdr:rowOff>1905000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12668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1905000</xdr:colOff>
      <xdr:row>0</xdr:row>
      <xdr:rowOff>228600</xdr:rowOff>
    </xdr:from>
    <xdr:to>
      <xdr:col>20</xdr:col>
      <xdr:colOff>742950</xdr:colOff>
      <xdr:row>0</xdr:row>
      <xdr:rowOff>1914525</xdr:rowOff>
    </xdr:to>
    <xdr:pic>
      <xdr:nvPicPr>
        <xdr:cNvPr id="2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0225" y="228600"/>
          <a:ext cx="2286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89</xdr:row>
      <xdr:rowOff>85725</xdr:rowOff>
    </xdr:from>
    <xdr:to>
      <xdr:col>13</xdr:col>
      <xdr:colOff>57150</xdr:colOff>
      <xdr:row>99</xdr:row>
      <xdr:rowOff>57150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45062775"/>
          <a:ext cx="100298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190500</xdr:rowOff>
    </xdr:from>
    <xdr:to>
      <xdr:col>6</xdr:col>
      <xdr:colOff>285750</xdr:colOff>
      <xdr:row>0</xdr:row>
      <xdr:rowOff>1152525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90500"/>
          <a:ext cx="5305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38100</xdr:rowOff>
    </xdr:from>
    <xdr:to>
      <xdr:col>14</xdr:col>
      <xdr:colOff>685800</xdr:colOff>
      <xdr:row>28</xdr:row>
      <xdr:rowOff>133350</xdr:rowOff>
    </xdr:to>
    <xdr:graphicFrame>
      <xdr:nvGraphicFramePr>
        <xdr:cNvPr id="1" name="3 Gráfico"/>
        <xdr:cNvGraphicFramePr/>
      </xdr:nvGraphicFramePr>
      <xdr:xfrm>
        <a:off x="895350" y="2667000"/>
        <a:ext cx="11772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29</xdr:row>
      <xdr:rowOff>180975</xdr:rowOff>
    </xdr:from>
    <xdr:to>
      <xdr:col>14</xdr:col>
      <xdr:colOff>647700</xdr:colOff>
      <xdr:row>57</xdr:row>
      <xdr:rowOff>76200</xdr:rowOff>
    </xdr:to>
    <xdr:graphicFrame>
      <xdr:nvGraphicFramePr>
        <xdr:cNvPr id="2" name="4 Gráfico"/>
        <xdr:cNvGraphicFramePr/>
      </xdr:nvGraphicFramePr>
      <xdr:xfrm>
        <a:off x="866775" y="7381875"/>
        <a:ext cx="11763375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628650</xdr:colOff>
      <xdr:row>59</xdr:row>
      <xdr:rowOff>19050</xdr:rowOff>
    </xdr:from>
    <xdr:to>
      <xdr:col>13</xdr:col>
      <xdr:colOff>200025</xdr:colOff>
      <xdr:row>62</xdr:row>
      <xdr:rowOff>819150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3696950"/>
          <a:ext cx="10029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66675</xdr:rowOff>
    </xdr:from>
    <xdr:to>
      <xdr:col>2</xdr:col>
      <xdr:colOff>114300</xdr:colOff>
      <xdr:row>0</xdr:row>
      <xdr:rowOff>1619250</xdr:rowOff>
    </xdr:to>
    <xdr:pic>
      <xdr:nvPicPr>
        <xdr:cNvPr id="4" name="Picture 12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66675"/>
          <a:ext cx="11049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0</xdr:colOff>
      <xdr:row>1</xdr:row>
      <xdr:rowOff>85725</xdr:rowOff>
    </xdr:to>
    <xdr:pic>
      <xdr:nvPicPr>
        <xdr:cNvPr id="5" name="Picture 12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4775"/>
          <a:ext cx="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238125</xdr:rowOff>
    </xdr:from>
    <xdr:to>
      <xdr:col>15</xdr:col>
      <xdr:colOff>628650</xdr:colOff>
      <xdr:row>0</xdr:row>
      <xdr:rowOff>1552575</xdr:rowOff>
    </xdr:to>
    <xdr:pic>
      <xdr:nvPicPr>
        <xdr:cNvPr id="6" name="Picture 12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82400" y="238125"/>
          <a:ext cx="1790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BERNACI&#211;N%20DEL%20QUINDIO\CONSOLIDADOS%20REGALIAS%20DEPARTAMENTO%20DEL%20QUINDIO\CONSOLIDADO%20REGALIAS%20DEPARTAMENTO%20DEL%20QUINDIO%20OFICI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PARTAMENTO 2015"/>
      <sheetName val="PRESUPUESTO DEPARTAMENTO "/>
      <sheetName val="PRESUPUESTO MUNICIPIOS"/>
      <sheetName val="PRESUPUESTO DEPARTAMENTO"/>
      <sheetName val="PROYECTOS OCAD REGIONAL"/>
      <sheetName val="PROYECTOS OCAD DEPTAL "/>
      <sheetName val="PROYECTOS NUEVOS 2015-2016 "/>
      <sheetName val="DISPONIBILIDAD PARA GIROS "/>
      <sheetName val="PROYECTOS VIABILIZADOS "/>
      <sheetName val="CONSOLIDADO PROYECTOS"/>
      <sheetName val="FNR"/>
      <sheetName val="TABLA INV SECTOR"/>
    </sheetNames>
    <sheetDataSet>
      <sheetData sheetId="9">
        <row r="30">
          <cell r="M30">
            <v>2194848732</v>
          </cell>
        </row>
        <row r="32">
          <cell r="P32">
            <v>5206647058</v>
          </cell>
        </row>
        <row r="37">
          <cell r="P37">
            <v>386699206</v>
          </cell>
        </row>
        <row r="38">
          <cell r="P38">
            <v>408937922</v>
          </cell>
        </row>
        <row r="41">
          <cell r="P41">
            <v>1288121934</v>
          </cell>
        </row>
        <row r="42">
          <cell r="P42">
            <v>179660817</v>
          </cell>
        </row>
        <row r="43">
          <cell r="P43">
            <v>95007028</v>
          </cell>
        </row>
        <row r="50">
          <cell r="P50">
            <v>2169856842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110"/>
  <sheetViews>
    <sheetView showGridLines="0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2" sqref="A2:IV2"/>
    </sheetView>
  </sheetViews>
  <sheetFormatPr defaultColWidth="11.421875" defaultRowHeight="15" zeroHeight="1"/>
  <cols>
    <col min="1" max="1" width="11.421875" style="49" customWidth="1"/>
    <col min="2" max="2" width="18.8515625" style="49" customWidth="1"/>
    <col min="3" max="3" width="20.7109375" style="49" customWidth="1"/>
    <col min="4" max="5" width="21.00390625" style="49" customWidth="1"/>
    <col min="6" max="6" width="20.7109375" style="49" bestFit="1" customWidth="1"/>
    <col min="7" max="7" width="21.7109375" style="49" bestFit="1" customWidth="1"/>
    <col min="8" max="8" width="16.8515625" style="50" customWidth="1"/>
    <col min="9" max="11" width="22.8515625" style="51" customWidth="1"/>
    <col min="12" max="12" width="22.00390625" style="51" bestFit="1" customWidth="1"/>
    <col min="13" max="13" width="22.8515625" style="51" bestFit="1" customWidth="1"/>
    <col min="14" max="14" width="24.28125" style="50" customWidth="1"/>
    <col min="15" max="15" width="23.421875" style="32" customWidth="1"/>
    <col min="16" max="16" width="27.00390625" style="49" customWidth="1"/>
    <col min="17" max="17" width="29.140625" style="49" customWidth="1"/>
    <col min="18" max="19" width="28.8515625" style="49" customWidth="1"/>
    <col min="20" max="20" width="22.8515625" style="49" customWidth="1"/>
    <col min="21" max="21" width="11.421875" style="49" customWidth="1"/>
    <col min="22" max="16384" width="11.421875" style="49" customWidth="1"/>
  </cols>
  <sheetData>
    <row r="1" ht="165" customHeight="1" thickBot="1"/>
    <row r="2" spans="2:20" ht="33.75" customHeight="1" thickBot="1">
      <c r="B2" s="141" t="s">
        <v>146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</row>
    <row r="3" spans="2:20" ht="33.75" customHeight="1" thickBot="1">
      <c r="B3" s="141" t="s">
        <v>115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</row>
    <row r="4" ht="15"/>
    <row r="5" spans="2:20" ht="15" customHeight="1">
      <c r="B5" s="83" t="s">
        <v>0</v>
      </c>
      <c r="C5" s="80" t="s">
        <v>13</v>
      </c>
      <c r="D5" s="81"/>
      <c r="E5" s="81"/>
      <c r="F5" s="81"/>
      <c r="G5" s="82"/>
      <c r="H5" s="83" t="s">
        <v>1</v>
      </c>
      <c r="I5" s="80" t="s">
        <v>14</v>
      </c>
      <c r="J5" s="81"/>
      <c r="K5" s="81"/>
      <c r="L5" s="81"/>
      <c r="M5" s="82"/>
      <c r="N5" s="83" t="s">
        <v>61</v>
      </c>
      <c r="O5" s="140" t="s">
        <v>105</v>
      </c>
      <c r="P5" s="140"/>
      <c r="Q5" s="140"/>
      <c r="R5" s="140"/>
      <c r="S5" s="140"/>
      <c r="T5" s="83" t="s">
        <v>99</v>
      </c>
    </row>
    <row r="6" spans="2:20" ht="43.5" customHeight="1">
      <c r="B6" s="84"/>
      <c r="C6" s="46">
        <v>2012</v>
      </c>
      <c r="D6" s="46">
        <v>2013</v>
      </c>
      <c r="E6" s="48">
        <v>2014</v>
      </c>
      <c r="F6" s="46" t="s">
        <v>58</v>
      </c>
      <c r="G6" s="46" t="s">
        <v>98</v>
      </c>
      <c r="H6" s="84"/>
      <c r="I6" s="46">
        <v>2012</v>
      </c>
      <c r="J6" s="46">
        <v>2013</v>
      </c>
      <c r="K6" s="48">
        <v>2014</v>
      </c>
      <c r="L6" s="46" t="s">
        <v>59</v>
      </c>
      <c r="M6" s="46" t="s">
        <v>98</v>
      </c>
      <c r="N6" s="84"/>
      <c r="O6" s="46">
        <v>2012</v>
      </c>
      <c r="P6" s="46">
        <v>2013</v>
      </c>
      <c r="Q6" s="48">
        <v>2014</v>
      </c>
      <c r="R6" s="46" t="s">
        <v>106</v>
      </c>
      <c r="S6" s="46" t="s">
        <v>98</v>
      </c>
      <c r="T6" s="84"/>
    </row>
    <row r="7" spans="2:20" ht="66.75" customHeight="1">
      <c r="B7" s="115" t="s">
        <v>52</v>
      </c>
      <c r="C7" s="97">
        <f>I45</f>
        <v>129994585387.49</v>
      </c>
      <c r="D7" s="97">
        <f>J45</f>
        <v>143046740284.9</v>
      </c>
      <c r="E7" s="97">
        <f>K45</f>
        <v>180062233129.72003</v>
      </c>
      <c r="F7" s="97">
        <f>L45</f>
        <v>30769974278.518402</v>
      </c>
      <c r="G7" s="97">
        <f>M45</f>
        <v>483873533080.6285</v>
      </c>
      <c r="H7" s="77" t="s">
        <v>15</v>
      </c>
      <c r="I7" s="85">
        <f>O12</f>
        <v>92179164272.55</v>
      </c>
      <c r="J7" s="85">
        <f>P12</f>
        <v>98195021088.54</v>
      </c>
      <c r="K7" s="85">
        <f>Q12</f>
        <v>111871597560.59999</v>
      </c>
      <c r="L7" s="85">
        <f>R12</f>
        <v>6000000000</v>
      </c>
      <c r="M7" s="85">
        <f>S12</f>
        <v>308245782921.69</v>
      </c>
      <c r="N7" s="1" t="s">
        <v>24</v>
      </c>
      <c r="O7" s="31">
        <v>45000000</v>
      </c>
      <c r="P7" s="31">
        <v>0</v>
      </c>
      <c r="Q7" s="31">
        <v>3000000</v>
      </c>
      <c r="R7" s="31"/>
      <c r="S7" s="31">
        <f>O7+P7+R7+Q7</f>
        <v>48000000</v>
      </c>
      <c r="T7" s="133" t="s">
        <v>4</v>
      </c>
    </row>
    <row r="8" spans="2:20" ht="59.25" customHeight="1">
      <c r="B8" s="116"/>
      <c r="C8" s="98"/>
      <c r="D8" s="98"/>
      <c r="E8" s="98"/>
      <c r="F8" s="98"/>
      <c r="G8" s="98"/>
      <c r="H8" s="78"/>
      <c r="I8" s="86"/>
      <c r="J8" s="86"/>
      <c r="K8" s="86"/>
      <c r="L8" s="86"/>
      <c r="M8" s="86"/>
      <c r="N8" s="1" t="s">
        <v>25</v>
      </c>
      <c r="O8" s="31">
        <v>201418955</v>
      </c>
      <c r="P8" s="31">
        <v>162412880</v>
      </c>
      <c r="Q8" s="31">
        <v>474344620.12</v>
      </c>
      <c r="R8" s="31"/>
      <c r="S8" s="31">
        <f>O8+P8+R8+Q8</f>
        <v>838176455.12</v>
      </c>
      <c r="T8" s="134"/>
    </row>
    <row r="9" spans="2:20" ht="75.75" customHeight="1">
      <c r="B9" s="116"/>
      <c r="C9" s="98"/>
      <c r="D9" s="98"/>
      <c r="E9" s="98"/>
      <c r="F9" s="98"/>
      <c r="G9" s="98"/>
      <c r="H9" s="78"/>
      <c r="I9" s="86"/>
      <c r="J9" s="86"/>
      <c r="K9" s="86"/>
      <c r="L9" s="86"/>
      <c r="M9" s="86"/>
      <c r="N9" s="45" t="s">
        <v>26</v>
      </c>
      <c r="O9" s="31">
        <v>89749972240.6</v>
      </c>
      <c r="P9" s="31">
        <v>95493031642.37</v>
      </c>
      <c r="Q9" s="31">
        <v>106690708302.29</v>
      </c>
      <c r="R9" s="31"/>
      <c r="S9" s="31">
        <f>O9+P9+R9+Q9</f>
        <v>291933712185.26</v>
      </c>
      <c r="T9" s="134"/>
    </row>
    <row r="10" spans="2:20" ht="55.5" customHeight="1">
      <c r="B10" s="116"/>
      <c r="C10" s="98"/>
      <c r="D10" s="98"/>
      <c r="E10" s="98"/>
      <c r="F10" s="98"/>
      <c r="G10" s="98"/>
      <c r="H10" s="78"/>
      <c r="I10" s="86"/>
      <c r="J10" s="86"/>
      <c r="K10" s="86"/>
      <c r="L10" s="86"/>
      <c r="M10" s="86"/>
      <c r="N10" s="1" t="s">
        <v>27</v>
      </c>
      <c r="O10" s="31">
        <v>1478181234.8</v>
      </c>
      <c r="P10" s="31">
        <v>1896824970.17</v>
      </c>
      <c r="Q10" s="31">
        <v>2086805691.8</v>
      </c>
      <c r="R10" s="31"/>
      <c r="S10" s="31">
        <f>O10+P10+R10+Q10</f>
        <v>5461811896.77</v>
      </c>
      <c r="T10" s="134"/>
    </row>
    <row r="11" spans="2:20" ht="66" customHeight="1">
      <c r="B11" s="116"/>
      <c r="C11" s="98"/>
      <c r="D11" s="98"/>
      <c r="E11" s="98"/>
      <c r="F11" s="98"/>
      <c r="G11" s="98"/>
      <c r="H11" s="78"/>
      <c r="I11" s="86"/>
      <c r="J11" s="86"/>
      <c r="K11" s="86"/>
      <c r="L11" s="86"/>
      <c r="M11" s="86"/>
      <c r="N11" s="1" t="s">
        <v>28</v>
      </c>
      <c r="O11" s="31">
        <v>704591842.15</v>
      </c>
      <c r="P11" s="31">
        <v>642751596</v>
      </c>
      <c r="Q11" s="31">
        <v>2616738946.39</v>
      </c>
      <c r="R11" s="65">
        <v>6000000000</v>
      </c>
      <c r="S11" s="31">
        <f>O11+P11+R11+Q11</f>
        <v>9964082384.539999</v>
      </c>
      <c r="T11" s="135"/>
    </row>
    <row r="12" spans="2:20" ht="18" customHeight="1">
      <c r="B12" s="116"/>
      <c r="C12" s="98"/>
      <c r="D12" s="98"/>
      <c r="E12" s="98"/>
      <c r="F12" s="98"/>
      <c r="G12" s="98"/>
      <c r="H12" s="79"/>
      <c r="I12" s="87"/>
      <c r="J12" s="87"/>
      <c r="K12" s="87"/>
      <c r="L12" s="87"/>
      <c r="M12" s="87"/>
      <c r="N12" s="2" t="s">
        <v>60</v>
      </c>
      <c r="O12" s="6">
        <f>SUM(O7:O11)</f>
        <v>92179164272.55</v>
      </c>
      <c r="P12" s="6">
        <f>SUM(P7:P11)</f>
        <v>98195021088.54</v>
      </c>
      <c r="Q12" s="6">
        <f>SUM(Q7:Q11)</f>
        <v>111871597560.59999</v>
      </c>
      <c r="R12" s="6">
        <f>SUM(R7:R11)</f>
        <v>6000000000</v>
      </c>
      <c r="S12" s="6">
        <f>SUM(S7:S11)</f>
        <v>308245782921.69</v>
      </c>
      <c r="T12" s="52"/>
    </row>
    <row r="13" spans="2:20" ht="47.25" customHeight="1">
      <c r="B13" s="116"/>
      <c r="C13" s="98"/>
      <c r="D13" s="98"/>
      <c r="E13" s="98"/>
      <c r="F13" s="98"/>
      <c r="G13" s="98"/>
      <c r="H13" s="77" t="s">
        <v>16</v>
      </c>
      <c r="I13" s="94">
        <f>O17</f>
        <v>30609924295.879997</v>
      </c>
      <c r="J13" s="94">
        <f>P17</f>
        <v>34895303692.19</v>
      </c>
      <c r="K13" s="94">
        <f>Q17</f>
        <v>49913315275.68</v>
      </c>
      <c r="L13" s="94">
        <f>R17</f>
        <v>12323797501</v>
      </c>
      <c r="M13" s="94">
        <f>S17</f>
        <v>127742340764.75</v>
      </c>
      <c r="N13" s="45" t="s">
        <v>29</v>
      </c>
      <c r="O13" s="31">
        <v>27159821614.260002</v>
      </c>
      <c r="P13" s="31">
        <v>28759894854.19</v>
      </c>
      <c r="Q13" s="31">
        <v>46357018147.06</v>
      </c>
      <c r="R13" s="65">
        <v>12323797501</v>
      </c>
      <c r="S13" s="31">
        <f>O13+P13+R13+Q13</f>
        <v>114600532116.51</v>
      </c>
      <c r="T13" s="133" t="s">
        <v>2</v>
      </c>
    </row>
    <row r="14" spans="2:20" ht="50.25" customHeight="1">
      <c r="B14" s="116"/>
      <c r="C14" s="98"/>
      <c r="D14" s="98"/>
      <c r="E14" s="98"/>
      <c r="F14" s="98"/>
      <c r="G14" s="98"/>
      <c r="H14" s="78"/>
      <c r="I14" s="95"/>
      <c r="J14" s="95"/>
      <c r="K14" s="95"/>
      <c r="L14" s="95"/>
      <c r="M14" s="95"/>
      <c r="N14" s="45" t="s">
        <v>30</v>
      </c>
      <c r="O14" s="31">
        <v>3353629348</v>
      </c>
      <c r="P14" s="31">
        <v>5424185009</v>
      </c>
      <c r="Q14" s="31">
        <v>2507822123.33</v>
      </c>
      <c r="R14" s="31"/>
      <c r="S14" s="31">
        <f>O14+P14+R14+Q14</f>
        <v>11285636480.33</v>
      </c>
      <c r="T14" s="135"/>
    </row>
    <row r="15" spans="2:20" ht="28.5" customHeight="1">
      <c r="B15" s="116"/>
      <c r="C15" s="98"/>
      <c r="D15" s="98"/>
      <c r="E15" s="98"/>
      <c r="F15" s="98"/>
      <c r="G15" s="98"/>
      <c r="H15" s="78"/>
      <c r="I15" s="95"/>
      <c r="J15" s="95"/>
      <c r="K15" s="95"/>
      <c r="L15" s="95"/>
      <c r="M15" s="95"/>
      <c r="N15" s="1" t="s">
        <v>31</v>
      </c>
      <c r="O15" s="31">
        <v>49353333.61999512</v>
      </c>
      <c r="P15" s="31">
        <v>500569829</v>
      </c>
      <c r="Q15" s="31">
        <v>119695313.57</v>
      </c>
      <c r="R15" s="31"/>
      <c r="S15" s="31">
        <f>O15+P15+R15+Q15</f>
        <v>669618476.189995</v>
      </c>
      <c r="T15" s="42" t="s">
        <v>113</v>
      </c>
    </row>
    <row r="16" spans="2:20" ht="36">
      <c r="B16" s="116"/>
      <c r="C16" s="98"/>
      <c r="D16" s="98"/>
      <c r="E16" s="98"/>
      <c r="F16" s="98"/>
      <c r="G16" s="98"/>
      <c r="H16" s="78"/>
      <c r="I16" s="95"/>
      <c r="J16" s="95"/>
      <c r="K16" s="95"/>
      <c r="L16" s="95"/>
      <c r="M16" s="95"/>
      <c r="N16" s="1" t="s">
        <v>32</v>
      </c>
      <c r="O16" s="31">
        <v>47120000</v>
      </c>
      <c r="P16" s="31">
        <v>210654000</v>
      </c>
      <c r="Q16" s="31">
        <v>928779691.72</v>
      </c>
      <c r="R16" s="31"/>
      <c r="S16" s="31">
        <f>O16+P16+R16+Q16</f>
        <v>1186553691.72</v>
      </c>
      <c r="T16" s="42" t="s">
        <v>2</v>
      </c>
    </row>
    <row r="17" spans="2:20" ht="18" customHeight="1">
      <c r="B17" s="116"/>
      <c r="C17" s="98"/>
      <c r="D17" s="98"/>
      <c r="E17" s="98"/>
      <c r="F17" s="98"/>
      <c r="G17" s="98"/>
      <c r="H17" s="79"/>
      <c r="I17" s="96"/>
      <c r="J17" s="96"/>
      <c r="K17" s="96"/>
      <c r="L17" s="96"/>
      <c r="M17" s="96"/>
      <c r="N17" s="4" t="s">
        <v>60</v>
      </c>
      <c r="O17" s="6">
        <f>SUM(O13:O16)</f>
        <v>30609924295.879997</v>
      </c>
      <c r="P17" s="6">
        <f>SUM(P13:P16)</f>
        <v>34895303692.19</v>
      </c>
      <c r="Q17" s="6">
        <f>SUM(Q13:Q16)</f>
        <v>49913315275.68</v>
      </c>
      <c r="R17" s="6">
        <f>SUM(R13:R16)</f>
        <v>12323797501</v>
      </c>
      <c r="S17" s="6">
        <f>SUM(S13:S16)</f>
        <v>127742340764.75</v>
      </c>
      <c r="T17" s="52"/>
    </row>
    <row r="18" spans="2:20" ht="89.25" customHeight="1">
      <c r="B18" s="116"/>
      <c r="C18" s="98"/>
      <c r="D18" s="98"/>
      <c r="E18" s="98"/>
      <c r="F18" s="98"/>
      <c r="G18" s="98"/>
      <c r="H18" s="77" t="s">
        <v>17</v>
      </c>
      <c r="I18" s="88">
        <f>O22</f>
        <v>1716780047</v>
      </c>
      <c r="J18" s="88">
        <f>P22</f>
        <v>2311738996</v>
      </c>
      <c r="K18" s="88">
        <f>Q22</f>
        <v>3305365052.0299997</v>
      </c>
      <c r="L18" s="88">
        <f>R22</f>
        <v>8493785105.5184</v>
      </c>
      <c r="M18" s="88">
        <f>S22</f>
        <v>15827669200.5484</v>
      </c>
      <c r="N18" s="1" t="s">
        <v>33</v>
      </c>
      <c r="O18" s="31">
        <v>10000000</v>
      </c>
      <c r="P18" s="31">
        <v>47500000</v>
      </c>
      <c r="Q18" s="31">
        <v>48469966</v>
      </c>
      <c r="R18" s="66">
        <v>8493785105.5184</v>
      </c>
      <c r="S18" s="31">
        <f>O18+P18+R18+Q18</f>
        <v>8599755071.5184</v>
      </c>
      <c r="T18" s="136" t="s">
        <v>5</v>
      </c>
    </row>
    <row r="19" spans="2:20" ht="63.75" customHeight="1">
      <c r="B19" s="116"/>
      <c r="C19" s="98"/>
      <c r="D19" s="98"/>
      <c r="E19" s="98"/>
      <c r="F19" s="98"/>
      <c r="G19" s="98"/>
      <c r="H19" s="78"/>
      <c r="I19" s="93"/>
      <c r="J19" s="93"/>
      <c r="K19" s="93"/>
      <c r="L19" s="93"/>
      <c r="M19" s="93"/>
      <c r="N19" s="1" t="s">
        <v>34</v>
      </c>
      <c r="O19" s="31">
        <v>1445512000</v>
      </c>
      <c r="P19" s="31">
        <v>1865887316</v>
      </c>
      <c r="Q19" s="31">
        <v>2555588603.52</v>
      </c>
      <c r="R19" s="3"/>
      <c r="S19" s="31">
        <f>O19+P19+R19+Q19</f>
        <v>5866987919.52</v>
      </c>
      <c r="T19" s="137"/>
    </row>
    <row r="20" spans="2:20" ht="59.25" customHeight="1">
      <c r="B20" s="116"/>
      <c r="C20" s="98"/>
      <c r="D20" s="98"/>
      <c r="E20" s="98"/>
      <c r="F20" s="98"/>
      <c r="G20" s="98"/>
      <c r="H20" s="78"/>
      <c r="I20" s="93"/>
      <c r="J20" s="93"/>
      <c r="K20" s="93"/>
      <c r="L20" s="93"/>
      <c r="M20" s="93"/>
      <c r="N20" s="1" t="s">
        <v>35</v>
      </c>
      <c r="O20" s="31">
        <v>9200000</v>
      </c>
      <c r="P20" s="31">
        <v>43240000</v>
      </c>
      <c r="Q20" s="31">
        <v>344825321.41</v>
      </c>
      <c r="R20" s="3"/>
      <c r="S20" s="31">
        <f>O20+P20+R20+Q20</f>
        <v>397265321.41</v>
      </c>
      <c r="T20" s="137"/>
    </row>
    <row r="21" spans="2:20" ht="60">
      <c r="B21" s="116"/>
      <c r="C21" s="98"/>
      <c r="D21" s="98"/>
      <c r="E21" s="98"/>
      <c r="F21" s="98"/>
      <c r="G21" s="98"/>
      <c r="H21" s="78"/>
      <c r="I21" s="93"/>
      <c r="J21" s="93"/>
      <c r="K21" s="93"/>
      <c r="L21" s="93"/>
      <c r="M21" s="93"/>
      <c r="N21" s="1" t="s">
        <v>36</v>
      </c>
      <c r="O21" s="31">
        <v>252068047</v>
      </c>
      <c r="P21" s="31">
        <v>355111680</v>
      </c>
      <c r="Q21" s="31">
        <v>356481161.1</v>
      </c>
      <c r="R21" s="3"/>
      <c r="S21" s="31">
        <f>O21+P21+R21+Q21</f>
        <v>963660888.1</v>
      </c>
      <c r="T21" s="138"/>
    </row>
    <row r="22" spans="2:20" ht="16.5" customHeight="1">
      <c r="B22" s="116"/>
      <c r="C22" s="98"/>
      <c r="D22" s="98"/>
      <c r="E22" s="98"/>
      <c r="F22" s="98"/>
      <c r="G22" s="98"/>
      <c r="H22" s="79"/>
      <c r="I22" s="89"/>
      <c r="J22" s="89"/>
      <c r="K22" s="89"/>
      <c r="L22" s="89"/>
      <c r="M22" s="89"/>
      <c r="N22" s="4" t="s">
        <v>60</v>
      </c>
      <c r="O22" s="6">
        <f>SUM(O18:O21)</f>
        <v>1716780047</v>
      </c>
      <c r="P22" s="6">
        <f>SUM(P18:P21)</f>
        <v>2311738996</v>
      </c>
      <c r="Q22" s="6">
        <f>SUM(Q18:Q21)</f>
        <v>3305365052.0299997</v>
      </c>
      <c r="R22" s="6">
        <f>SUM(R18:R21)</f>
        <v>8493785105.5184</v>
      </c>
      <c r="S22" s="6">
        <f>SUM(S18:S21)</f>
        <v>15827669200.5484</v>
      </c>
      <c r="T22" s="52"/>
    </row>
    <row r="23" spans="2:20" ht="60.75" customHeight="1">
      <c r="B23" s="116"/>
      <c r="C23" s="98"/>
      <c r="D23" s="98"/>
      <c r="E23" s="98"/>
      <c r="F23" s="98"/>
      <c r="G23" s="98"/>
      <c r="H23" s="77" t="s">
        <v>18</v>
      </c>
      <c r="I23" s="85">
        <f>O26</f>
        <v>1526036734.46</v>
      </c>
      <c r="J23" s="85">
        <f>P26</f>
        <v>1806051600.48</v>
      </c>
      <c r="K23" s="85">
        <f>Q26</f>
        <v>250000000</v>
      </c>
      <c r="L23" s="85">
        <f>R26</f>
        <v>3773450282</v>
      </c>
      <c r="M23" s="85">
        <f>S26</f>
        <v>7355538616.940001</v>
      </c>
      <c r="N23" s="1" t="s">
        <v>37</v>
      </c>
      <c r="O23" s="31">
        <v>1294910485</v>
      </c>
      <c r="P23" s="31">
        <v>1639660423.88</v>
      </c>
      <c r="Q23" s="31">
        <v>201000000</v>
      </c>
      <c r="R23" s="35">
        <v>3773450282</v>
      </c>
      <c r="S23" s="31">
        <f>O23+P23+R23+Q23</f>
        <v>6909021190.88</v>
      </c>
      <c r="T23" s="136" t="s">
        <v>11</v>
      </c>
    </row>
    <row r="24" spans="2:20" ht="42" customHeight="1">
      <c r="B24" s="116"/>
      <c r="C24" s="98"/>
      <c r="D24" s="98"/>
      <c r="E24" s="98"/>
      <c r="F24" s="98"/>
      <c r="G24" s="98"/>
      <c r="H24" s="78"/>
      <c r="I24" s="86"/>
      <c r="J24" s="86"/>
      <c r="K24" s="86"/>
      <c r="L24" s="86"/>
      <c r="M24" s="86"/>
      <c r="N24" s="1" t="s">
        <v>38</v>
      </c>
      <c r="O24" s="31">
        <v>156203933.13</v>
      </c>
      <c r="P24" s="31">
        <v>140641174.6</v>
      </c>
      <c r="Q24" s="31">
        <v>35000000</v>
      </c>
      <c r="R24" s="35"/>
      <c r="S24" s="31">
        <f>O24+P24+R24+Q24</f>
        <v>331845107.73</v>
      </c>
      <c r="T24" s="137"/>
    </row>
    <row r="25" spans="2:20" ht="36">
      <c r="B25" s="116"/>
      <c r="C25" s="98"/>
      <c r="D25" s="98"/>
      <c r="E25" s="98"/>
      <c r="F25" s="98"/>
      <c r="G25" s="98"/>
      <c r="H25" s="78"/>
      <c r="I25" s="86"/>
      <c r="J25" s="86"/>
      <c r="K25" s="86"/>
      <c r="L25" s="86"/>
      <c r="M25" s="86"/>
      <c r="N25" s="1" t="s">
        <v>39</v>
      </c>
      <c r="O25" s="31">
        <v>74922316.33</v>
      </c>
      <c r="P25" s="31">
        <v>25750002</v>
      </c>
      <c r="Q25" s="31">
        <v>14000000</v>
      </c>
      <c r="R25" s="35"/>
      <c r="S25" s="31">
        <f>O25+P25+R25+Q25</f>
        <v>114672318.33</v>
      </c>
      <c r="T25" s="138"/>
    </row>
    <row r="26" spans="2:20" ht="22.5" customHeight="1">
      <c r="B26" s="116"/>
      <c r="C26" s="98"/>
      <c r="D26" s="98"/>
      <c r="E26" s="98"/>
      <c r="F26" s="98"/>
      <c r="G26" s="98"/>
      <c r="H26" s="79"/>
      <c r="I26" s="87"/>
      <c r="J26" s="87"/>
      <c r="K26" s="87"/>
      <c r="L26" s="87"/>
      <c r="M26" s="87"/>
      <c r="N26" s="2" t="s">
        <v>60</v>
      </c>
      <c r="O26" s="6">
        <f>SUM(O23:O25)</f>
        <v>1526036734.46</v>
      </c>
      <c r="P26" s="6">
        <f>SUM(P23:P25)</f>
        <v>1806051600.48</v>
      </c>
      <c r="Q26" s="6">
        <f>SUM(Q23:Q25)</f>
        <v>250000000</v>
      </c>
      <c r="R26" s="6">
        <f>SUM(R23:R25)</f>
        <v>3773450282</v>
      </c>
      <c r="S26" s="6">
        <f>SUM(S23:S25)</f>
        <v>7355538616.940001</v>
      </c>
      <c r="T26" s="52"/>
    </row>
    <row r="27" spans="2:20" ht="50.25" customHeight="1">
      <c r="B27" s="116"/>
      <c r="C27" s="98"/>
      <c r="D27" s="98"/>
      <c r="E27" s="98"/>
      <c r="F27" s="98"/>
      <c r="G27" s="98"/>
      <c r="H27" s="77" t="s">
        <v>19</v>
      </c>
      <c r="I27" s="85">
        <f>O30</f>
        <v>2870560647.6</v>
      </c>
      <c r="J27" s="85">
        <f>P30</f>
        <v>3049739583.49</v>
      </c>
      <c r="K27" s="85">
        <f>Q30</f>
        <v>4198432923.81</v>
      </c>
      <c r="L27" s="85">
        <f>R30</f>
        <v>178941390</v>
      </c>
      <c r="M27" s="85">
        <f>S30</f>
        <v>10297674544.9</v>
      </c>
      <c r="N27" s="45" t="s">
        <v>40</v>
      </c>
      <c r="O27" s="61">
        <v>2574343980.6</v>
      </c>
      <c r="P27" s="61">
        <v>2685248002.49</v>
      </c>
      <c r="Q27" s="61">
        <v>3762967216.81</v>
      </c>
      <c r="R27" s="3"/>
      <c r="S27" s="61">
        <f>O27+P27+R27+Q27</f>
        <v>9022559199.9</v>
      </c>
      <c r="T27" s="136" t="s">
        <v>6</v>
      </c>
    </row>
    <row r="28" spans="2:20" ht="36">
      <c r="B28" s="116"/>
      <c r="C28" s="98"/>
      <c r="D28" s="98"/>
      <c r="E28" s="98"/>
      <c r="F28" s="98"/>
      <c r="G28" s="98"/>
      <c r="H28" s="78"/>
      <c r="I28" s="86"/>
      <c r="J28" s="86"/>
      <c r="K28" s="86"/>
      <c r="L28" s="86"/>
      <c r="M28" s="86"/>
      <c r="N28" s="1" t="s">
        <v>41</v>
      </c>
      <c r="O28" s="61">
        <v>280016667</v>
      </c>
      <c r="P28" s="61">
        <v>312491581</v>
      </c>
      <c r="Q28" s="61">
        <v>435465707</v>
      </c>
      <c r="R28" s="3"/>
      <c r="S28" s="61">
        <f>O28+P28+R28+Q28</f>
        <v>1027973955</v>
      </c>
      <c r="T28" s="137"/>
    </row>
    <row r="29" spans="2:20" ht="36.75" customHeight="1">
      <c r="B29" s="116"/>
      <c r="C29" s="98"/>
      <c r="D29" s="98"/>
      <c r="E29" s="98"/>
      <c r="F29" s="98"/>
      <c r="G29" s="98"/>
      <c r="H29" s="78"/>
      <c r="I29" s="86"/>
      <c r="J29" s="86"/>
      <c r="K29" s="86"/>
      <c r="L29" s="86"/>
      <c r="M29" s="86"/>
      <c r="N29" s="45" t="s">
        <v>42</v>
      </c>
      <c r="O29" s="61">
        <v>16200000</v>
      </c>
      <c r="P29" s="61">
        <v>52000000</v>
      </c>
      <c r="Q29" s="61">
        <v>0</v>
      </c>
      <c r="R29" s="62">
        <v>178941390</v>
      </c>
      <c r="S29" s="61">
        <f>O29+P29+R29+Q29</f>
        <v>247141390</v>
      </c>
      <c r="T29" s="138"/>
    </row>
    <row r="30" spans="2:20" ht="15.75" customHeight="1">
      <c r="B30" s="116"/>
      <c r="C30" s="98"/>
      <c r="D30" s="98"/>
      <c r="E30" s="98"/>
      <c r="F30" s="98"/>
      <c r="G30" s="98"/>
      <c r="H30" s="79"/>
      <c r="I30" s="87"/>
      <c r="J30" s="87"/>
      <c r="K30" s="87"/>
      <c r="L30" s="87"/>
      <c r="M30" s="87"/>
      <c r="N30" s="2" t="s">
        <v>60</v>
      </c>
      <c r="O30" s="6">
        <f>SUM(O27:O29)</f>
        <v>2870560647.6</v>
      </c>
      <c r="P30" s="6">
        <f>SUM(P27:P29)</f>
        <v>3049739583.49</v>
      </c>
      <c r="Q30" s="6">
        <f>SUM(Q27:Q29)</f>
        <v>4198432923.81</v>
      </c>
      <c r="R30" s="6">
        <f>SUM(R27:R29)</f>
        <v>178941390</v>
      </c>
      <c r="S30" s="6">
        <f>SUM(S27:S29)</f>
        <v>10297674544.9</v>
      </c>
      <c r="T30" s="52"/>
    </row>
    <row r="31" spans="2:20" ht="36" customHeight="1">
      <c r="B31" s="116"/>
      <c r="C31" s="98"/>
      <c r="D31" s="98"/>
      <c r="E31" s="98"/>
      <c r="F31" s="98"/>
      <c r="G31" s="98"/>
      <c r="H31" s="77" t="s">
        <v>20</v>
      </c>
      <c r="I31" s="88">
        <f>O32</f>
        <v>100204000</v>
      </c>
      <c r="J31" s="88">
        <f>P32</f>
        <v>249319473</v>
      </c>
      <c r="K31" s="90">
        <f>Q32</f>
        <v>197524666</v>
      </c>
      <c r="L31" s="90">
        <f>R32</f>
        <v>0</v>
      </c>
      <c r="M31" s="90">
        <f>S32</f>
        <v>547048139</v>
      </c>
      <c r="N31" s="45" t="s">
        <v>43</v>
      </c>
      <c r="O31" s="31">
        <v>100204000</v>
      </c>
      <c r="P31" s="31">
        <v>249319473</v>
      </c>
      <c r="Q31" s="31">
        <v>197524666</v>
      </c>
      <c r="R31" s="35"/>
      <c r="S31" s="31">
        <f>O31+P31+R31+Q31</f>
        <v>547048139</v>
      </c>
      <c r="T31" s="136" t="s">
        <v>7</v>
      </c>
    </row>
    <row r="32" spans="2:20" ht="15" customHeight="1">
      <c r="B32" s="116"/>
      <c r="C32" s="98"/>
      <c r="D32" s="98"/>
      <c r="E32" s="98"/>
      <c r="F32" s="98"/>
      <c r="G32" s="98"/>
      <c r="H32" s="79"/>
      <c r="I32" s="89"/>
      <c r="J32" s="89"/>
      <c r="K32" s="92"/>
      <c r="L32" s="92"/>
      <c r="M32" s="92"/>
      <c r="N32" s="2" t="s">
        <v>60</v>
      </c>
      <c r="O32" s="6">
        <f>SUM(O31)</f>
        <v>100204000</v>
      </c>
      <c r="P32" s="6">
        <f>SUM(P31)</f>
        <v>249319473</v>
      </c>
      <c r="Q32" s="6">
        <f>SUM(Q31)</f>
        <v>197524666</v>
      </c>
      <c r="R32" s="6">
        <f>SUM(R31)</f>
        <v>0</v>
      </c>
      <c r="S32" s="6">
        <f>SUM(S31)</f>
        <v>547048139</v>
      </c>
      <c r="T32" s="137"/>
    </row>
    <row r="33" spans="2:20" ht="54" customHeight="1">
      <c r="B33" s="116"/>
      <c r="C33" s="98"/>
      <c r="D33" s="98"/>
      <c r="E33" s="98"/>
      <c r="F33" s="98"/>
      <c r="G33" s="98"/>
      <c r="H33" s="77" t="s">
        <v>46</v>
      </c>
      <c r="I33" s="85">
        <f>O36</f>
        <v>152505184</v>
      </c>
      <c r="J33" s="85">
        <f>P36</f>
        <v>296417218.2</v>
      </c>
      <c r="K33" s="85">
        <f>Q36</f>
        <v>296417628.2</v>
      </c>
      <c r="L33" s="85">
        <f>R36</f>
        <v>0</v>
      </c>
      <c r="M33" s="85">
        <f>S36</f>
        <v>745340030.4</v>
      </c>
      <c r="N33" s="1" t="s">
        <v>44</v>
      </c>
      <c r="O33" s="31">
        <v>68900000</v>
      </c>
      <c r="P33" s="31">
        <v>114129232.2</v>
      </c>
      <c r="Q33" s="31">
        <v>114129232.2</v>
      </c>
      <c r="R33" s="35"/>
      <c r="S33" s="31">
        <f>O33+P33+R33+Q33</f>
        <v>297158464.4</v>
      </c>
      <c r="T33" s="137"/>
    </row>
    <row r="34" spans="2:20" ht="51" customHeight="1">
      <c r="B34" s="116"/>
      <c r="C34" s="98"/>
      <c r="D34" s="98"/>
      <c r="E34" s="98"/>
      <c r="F34" s="98"/>
      <c r="G34" s="98"/>
      <c r="H34" s="78"/>
      <c r="I34" s="86"/>
      <c r="J34" s="86"/>
      <c r="K34" s="86"/>
      <c r="L34" s="86"/>
      <c r="M34" s="86"/>
      <c r="N34" s="1" t="s">
        <v>45</v>
      </c>
      <c r="O34" s="31">
        <v>15797184</v>
      </c>
      <c r="P34" s="31">
        <v>85375500</v>
      </c>
      <c r="Q34" s="31">
        <v>85375500</v>
      </c>
      <c r="R34" s="35"/>
      <c r="S34" s="31">
        <f>O34+P34+R34+Q34</f>
        <v>186548184</v>
      </c>
      <c r="T34" s="137"/>
    </row>
    <row r="35" spans="2:20" ht="33" customHeight="1">
      <c r="B35" s="116"/>
      <c r="C35" s="98"/>
      <c r="D35" s="98"/>
      <c r="E35" s="98"/>
      <c r="F35" s="98"/>
      <c r="G35" s="98"/>
      <c r="H35" s="78"/>
      <c r="I35" s="86"/>
      <c r="J35" s="86"/>
      <c r="K35" s="86"/>
      <c r="L35" s="86"/>
      <c r="M35" s="86"/>
      <c r="N35" s="1" t="s">
        <v>102</v>
      </c>
      <c r="O35" s="31">
        <v>67808000</v>
      </c>
      <c r="P35" s="31">
        <v>96912486</v>
      </c>
      <c r="Q35" s="31">
        <v>96912896</v>
      </c>
      <c r="R35" s="35"/>
      <c r="S35" s="31">
        <f>O35+P35+R35+Q35</f>
        <v>261633382</v>
      </c>
      <c r="T35" s="138"/>
    </row>
    <row r="36" spans="2:20" ht="15" customHeight="1">
      <c r="B36" s="116"/>
      <c r="C36" s="98"/>
      <c r="D36" s="98"/>
      <c r="E36" s="98"/>
      <c r="F36" s="98"/>
      <c r="G36" s="98"/>
      <c r="H36" s="79"/>
      <c r="I36" s="87"/>
      <c r="J36" s="87"/>
      <c r="K36" s="87"/>
      <c r="L36" s="87"/>
      <c r="M36" s="87"/>
      <c r="N36" s="2" t="s">
        <v>60</v>
      </c>
      <c r="O36" s="6">
        <f>SUM(O33:O35)</f>
        <v>152505184</v>
      </c>
      <c r="P36" s="6">
        <f>SUM(P33:P35)</f>
        <v>296417218.2</v>
      </c>
      <c r="Q36" s="6">
        <f>SUM(Q33:Q35)</f>
        <v>296417628.2</v>
      </c>
      <c r="R36" s="6">
        <f>SUM(R33:R35)</f>
        <v>0</v>
      </c>
      <c r="S36" s="6">
        <f>SUM(S33:S35)</f>
        <v>745340030.4</v>
      </c>
      <c r="T36" s="52"/>
    </row>
    <row r="37" spans="2:20" ht="66.75" customHeight="1">
      <c r="B37" s="116"/>
      <c r="C37" s="98"/>
      <c r="D37" s="98"/>
      <c r="E37" s="98"/>
      <c r="F37" s="98"/>
      <c r="G37" s="98"/>
      <c r="H37" s="77" t="s">
        <v>21</v>
      </c>
      <c r="I37" s="88">
        <f>O38</f>
        <v>118428706</v>
      </c>
      <c r="J37" s="88">
        <f>P38</f>
        <v>237521111</v>
      </c>
      <c r="K37" s="88">
        <f>Q38</f>
        <v>397050956.14</v>
      </c>
      <c r="L37" s="88">
        <f>R38</f>
        <v>0</v>
      </c>
      <c r="M37" s="88">
        <f>S38</f>
        <v>753000773.14</v>
      </c>
      <c r="N37" s="45" t="s">
        <v>47</v>
      </c>
      <c r="O37" s="31">
        <v>118428706</v>
      </c>
      <c r="P37" s="31">
        <v>237521111</v>
      </c>
      <c r="Q37" s="31">
        <v>397050956.14</v>
      </c>
      <c r="R37" s="35"/>
      <c r="S37" s="31">
        <f>O37+P37+R37+Q37</f>
        <v>753000773.14</v>
      </c>
      <c r="T37" s="43" t="s">
        <v>6</v>
      </c>
    </row>
    <row r="38" spans="2:20" ht="15.75" customHeight="1">
      <c r="B38" s="116"/>
      <c r="C38" s="98"/>
      <c r="D38" s="98"/>
      <c r="E38" s="98"/>
      <c r="F38" s="98"/>
      <c r="G38" s="98"/>
      <c r="H38" s="79"/>
      <c r="I38" s="89"/>
      <c r="J38" s="89"/>
      <c r="K38" s="89"/>
      <c r="L38" s="89"/>
      <c r="M38" s="89"/>
      <c r="N38" s="2" t="s">
        <v>60</v>
      </c>
      <c r="O38" s="6">
        <f>SUM(O37)</f>
        <v>118428706</v>
      </c>
      <c r="P38" s="6">
        <f>SUM(P37)</f>
        <v>237521111</v>
      </c>
      <c r="Q38" s="6">
        <f>SUM(Q37)</f>
        <v>397050956.14</v>
      </c>
      <c r="R38" s="6">
        <f>SUM(R37)</f>
        <v>0</v>
      </c>
      <c r="S38" s="6">
        <f>SUM(S37)</f>
        <v>753000773.14</v>
      </c>
      <c r="T38" s="43"/>
    </row>
    <row r="39" spans="2:20" ht="66" customHeight="1">
      <c r="B39" s="116"/>
      <c r="C39" s="98"/>
      <c r="D39" s="98"/>
      <c r="E39" s="98"/>
      <c r="F39" s="98"/>
      <c r="G39" s="98"/>
      <c r="H39" s="77" t="s">
        <v>22</v>
      </c>
      <c r="I39" s="90">
        <f>O42</f>
        <v>690981500</v>
      </c>
      <c r="J39" s="90">
        <f>P42</f>
        <v>1907840394</v>
      </c>
      <c r="K39" s="90">
        <f>Q42</f>
        <v>9477565734.26</v>
      </c>
      <c r="L39" s="88">
        <f>R42</f>
        <v>0</v>
      </c>
      <c r="M39" s="88">
        <f>S42</f>
        <v>12076387628.26</v>
      </c>
      <c r="N39" s="45" t="s">
        <v>48</v>
      </c>
      <c r="O39" s="31">
        <v>450444500</v>
      </c>
      <c r="P39" s="31">
        <v>891006000</v>
      </c>
      <c r="Q39" s="31">
        <v>207513332</v>
      </c>
      <c r="R39" s="31"/>
      <c r="S39" s="31">
        <f>O39+P39+R39+Q39</f>
        <v>1548963832</v>
      </c>
      <c r="T39" s="136" t="s">
        <v>7</v>
      </c>
    </row>
    <row r="40" spans="2:20" ht="30.75" customHeight="1">
      <c r="B40" s="116"/>
      <c r="C40" s="98"/>
      <c r="D40" s="98"/>
      <c r="E40" s="98"/>
      <c r="F40" s="98"/>
      <c r="G40" s="98"/>
      <c r="H40" s="78"/>
      <c r="I40" s="91"/>
      <c r="J40" s="91"/>
      <c r="K40" s="91"/>
      <c r="L40" s="93"/>
      <c r="M40" s="93"/>
      <c r="N40" s="1" t="s">
        <v>49</v>
      </c>
      <c r="O40" s="31">
        <v>191930000</v>
      </c>
      <c r="P40" s="31">
        <v>361235000</v>
      </c>
      <c r="Q40" s="31">
        <v>344174498</v>
      </c>
      <c r="R40" s="31"/>
      <c r="S40" s="31">
        <f>O40+P40+R40+Q40</f>
        <v>897339498</v>
      </c>
      <c r="T40" s="137"/>
    </row>
    <row r="41" spans="2:20" ht="38.25" customHeight="1">
      <c r="B41" s="116"/>
      <c r="C41" s="98"/>
      <c r="D41" s="98"/>
      <c r="E41" s="98"/>
      <c r="F41" s="98"/>
      <c r="G41" s="98"/>
      <c r="H41" s="78"/>
      <c r="I41" s="91"/>
      <c r="J41" s="91"/>
      <c r="K41" s="91"/>
      <c r="L41" s="93"/>
      <c r="M41" s="93"/>
      <c r="N41" s="1" t="s">
        <v>50</v>
      </c>
      <c r="O41" s="31">
        <v>48607000</v>
      </c>
      <c r="P41" s="31">
        <v>655599394</v>
      </c>
      <c r="Q41" s="31">
        <v>8925877904.26</v>
      </c>
      <c r="R41" s="31"/>
      <c r="S41" s="31">
        <f>O41+P41+R41+Q41</f>
        <v>9630084298.26</v>
      </c>
      <c r="T41" s="137"/>
    </row>
    <row r="42" spans="2:20" ht="15.75" customHeight="1">
      <c r="B42" s="116"/>
      <c r="C42" s="98"/>
      <c r="D42" s="98"/>
      <c r="E42" s="98"/>
      <c r="F42" s="98"/>
      <c r="G42" s="98"/>
      <c r="H42" s="79"/>
      <c r="I42" s="92"/>
      <c r="J42" s="92"/>
      <c r="K42" s="92"/>
      <c r="L42" s="89"/>
      <c r="M42" s="89"/>
      <c r="N42" s="4" t="s">
        <v>60</v>
      </c>
      <c r="O42" s="6">
        <f>SUM(O39:O41)</f>
        <v>690981500</v>
      </c>
      <c r="P42" s="6">
        <f>SUM(P39:P41)</f>
        <v>1907840394</v>
      </c>
      <c r="Q42" s="6">
        <f>SUM(Q39:Q41)</f>
        <v>9477565734.26</v>
      </c>
      <c r="R42" s="6">
        <f>SUM(R39:R41)</f>
        <v>0</v>
      </c>
      <c r="S42" s="6">
        <f>SUM(S39:S41)</f>
        <v>12076387628.26</v>
      </c>
      <c r="T42" s="137"/>
    </row>
    <row r="43" spans="2:20" ht="24">
      <c r="B43" s="116"/>
      <c r="C43" s="98"/>
      <c r="D43" s="98"/>
      <c r="E43" s="98"/>
      <c r="F43" s="98"/>
      <c r="G43" s="98"/>
      <c r="H43" s="77" t="s">
        <v>23</v>
      </c>
      <c r="I43" s="88">
        <f>O44</f>
        <v>30000000</v>
      </c>
      <c r="J43" s="88">
        <f>P44</f>
        <v>97787128</v>
      </c>
      <c r="K43" s="88">
        <f>Q44</f>
        <v>154963333</v>
      </c>
      <c r="L43" s="88">
        <f>R44</f>
        <v>0</v>
      </c>
      <c r="M43" s="88">
        <f>S44</f>
        <v>282750461</v>
      </c>
      <c r="N43" s="1" t="s">
        <v>51</v>
      </c>
      <c r="O43" s="31">
        <v>30000000</v>
      </c>
      <c r="P43" s="31">
        <v>97787128</v>
      </c>
      <c r="Q43" s="31">
        <v>154963333</v>
      </c>
      <c r="R43" s="31"/>
      <c r="S43" s="31">
        <f>O43+P43+R43+Q43</f>
        <v>282750461</v>
      </c>
      <c r="T43" s="137"/>
    </row>
    <row r="44" spans="2:20" ht="15">
      <c r="B44" s="116"/>
      <c r="C44" s="98"/>
      <c r="D44" s="98"/>
      <c r="E44" s="98"/>
      <c r="F44" s="98"/>
      <c r="G44" s="98"/>
      <c r="H44" s="79"/>
      <c r="I44" s="89"/>
      <c r="J44" s="89"/>
      <c r="K44" s="89"/>
      <c r="L44" s="89"/>
      <c r="M44" s="89"/>
      <c r="N44" s="4" t="s">
        <v>60</v>
      </c>
      <c r="O44" s="6">
        <f>SUM(O43)</f>
        <v>30000000</v>
      </c>
      <c r="P44" s="6">
        <f>SUM(P43)</f>
        <v>97787128</v>
      </c>
      <c r="Q44" s="6">
        <f>SUM(Q43)</f>
        <v>154963333</v>
      </c>
      <c r="R44" s="6">
        <f>SUM(R43)</f>
        <v>0</v>
      </c>
      <c r="S44" s="6">
        <f>SUM(S43)</f>
        <v>282750461</v>
      </c>
      <c r="T44" s="138"/>
    </row>
    <row r="45" spans="2:20" ht="15">
      <c r="B45" s="117"/>
      <c r="C45" s="99"/>
      <c r="D45" s="99"/>
      <c r="E45" s="99"/>
      <c r="F45" s="99"/>
      <c r="G45" s="99"/>
      <c r="H45" s="7" t="s">
        <v>62</v>
      </c>
      <c r="I45" s="8">
        <f>SUM(I7:I43)</f>
        <v>129994585387.49</v>
      </c>
      <c r="J45" s="8">
        <f>SUM(J7:J43)</f>
        <v>143046740284.9</v>
      </c>
      <c r="K45" s="8">
        <f>SUM(K7:K43)</f>
        <v>180062233129.72003</v>
      </c>
      <c r="L45" s="8">
        <f>SUM(L7:L43)</f>
        <v>30769974278.518402</v>
      </c>
      <c r="M45" s="8">
        <f>SUM(M7:M43)</f>
        <v>483873533080.6285</v>
      </c>
      <c r="N45" s="9" t="s">
        <v>62</v>
      </c>
      <c r="O45" s="13">
        <f>O44+O42+O38+O36+O32+O30+O26+O22+O17+O12</f>
        <v>129994585387.48999</v>
      </c>
      <c r="P45" s="13">
        <f>P44+P42+P38+P36+P32+P30+P26+P22+P17+P12</f>
        <v>143046740284.9</v>
      </c>
      <c r="Q45" s="13">
        <f>Q44+Q42+Q38+Q36+Q32+Q30+Q26+Q22+Q17+Q12</f>
        <v>180062233129.71997</v>
      </c>
      <c r="R45" s="13">
        <f>R44+R42+R38+R36+R32+R30+R26+R22+R17+R12</f>
        <v>30769974278.518402</v>
      </c>
      <c r="S45" s="13">
        <f>O45+P45+R45+Q45</f>
        <v>483873533080.62836</v>
      </c>
      <c r="T45" s="53"/>
    </row>
    <row r="46" spans="2:20" ht="24" customHeight="1">
      <c r="B46" s="102" t="s">
        <v>53</v>
      </c>
      <c r="C46" s="108">
        <f>I61</f>
        <v>6067226474</v>
      </c>
      <c r="D46" s="108">
        <f>J61</f>
        <v>4490201762.6</v>
      </c>
      <c r="E46" s="108">
        <f>K61</f>
        <v>3590129128.36</v>
      </c>
      <c r="F46" s="108">
        <f>L61</f>
        <v>13283520000</v>
      </c>
      <c r="G46" s="108">
        <f>M61</f>
        <v>27431077364.96</v>
      </c>
      <c r="H46" s="77" t="s">
        <v>55</v>
      </c>
      <c r="I46" s="125">
        <f>O48</f>
        <v>4385516719</v>
      </c>
      <c r="J46" s="125">
        <f>P48</f>
        <v>1537466435.8</v>
      </c>
      <c r="K46" s="125">
        <f>Q48</f>
        <v>1947691917</v>
      </c>
      <c r="L46" s="125">
        <f>R48</f>
        <v>2850500000</v>
      </c>
      <c r="M46" s="125">
        <f>S48</f>
        <v>10721175071.8</v>
      </c>
      <c r="N46" s="1" t="s">
        <v>63</v>
      </c>
      <c r="O46" s="31">
        <v>750431719</v>
      </c>
      <c r="P46" s="31">
        <v>1380778235.8</v>
      </c>
      <c r="Q46" s="31">
        <v>1783051797</v>
      </c>
      <c r="R46" s="66">
        <v>2850500000</v>
      </c>
      <c r="S46" s="31">
        <f>O46+P46+R46+Q46</f>
        <v>6764761751.8</v>
      </c>
      <c r="T46" s="136" t="s">
        <v>3</v>
      </c>
    </row>
    <row r="47" spans="2:20" ht="36">
      <c r="B47" s="103"/>
      <c r="C47" s="109"/>
      <c r="D47" s="109"/>
      <c r="E47" s="109"/>
      <c r="F47" s="109"/>
      <c r="G47" s="109"/>
      <c r="H47" s="78"/>
      <c r="I47" s="126"/>
      <c r="J47" s="126"/>
      <c r="K47" s="126"/>
      <c r="L47" s="126"/>
      <c r="M47" s="126"/>
      <c r="N47" s="1" t="s">
        <v>64</v>
      </c>
      <c r="O47" s="31">
        <v>3635085000</v>
      </c>
      <c r="P47" s="31">
        <v>156688200</v>
      </c>
      <c r="Q47" s="31">
        <v>164640120</v>
      </c>
      <c r="R47" s="3"/>
      <c r="S47" s="31">
        <f>O47+P47+R47+Q47</f>
        <v>3956413320</v>
      </c>
      <c r="T47" s="138"/>
    </row>
    <row r="48" spans="2:20" ht="16.5" customHeight="1">
      <c r="B48" s="103"/>
      <c r="C48" s="109"/>
      <c r="D48" s="109"/>
      <c r="E48" s="109"/>
      <c r="F48" s="109"/>
      <c r="G48" s="109"/>
      <c r="H48" s="79"/>
      <c r="I48" s="127"/>
      <c r="J48" s="127"/>
      <c r="K48" s="127"/>
      <c r="L48" s="127"/>
      <c r="M48" s="127"/>
      <c r="N48" s="4" t="s">
        <v>60</v>
      </c>
      <c r="O48" s="6">
        <f>SUM(O46:O47)</f>
        <v>4385516719</v>
      </c>
      <c r="P48" s="6">
        <f>SUM(P46:P47)</f>
        <v>1537466435.8</v>
      </c>
      <c r="Q48" s="6">
        <f>SUM(Q46:Q47)</f>
        <v>1947691917</v>
      </c>
      <c r="R48" s="6">
        <f>SUM(R46:R47)</f>
        <v>2850500000</v>
      </c>
      <c r="S48" s="6">
        <f>SUM(S46:S47)</f>
        <v>10721175071.8</v>
      </c>
      <c r="T48" s="52"/>
    </row>
    <row r="49" spans="2:20" ht="44.25" customHeight="1">
      <c r="B49" s="103"/>
      <c r="C49" s="109"/>
      <c r="D49" s="109"/>
      <c r="E49" s="109"/>
      <c r="F49" s="109"/>
      <c r="G49" s="109"/>
      <c r="H49" s="77" t="s">
        <v>73</v>
      </c>
      <c r="I49" s="128">
        <f>O50</f>
        <v>186393934</v>
      </c>
      <c r="J49" s="128">
        <f>P50</f>
        <v>339161779</v>
      </c>
      <c r="K49" s="128">
        <f>Q50</f>
        <v>144899999</v>
      </c>
      <c r="L49" s="128">
        <f>R50</f>
        <v>0</v>
      </c>
      <c r="M49" s="128">
        <f>S50</f>
        <v>670455712</v>
      </c>
      <c r="N49" s="1" t="s">
        <v>65</v>
      </c>
      <c r="O49" s="31">
        <v>186393934</v>
      </c>
      <c r="P49" s="31">
        <v>339161779</v>
      </c>
      <c r="Q49" s="31">
        <v>144899999</v>
      </c>
      <c r="R49" s="3"/>
      <c r="S49" s="31">
        <f>O49+P49+R49+Q49</f>
        <v>670455712</v>
      </c>
      <c r="T49" s="139" t="s">
        <v>104</v>
      </c>
    </row>
    <row r="50" spans="2:20" ht="17.25" customHeight="1">
      <c r="B50" s="103"/>
      <c r="C50" s="109"/>
      <c r="D50" s="109"/>
      <c r="E50" s="109"/>
      <c r="F50" s="109"/>
      <c r="G50" s="109"/>
      <c r="H50" s="79"/>
      <c r="I50" s="129"/>
      <c r="J50" s="129"/>
      <c r="K50" s="129"/>
      <c r="L50" s="129"/>
      <c r="M50" s="129"/>
      <c r="N50" s="4" t="s">
        <v>60</v>
      </c>
      <c r="O50" s="6">
        <f>SUM(O49)</f>
        <v>186393934</v>
      </c>
      <c r="P50" s="6">
        <f>SUM(P49)</f>
        <v>339161779</v>
      </c>
      <c r="Q50" s="6">
        <f>SUM(Q49)</f>
        <v>144899999</v>
      </c>
      <c r="R50" s="6">
        <f>SUM(R49)</f>
        <v>0</v>
      </c>
      <c r="S50" s="6">
        <f>SUM(S49)</f>
        <v>670455712</v>
      </c>
      <c r="T50" s="137"/>
    </row>
    <row r="51" spans="2:20" ht="36">
      <c r="B51" s="103"/>
      <c r="C51" s="109"/>
      <c r="D51" s="109"/>
      <c r="E51" s="109"/>
      <c r="F51" s="109"/>
      <c r="G51" s="109"/>
      <c r="H51" s="77" t="s">
        <v>74</v>
      </c>
      <c r="I51" s="123">
        <f>O53</f>
        <v>33350000</v>
      </c>
      <c r="J51" s="123">
        <f>P53</f>
        <v>441742666</v>
      </c>
      <c r="K51" s="123">
        <f>Q53</f>
        <v>394077500</v>
      </c>
      <c r="L51" s="123">
        <f>R53</f>
        <v>0</v>
      </c>
      <c r="M51" s="123">
        <f>S53</f>
        <v>869170166</v>
      </c>
      <c r="N51" s="1" t="s">
        <v>66</v>
      </c>
      <c r="O51" s="31">
        <v>33350000</v>
      </c>
      <c r="P51" s="31">
        <v>378526000</v>
      </c>
      <c r="Q51" s="31">
        <v>332827500</v>
      </c>
      <c r="R51" s="3"/>
      <c r="S51" s="31">
        <f>O51+P51+R51+Q51</f>
        <v>744703500</v>
      </c>
      <c r="T51" s="137"/>
    </row>
    <row r="52" spans="2:20" ht="24">
      <c r="B52" s="103"/>
      <c r="C52" s="109"/>
      <c r="D52" s="109"/>
      <c r="E52" s="109"/>
      <c r="F52" s="109"/>
      <c r="G52" s="109"/>
      <c r="H52" s="78"/>
      <c r="I52" s="124"/>
      <c r="J52" s="124"/>
      <c r="K52" s="124"/>
      <c r="L52" s="124"/>
      <c r="M52" s="124"/>
      <c r="N52" s="1" t="s">
        <v>67</v>
      </c>
      <c r="O52" s="31">
        <v>0</v>
      </c>
      <c r="P52" s="31">
        <v>63216666</v>
      </c>
      <c r="Q52" s="31">
        <v>61250000</v>
      </c>
      <c r="R52" s="3"/>
      <c r="S52" s="31">
        <f>O52+P52+R52+Q52</f>
        <v>124466666</v>
      </c>
      <c r="T52" s="138"/>
    </row>
    <row r="53" spans="2:20" ht="15">
      <c r="B53" s="103"/>
      <c r="C53" s="109"/>
      <c r="D53" s="109"/>
      <c r="E53" s="109"/>
      <c r="F53" s="109"/>
      <c r="G53" s="109"/>
      <c r="H53" s="79"/>
      <c r="I53" s="130"/>
      <c r="J53" s="130"/>
      <c r="K53" s="130"/>
      <c r="L53" s="130"/>
      <c r="M53" s="130"/>
      <c r="N53" s="4" t="s">
        <v>60</v>
      </c>
      <c r="O53" s="6">
        <f>SUM(O51:O52)</f>
        <v>33350000</v>
      </c>
      <c r="P53" s="6">
        <f>SUM(P51:P52)</f>
        <v>441742666</v>
      </c>
      <c r="Q53" s="6">
        <f>SUM(Q51:Q52)</f>
        <v>394077500</v>
      </c>
      <c r="R53" s="6">
        <f>SUM(R51:R52)</f>
        <v>0</v>
      </c>
      <c r="S53" s="6">
        <f>SUM(S51:S52)</f>
        <v>869170166</v>
      </c>
      <c r="T53" s="52"/>
    </row>
    <row r="54" spans="2:20" ht="63" customHeight="1">
      <c r="B54" s="103"/>
      <c r="C54" s="109"/>
      <c r="D54" s="109"/>
      <c r="E54" s="109"/>
      <c r="F54" s="109"/>
      <c r="G54" s="109"/>
      <c r="H54" s="77" t="s">
        <v>75</v>
      </c>
      <c r="I54" s="123">
        <f>O57</f>
        <v>1050345560</v>
      </c>
      <c r="J54" s="123">
        <f>P57</f>
        <v>1001830881.8</v>
      </c>
      <c r="K54" s="123">
        <f>Q57</f>
        <v>1103459712.3600001</v>
      </c>
      <c r="L54" s="123">
        <f>R57</f>
        <v>0</v>
      </c>
      <c r="M54" s="123">
        <f>S57</f>
        <v>3155636154.16</v>
      </c>
      <c r="N54" s="1" t="s">
        <v>68</v>
      </c>
      <c r="O54" s="31">
        <v>718705240</v>
      </c>
      <c r="P54" s="31">
        <v>762209743.8</v>
      </c>
      <c r="Q54" s="31">
        <v>853189711.36</v>
      </c>
      <c r="R54" s="3"/>
      <c r="S54" s="31">
        <f>O54+P54+R54+Q54</f>
        <v>2334104695.16</v>
      </c>
      <c r="T54" s="139" t="s">
        <v>104</v>
      </c>
    </row>
    <row r="55" spans="2:20" ht="24">
      <c r="B55" s="103"/>
      <c r="C55" s="109"/>
      <c r="D55" s="109"/>
      <c r="E55" s="109"/>
      <c r="F55" s="109"/>
      <c r="G55" s="109"/>
      <c r="H55" s="78"/>
      <c r="I55" s="124"/>
      <c r="J55" s="124"/>
      <c r="K55" s="124"/>
      <c r="L55" s="124"/>
      <c r="M55" s="124"/>
      <c r="N55" s="1" t="s">
        <v>69</v>
      </c>
      <c r="O55" s="31">
        <v>22900000</v>
      </c>
      <c r="P55" s="31">
        <v>35306831</v>
      </c>
      <c r="Q55" s="31">
        <v>35500040</v>
      </c>
      <c r="R55" s="3"/>
      <c r="S55" s="31">
        <f>O55+P55+R55+Q55</f>
        <v>93706871</v>
      </c>
      <c r="T55" s="137"/>
    </row>
    <row r="56" spans="2:20" ht="27" customHeight="1">
      <c r="B56" s="103"/>
      <c r="C56" s="109"/>
      <c r="D56" s="109"/>
      <c r="E56" s="109"/>
      <c r="F56" s="109"/>
      <c r="G56" s="109"/>
      <c r="H56" s="78"/>
      <c r="I56" s="124"/>
      <c r="J56" s="124"/>
      <c r="K56" s="124"/>
      <c r="L56" s="124"/>
      <c r="M56" s="124"/>
      <c r="N56" s="1" t="s">
        <v>70</v>
      </c>
      <c r="O56" s="31">
        <v>308740320</v>
      </c>
      <c r="P56" s="31">
        <v>204314307</v>
      </c>
      <c r="Q56" s="31">
        <v>214769961</v>
      </c>
      <c r="R56" s="3"/>
      <c r="S56" s="31">
        <f>O56+P56+R56+Q56</f>
        <v>727824588</v>
      </c>
      <c r="T56" s="138"/>
    </row>
    <row r="57" spans="2:20" ht="36.75" customHeight="1">
      <c r="B57" s="103"/>
      <c r="C57" s="109"/>
      <c r="D57" s="109"/>
      <c r="E57" s="109"/>
      <c r="F57" s="109"/>
      <c r="G57" s="109"/>
      <c r="H57" s="79"/>
      <c r="I57" s="130"/>
      <c r="J57" s="130"/>
      <c r="K57" s="130"/>
      <c r="L57" s="130"/>
      <c r="M57" s="130"/>
      <c r="N57" s="4" t="s">
        <v>60</v>
      </c>
      <c r="O57" s="6">
        <f>SUM(O54:O56)</f>
        <v>1050345560</v>
      </c>
      <c r="P57" s="6">
        <f>SUM(P54:P56)</f>
        <v>1001830881.8</v>
      </c>
      <c r="Q57" s="6">
        <f>SUM(Q54:Q56)</f>
        <v>1103459712.3600001</v>
      </c>
      <c r="R57" s="6">
        <f>SUM(R54:R56)</f>
        <v>0</v>
      </c>
      <c r="S57" s="6">
        <f>SUM(S54:S56)</f>
        <v>3155636154.16</v>
      </c>
      <c r="T57" s="52"/>
    </row>
    <row r="58" spans="2:20" ht="36">
      <c r="B58" s="103"/>
      <c r="C58" s="109"/>
      <c r="D58" s="109"/>
      <c r="E58" s="109"/>
      <c r="F58" s="109"/>
      <c r="G58" s="109"/>
      <c r="H58" s="77" t="s">
        <v>78</v>
      </c>
      <c r="I58" s="123">
        <f>O60</f>
        <v>411620261</v>
      </c>
      <c r="J58" s="123">
        <v>1170000000</v>
      </c>
      <c r="K58" s="123"/>
      <c r="L58" s="123">
        <v>10433020000</v>
      </c>
      <c r="M58" s="123">
        <f>I58+J58+L58+K58</f>
        <v>12014640261</v>
      </c>
      <c r="N58" s="1" t="s">
        <v>71</v>
      </c>
      <c r="O58" s="31">
        <v>65500000</v>
      </c>
      <c r="P58" s="31">
        <v>1000000000</v>
      </c>
      <c r="Q58" s="31"/>
      <c r="R58" s="66">
        <f>10433020000+'[1]CONSOLIDADO PROYECTOS'!$M$30+1532588000</f>
        <v>14160456732</v>
      </c>
      <c r="S58" s="31">
        <f>O58+P58+R58+Q58</f>
        <v>15225956732</v>
      </c>
      <c r="T58" s="139" t="s">
        <v>9</v>
      </c>
    </row>
    <row r="59" spans="2:20" ht="24">
      <c r="B59" s="103"/>
      <c r="C59" s="109"/>
      <c r="D59" s="109"/>
      <c r="E59" s="109"/>
      <c r="F59" s="109"/>
      <c r="G59" s="109"/>
      <c r="H59" s="78"/>
      <c r="I59" s="124"/>
      <c r="J59" s="124">
        <v>1170000000</v>
      </c>
      <c r="K59" s="124"/>
      <c r="L59" s="124"/>
      <c r="M59" s="124"/>
      <c r="N59" s="1" t="s">
        <v>72</v>
      </c>
      <c r="O59" s="31">
        <v>346120261</v>
      </c>
      <c r="P59" s="31">
        <v>170000000</v>
      </c>
      <c r="Q59" s="31"/>
      <c r="R59" s="66">
        <v>3000000000</v>
      </c>
      <c r="S59" s="31">
        <f>O59+P59+R59+Q59</f>
        <v>3516120261</v>
      </c>
      <c r="T59" s="137"/>
    </row>
    <row r="60" spans="2:20" ht="17.25" customHeight="1">
      <c r="B60" s="103"/>
      <c r="C60" s="109"/>
      <c r="D60" s="109"/>
      <c r="E60" s="109"/>
      <c r="F60" s="109"/>
      <c r="G60" s="109"/>
      <c r="H60" s="79"/>
      <c r="I60" s="124"/>
      <c r="J60" s="124">
        <v>1170000000</v>
      </c>
      <c r="K60" s="130"/>
      <c r="L60" s="124"/>
      <c r="M60" s="124"/>
      <c r="N60" s="4" t="s">
        <v>60</v>
      </c>
      <c r="O60" s="6">
        <f>SUM(O58:O59)</f>
        <v>411620261</v>
      </c>
      <c r="P60" s="6">
        <f>SUM(P58:P59)</f>
        <v>1170000000</v>
      </c>
      <c r="Q60" s="6">
        <f>SUM(Q58:Q59)</f>
        <v>0</v>
      </c>
      <c r="R60" s="6">
        <f>SUM(R58:R59)</f>
        <v>17160456732</v>
      </c>
      <c r="S60" s="6">
        <f>SUM(S58:S59)</f>
        <v>18742076993</v>
      </c>
      <c r="T60" s="52"/>
    </row>
    <row r="61" spans="2:20" ht="15">
      <c r="B61" s="104"/>
      <c r="C61" s="110"/>
      <c r="D61" s="110"/>
      <c r="E61" s="110"/>
      <c r="F61" s="110"/>
      <c r="G61" s="110"/>
      <c r="H61" s="9" t="s">
        <v>62</v>
      </c>
      <c r="I61" s="12">
        <f>SUM(I46:I58)</f>
        <v>6067226474</v>
      </c>
      <c r="J61" s="12">
        <f>SUM(J46:J58)</f>
        <v>4490201762.6</v>
      </c>
      <c r="K61" s="12">
        <f>SUM(K46:K58)</f>
        <v>3590129128.36</v>
      </c>
      <c r="L61" s="12">
        <f>SUM(L46:L58)</f>
        <v>13283520000</v>
      </c>
      <c r="M61" s="12">
        <f>SUM(M46:M60)</f>
        <v>27431077364.96</v>
      </c>
      <c r="N61" s="9" t="s">
        <v>62</v>
      </c>
      <c r="O61" s="13">
        <f>+O60+O57+O53+O50+O48</f>
        <v>6067226474</v>
      </c>
      <c r="P61" s="13">
        <f>+P60+P57+P53+P50+P48</f>
        <v>4490201762.6</v>
      </c>
      <c r="Q61" s="13">
        <f>+Q60+Q57+Q53+Q50+Q48</f>
        <v>3590129128.36</v>
      </c>
      <c r="R61" s="36">
        <v>13283520000</v>
      </c>
      <c r="S61" s="13">
        <f>O61+P61+R61</f>
        <v>23840948236.6</v>
      </c>
      <c r="T61" s="53"/>
    </row>
    <row r="62" spans="2:20" ht="60" customHeight="1">
      <c r="B62" s="102" t="s">
        <v>54</v>
      </c>
      <c r="C62" s="111">
        <f>I69</f>
        <v>15857907959.380001</v>
      </c>
      <c r="D62" s="111">
        <f>J69</f>
        <v>48612972289.659996</v>
      </c>
      <c r="E62" s="111">
        <f>K69</f>
        <v>52016678829.659996</v>
      </c>
      <c r="F62" s="111">
        <f>L69</f>
        <v>90991203831.80498</v>
      </c>
      <c r="G62" s="108">
        <f>M69</f>
        <v>207478762910.50497</v>
      </c>
      <c r="H62" s="77" t="s">
        <v>76</v>
      </c>
      <c r="I62" s="108">
        <f>O63</f>
        <v>294361333.34000003</v>
      </c>
      <c r="J62" s="108">
        <f>P63</f>
        <v>431493179</v>
      </c>
      <c r="K62" s="108">
        <f>Q63</f>
        <v>445055634</v>
      </c>
      <c r="L62" s="108">
        <f>R63</f>
        <v>0</v>
      </c>
      <c r="M62" s="108">
        <f>S63</f>
        <v>1170910146.3400002</v>
      </c>
      <c r="N62" s="45" t="s">
        <v>103</v>
      </c>
      <c r="O62" s="31">
        <v>294361333.34000003</v>
      </c>
      <c r="P62" s="31">
        <v>431493179</v>
      </c>
      <c r="Q62" s="31">
        <v>445055634</v>
      </c>
      <c r="R62" s="3"/>
      <c r="S62" s="31">
        <f>O62+P62+R62+Q62</f>
        <v>1170910146.3400002</v>
      </c>
      <c r="T62" s="44" t="s">
        <v>112</v>
      </c>
    </row>
    <row r="63" spans="2:20" ht="18" customHeight="1">
      <c r="B63" s="103"/>
      <c r="C63" s="111"/>
      <c r="D63" s="111"/>
      <c r="E63" s="111"/>
      <c r="F63" s="111"/>
      <c r="G63" s="109"/>
      <c r="H63" s="79"/>
      <c r="I63" s="110"/>
      <c r="J63" s="110"/>
      <c r="K63" s="110"/>
      <c r="L63" s="110"/>
      <c r="M63" s="110"/>
      <c r="N63" s="4" t="s">
        <v>60</v>
      </c>
      <c r="O63" s="6">
        <f>SUM(O62)</f>
        <v>294361333.34000003</v>
      </c>
      <c r="P63" s="6">
        <f>SUM(P62)</f>
        <v>431493179</v>
      </c>
      <c r="Q63" s="6">
        <f>SUM(Q62)</f>
        <v>445055634</v>
      </c>
      <c r="R63" s="6">
        <f>SUM(R62)</f>
        <v>0</v>
      </c>
      <c r="S63" s="6">
        <f>SUM(S62)</f>
        <v>1170910146.3400002</v>
      </c>
      <c r="T63" s="52"/>
    </row>
    <row r="64" spans="2:20" ht="95.25" customHeight="1">
      <c r="B64" s="103"/>
      <c r="C64" s="111"/>
      <c r="D64" s="111"/>
      <c r="E64" s="111"/>
      <c r="F64" s="111"/>
      <c r="G64" s="109"/>
      <c r="H64" s="77" t="s">
        <v>77</v>
      </c>
      <c r="I64" s="118">
        <f>O68</f>
        <v>15563546626.04</v>
      </c>
      <c r="J64" s="118">
        <f>P68</f>
        <v>48181479110.659996</v>
      </c>
      <c r="K64" s="118">
        <f>Q68</f>
        <v>51571623195.659996</v>
      </c>
      <c r="L64" s="118">
        <f>R68</f>
        <v>90991203831.80498</v>
      </c>
      <c r="M64" s="118">
        <f>S68</f>
        <v>206307852764.16498</v>
      </c>
      <c r="N64" s="1" t="s">
        <v>79</v>
      </c>
      <c r="O64" s="31">
        <v>1222610521.2</v>
      </c>
      <c r="P64" s="31">
        <v>16636548137.24</v>
      </c>
      <c r="Q64" s="31">
        <v>25855459301.92</v>
      </c>
      <c r="R64" s="66">
        <v>44075285825.71498</v>
      </c>
      <c r="S64" s="31">
        <f>O64+P64+R64+Q64</f>
        <v>87789903786.07498</v>
      </c>
      <c r="T64" s="136" t="s">
        <v>100</v>
      </c>
    </row>
    <row r="65" spans="2:20" ht="66" customHeight="1">
      <c r="B65" s="103"/>
      <c r="C65" s="111"/>
      <c r="D65" s="111"/>
      <c r="E65" s="111"/>
      <c r="F65" s="111"/>
      <c r="G65" s="109"/>
      <c r="H65" s="78"/>
      <c r="I65" s="119"/>
      <c r="J65" s="119"/>
      <c r="K65" s="119"/>
      <c r="L65" s="119"/>
      <c r="M65" s="119"/>
      <c r="N65" s="1" t="s">
        <v>12</v>
      </c>
      <c r="O65" s="31">
        <v>10846267000</v>
      </c>
      <c r="P65" s="31">
        <v>19603878549.809998</v>
      </c>
      <c r="Q65" s="31">
        <v>9139432006.810001</v>
      </c>
      <c r="R65" s="66">
        <v>32703355250.09</v>
      </c>
      <c r="S65" s="31">
        <f>O65+P65+R65+Q65</f>
        <v>72292932806.70999</v>
      </c>
      <c r="T65" s="138"/>
    </row>
    <row r="66" spans="2:20" ht="86.25" customHeight="1">
      <c r="B66" s="103"/>
      <c r="C66" s="111"/>
      <c r="D66" s="111"/>
      <c r="E66" s="111"/>
      <c r="F66" s="111"/>
      <c r="G66" s="109"/>
      <c r="H66" s="78"/>
      <c r="I66" s="119"/>
      <c r="J66" s="119"/>
      <c r="K66" s="119"/>
      <c r="L66" s="119"/>
      <c r="M66" s="119"/>
      <c r="N66" s="1" t="s">
        <v>109</v>
      </c>
      <c r="O66" s="31">
        <v>2470057724</v>
      </c>
      <c r="P66" s="31">
        <v>5857478146.79</v>
      </c>
      <c r="R66" s="67">
        <f>'[1]CONSOLIDADO PROYECTOS'!$P$38+'[1]CONSOLIDADO PROYECTOS'!$P$41+'[1]CONSOLIDADO PROYECTOS'!$P$50+'[1]CONSOLIDADO PROYECTOS'!$P$42+'[1]CONSOLIDADO PROYECTOS'!$P$43+'[1]CONSOLIDADO PROYECTOS'!$P$37</f>
        <v>4528283749</v>
      </c>
      <c r="S66" s="31">
        <f>O66+P66+R66+Q66</f>
        <v>12855819619.79</v>
      </c>
      <c r="T66" s="43" t="s">
        <v>101</v>
      </c>
    </row>
    <row r="67" spans="2:20" ht="63.75" customHeight="1">
      <c r="B67" s="103"/>
      <c r="C67" s="111"/>
      <c r="D67" s="111"/>
      <c r="E67" s="111"/>
      <c r="F67" s="111"/>
      <c r="G67" s="109"/>
      <c r="H67" s="78"/>
      <c r="I67" s="119"/>
      <c r="J67" s="119"/>
      <c r="K67" s="119"/>
      <c r="L67" s="119"/>
      <c r="M67" s="119"/>
      <c r="N67" s="1" t="s">
        <v>56</v>
      </c>
      <c r="O67" s="31">
        <v>1024611380.84</v>
      </c>
      <c r="P67" s="31">
        <v>6083574276.82</v>
      </c>
      <c r="Q67" s="31">
        <v>16576731886.929998</v>
      </c>
      <c r="R67" s="66">
        <f>4477631949+'[1]CONSOLIDADO PROYECTOS'!$P$32</f>
        <v>9684279007</v>
      </c>
      <c r="S67" s="31">
        <f>O67+P67+R67+Q67</f>
        <v>33369196551.589996</v>
      </c>
      <c r="T67" s="44" t="s">
        <v>108</v>
      </c>
    </row>
    <row r="68" spans="2:20" ht="15" customHeight="1">
      <c r="B68" s="103"/>
      <c r="C68" s="111"/>
      <c r="D68" s="111"/>
      <c r="E68" s="111"/>
      <c r="F68" s="111"/>
      <c r="G68" s="109"/>
      <c r="H68" s="79"/>
      <c r="I68" s="120"/>
      <c r="J68" s="120"/>
      <c r="K68" s="120"/>
      <c r="L68" s="120"/>
      <c r="M68" s="120"/>
      <c r="N68" s="4" t="s">
        <v>60</v>
      </c>
      <c r="O68" s="6">
        <f>SUM(O64:O67)</f>
        <v>15563546626.04</v>
      </c>
      <c r="P68" s="6">
        <f>SUM(P64:P67)</f>
        <v>48181479110.659996</v>
      </c>
      <c r="Q68" s="6">
        <f>SUM(Q64:Q67)</f>
        <v>51571623195.659996</v>
      </c>
      <c r="R68" s="6">
        <f>SUM(R64:R67)</f>
        <v>90991203831.80498</v>
      </c>
      <c r="S68" s="6">
        <f>SUM(S64:S67)</f>
        <v>206307852764.16498</v>
      </c>
      <c r="T68" s="52"/>
    </row>
    <row r="69" spans="2:20" ht="15" customHeight="1">
      <c r="B69" s="104"/>
      <c r="C69" s="111"/>
      <c r="D69" s="111"/>
      <c r="E69" s="111"/>
      <c r="F69" s="111"/>
      <c r="G69" s="109"/>
      <c r="H69" s="9" t="s">
        <v>62</v>
      </c>
      <c r="I69" s="12">
        <f>SUM(I62:I68)</f>
        <v>15857907959.380001</v>
      </c>
      <c r="J69" s="12">
        <f>SUM(J62:J68)</f>
        <v>48612972289.659996</v>
      </c>
      <c r="K69" s="12">
        <f>SUM(K62:K68)</f>
        <v>52016678829.659996</v>
      </c>
      <c r="L69" s="12">
        <f>SUM(L62:L68)</f>
        <v>90991203831.80498</v>
      </c>
      <c r="M69" s="12">
        <f>SUM(M62:M68)</f>
        <v>207478762910.50497</v>
      </c>
      <c r="N69" s="9" t="s">
        <v>62</v>
      </c>
      <c r="O69" s="13">
        <f>O68+O63</f>
        <v>15857907959.380001</v>
      </c>
      <c r="P69" s="13">
        <f>P68+P63</f>
        <v>48612972289.659996</v>
      </c>
      <c r="Q69" s="13">
        <f>Q68+Q63</f>
        <v>52016678829.659996</v>
      </c>
      <c r="R69" s="13">
        <f>R68+R63</f>
        <v>90991203831.80498</v>
      </c>
      <c r="S69" s="13">
        <f>S68+S63</f>
        <v>207478762910.50497</v>
      </c>
      <c r="T69" s="52"/>
    </row>
    <row r="70" spans="2:20" ht="70.5" customHeight="1">
      <c r="B70" s="102" t="s">
        <v>57</v>
      </c>
      <c r="C70" s="112">
        <f>I77</f>
        <v>365992061</v>
      </c>
      <c r="D70" s="112">
        <f>J77</f>
        <v>695321265.2</v>
      </c>
      <c r="E70" s="112">
        <f>K77</f>
        <v>1507945040</v>
      </c>
      <c r="F70" s="112">
        <f>L77</f>
        <v>10921687058.48</v>
      </c>
      <c r="G70" s="112">
        <f>M77</f>
        <v>13490945424.68</v>
      </c>
      <c r="H70" s="77" t="s">
        <v>95</v>
      </c>
      <c r="I70" s="118">
        <f>O74</f>
        <v>355992061</v>
      </c>
      <c r="J70" s="118">
        <f>P74</f>
        <v>692753203.2</v>
      </c>
      <c r="K70" s="118">
        <f>Q74</f>
        <v>1404328373</v>
      </c>
      <c r="L70" s="118">
        <f>R74</f>
        <v>10921687058.48</v>
      </c>
      <c r="M70" s="118">
        <f>S74</f>
        <v>13374760695.68</v>
      </c>
      <c r="N70" s="63" t="s">
        <v>80</v>
      </c>
      <c r="O70" s="31">
        <v>52500000</v>
      </c>
      <c r="P70" s="31">
        <v>187451158</v>
      </c>
      <c r="Q70" s="31">
        <v>824251661</v>
      </c>
      <c r="R70" s="31"/>
      <c r="S70" s="31">
        <f>O70+P70+R70+Q70</f>
        <v>1064202819</v>
      </c>
      <c r="T70" s="136" t="s">
        <v>3</v>
      </c>
    </row>
    <row r="71" spans="2:20" ht="33.75">
      <c r="B71" s="103"/>
      <c r="C71" s="113"/>
      <c r="D71" s="113"/>
      <c r="E71" s="113"/>
      <c r="F71" s="113"/>
      <c r="G71" s="113"/>
      <c r="H71" s="78"/>
      <c r="I71" s="119"/>
      <c r="J71" s="119"/>
      <c r="K71" s="119"/>
      <c r="L71" s="119"/>
      <c r="M71" s="119"/>
      <c r="N71" s="63" t="s">
        <v>81</v>
      </c>
      <c r="O71" s="31">
        <v>51850000</v>
      </c>
      <c r="P71" s="31">
        <v>37448836</v>
      </c>
      <c r="Q71" s="31">
        <v>86135714</v>
      </c>
      <c r="R71" s="65">
        <v>4000000000</v>
      </c>
      <c r="S71" s="31">
        <f>O71+P71+R71+Q71</f>
        <v>4175434550</v>
      </c>
      <c r="T71" s="138"/>
    </row>
    <row r="72" spans="2:20" ht="48" customHeight="1">
      <c r="B72" s="103"/>
      <c r="C72" s="113"/>
      <c r="D72" s="113"/>
      <c r="E72" s="113"/>
      <c r="F72" s="113"/>
      <c r="G72" s="113"/>
      <c r="H72" s="78"/>
      <c r="I72" s="119"/>
      <c r="J72" s="119"/>
      <c r="K72" s="119"/>
      <c r="L72" s="119"/>
      <c r="M72" s="119"/>
      <c r="N72" s="63" t="s">
        <v>82</v>
      </c>
      <c r="O72" s="31">
        <v>57372000</v>
      </c>
      <c r="P72" s="31">
        <v>293724353.2</v>
      </c>
      <c r="Q72" s="31">
        <v>193673728</v>
      </c>
      <c r="R72" s="65">
        <v>3185937058.48</v>
      </c>
      <c r="S72" s="31">
        <f>O72+P72+R72+Q72</f>
        <v>3730707139.68</v>
      </c>
      <c r="T72" s="44" t="s">
        <v>111</v>
      </c>
    </row>
    <row r="73" spans="2:20" s="54" customFormat="1" ht="45">
      <c r="B73" s="103"/>
      <c r="C73" s="113"/>
      <c r="D73" s="113"/>
      <c r="E73" s="113"/>
      <c r="F73" s="113"/>
      <c r="G73" s="113"/>
      <c r="H73" s="78"/>
      <c r="I73" s="119"/>
      <c r="J73" s="119"/>
      <c r="K73" s="119"/>
      <c r="L73" s="119"/>
      <c r="M73" s="119"/>
      <c r="N73" s="64" t="s">
        <v>83</v>
      </c>
      <c r="O73" s="65">
        <v>194270061</v>
      </c>
      <c r="P73" s="65">
        <v>174128856</v>
      </c>
      <c r="Q73" s="65">
        <v>300267270</v>
      </c>
      <c r="R73" s="65">
        <v>3735750000</v>
      </c>
      <c r="S73" s="65">
        <f>O73+P73+R73+Q73</f>
        <v>4404416187</v>
      </c>
      <c r="T73" s="43" t="s">
        <v>6</v>
      </c>
    </row>
    <row r="74" spans="2:20" s="54" customFormat="1" ht="15">
      <c r="B74" s="103"/>
      <c r="C74" s="113"/>
      <c r="D74" s="113"/>
      <c r="E74" s="113"/>
      <c r="F74" s="113"/>
      <c r="G74" s="113"/>
      <c r="H74" s="79"/>
      <c r="I74" s="120"/>
      <c r="J74" s="120"/>
      <c r="K74" s="120"/>
      <c r="L74" s="120"/>
      <c r="M74" s="120"/>
      <c r="N74" s="15" t="s">
        <v>60</v>
      </c>
      <c r="O74" s="34">
        <f>SUM(O70:O73)</f>
        <v>355992061</v>
      </c>
      <c r="P74" s="34">
        <f>SUM(P70:P73)</f>
        <v>692753203.2</v>
      </c>
      <c r="Q74" s="34">
        <f>SUM(Q70:Q73)</f>
        <v>1404328373</v>
      </c>
      <c r="R74" s="34">
        <f>SUM(R70:R73)</f>
        <v>10921687058.48</v>
      </c>
      <c r="S74" s="34">
        <f>SUM(S70:S73)</f>
        <v>13374760695.68</v>
      </c>
      <c r="T74" s="14"/>
    </row>
    <row r="75" spans="2:20" ht="135.75" customHeight="1">
      <c r="B75" s="103"/>
      <c r="C75" s="113"/>
      <c r="D75" s="113"/>
      <c r="E75" s="113"/>
      <c r="F75" s="113"/>
      <c r="G75" s="113"/>
      <c r="H75" s="77" t="s">
        <v>94</v>
      </c>
      <c r="I75" s="121">
        <f>O76</f>
        <v>10000000</v>
      </c>
      <c r="J75" s="121">
        <f>P76</f>
        <v>2568062</v>
      </c>
      <c r="K75" s="121">
        <f>Q76</f>
        <v>103616667</v>
      </c>
      <c r="L75" s="121">
        <f>R76</f>
        <v>0</v>
      </c>
      <c r="M75" s="121">
        <f>S76</f>
        <v>116184729</v>
      </c>
      <c r="N75" s="1" t="s">
        <v>84</v>
      </c>
      <c r="O75" s="31">
        <v>10000000</v>
      </c>
      <c r="P75" s="31">
        <v>2568062</v>
      </c>
      <c r="Q75" s="31">
        <v>103616667</v>
      </c>
      <c r="R75" s="31"/>
      <c r="S75" s="31">
        <f>O75+P75+R75+Q75</f>
        <v>116184729</v>
      </c>
      <c r="T75" s="43" t="s">
        <v>3</v>
      </c>
    </row>
    <row r="76" spans="2:20" ht="15" customHeight="1">
      <c r="B76" s="103"/>
      <c r="C76" s="113"/>
      <c r="D76" s="113"/>
      <c r="E76" s="113"/>
      <c r="F76" s="113"/>
      <c r="G76" s="113"/>
      <c r="H76" s="79"/>
      <c r="I76" s="122"/>
      <c r="J76" s="122"/>
      <c r="K76" s="122"/>
      <c r="L76" s="122"/>
      <c r="M76" s="122"/>
      <c r="N76" s="4" t="s">
        <v>60</v>
      </c>
      <c r="O76" s="6">
        <f>SUM(O75)</f>
        <v>10000000</v>
      </c>
      <c r="P76" s="6">
        <f>SUM(P75)</f>
        <v>2568062</v>
      </c>
      <c r="Q76" s="6">
        <f>SUM(Q75)</f>
        <v>103616667</v>
      </c>
      <c r="R76" s="6">
        <f>SUM(R75)</f>
        <v>0</v>
      </c>
      <c r="S76" s="6">
        <f>SUM(S75)</f>
        <v>116184729</v>
      </c>
      <c r="T76" s="43"/>
    </row>
    <row r="77" spans="2:20" ht="16.5" customHeight="1">
      <c r="B77" s="104"/>
      <c r="C77" s="114"/>
      <c r="D77" s="114"/>
      <c r="E77" s="114"/>
      <c r="F77" s="114"/>
      <c r="G77" s="114"/>
      <c r="H77" s="9" t="s">
        <v>62</v>
      </c>
      <c r="I77" s="11">
        <f>SUM(I70:I75)</f>
        <v>365992061</v>
      </c>
      <c r="J77" s="11">
        <f>SUM(J70:J75)</f>
        <v>695321265.2</v>
      </c>
      <c r="K77" s="11">
        <f>SUM(K70:K75)</f>
        <v>1507945040</v>
      </c>
      <c r="L77" s="11">
        <f>SUM(L70:L75)</f>
        <v>10921687058.48</v>
      </c>
      <c r="M77" s="11">
        <f>SUM(M70:M75)</f>
        <v>13490945424.68</v>
      </c>
      <c r="N77" s="9" t="s">
        <v>62</v>
      </c>
      <c r="O77" s="13">
        <f>O76+O74</f>
        <v>365992061</v>
      </c>
      <c r="P77" s="13">
        <f>P76+P74</f>
        <v>695321265.2</v>
      </c>
      <c r="Q77" s="13">
        <f>Q76+Q74</f>
        <v>1507945040</v>
      </c>
      <c r="R77" s="13">
        <f>R76+R74</f>
        <v>10921687058.48</v>
      </c>
      <c r="S77" s="13">
        <f>S76+S74</f>
        <v>13490945424.68</v>
      </c>
      <c r="T77" s="10"/>
    </row>
    <row r="78" spans="2:20" ht="51" customHeight="1">
      <c r="B78" s="102" t="s">
        <v>96</v>
      </c>
      <c r="C78" s="105">
        <f>I87</f>
        <v>7913332299.99</v>
      </c>
      <c r="D78" s="105">
        <f>J87</f>
        <v>12888384112.45</v>
      </c>
      <c r="E78" s="105">
        <f>K87</f>
        <v>7849408845.7699995</v>
      </c>
      <c r="F78" s="105">
        <f>L87</f>
        <v>0</v>
      </c>
      <c r="G78" s="105">
        <f>M87</f>
        <v>28651125258.21</v>
      </c>
      <c r="H78" s="77" t="s">
        <v>93</v>
      </c>
      <c r="I78" s="118">
        <f>O81</f>
        <v>5695911383.99</v>
      </c>
      <c r="J78" s="118">
        <f>P81</f>
        <v>9301731367</v>
      </c>
      <c r="K78" s="118">
        <f>Q81</f>
        <v>2416488648.87</v>
      </c>
      <c r="L78" s="118">
        <f>R81</f>
        <v>0</v>
      </c>
      <c r="M78" s="118">
        <f>S81</f>
        <v>17414131399.86</v>
      </c>
      <c r="N78" s="1" t="s">
        <v>85</v>
      </c>
      <c r="O78" s="31">
        <v>4989594378</v>
      </c>
      <c r="P78" s="31">
        <v>8612804221</v>
      </c>
      <c r="Q78" s="31">
        <v>981069465.2</v>
      </c>
      <c r="R78" s="31"/>
      <c r="S78" s="31">
        <f>O78+P78+R78+Q78</f>
        <v>14583468064.2</v>
      </c>
      <c r="T78" s="44" t="s">
        <v>110</v>
      </c>
    </row>
    <row r="79" spans="2:20" ht="36">
      <c r="B79" s="103"/>
      <c r="C79" s="106"/>
      <c r="D79" s="106"/>
      <c r="E79" s="106"/>
      <c r="F79" s="106"/>
      <c r="G79" s="106"/>
      <c r="H79" s="78"/>
      <c r="I79" s="119"/>
      <c r="J79" s="119"/>
      <c r="K79" s="119"/>
      <c r="L79" s="119"/>
      <c r="M79" s="119"/>
      <c r="N79" s="1" t="s">
        <v>86</v>
      </c>
      <c r="O79" s="31">
        <v>699417005.99</v>
      </c>
      <c r="P79" s="31">
        <v>598260480</v>
      </c>
      <c r="Q79" s="31">
        <v>826112983.67</v>
      </c>
      <c r="R79" s="31"/>
      <c r="S79" s="31">
        <f>O79+P79+R79+Q79</f>
        <v>2123790469.6599998</v>
      </c>
      <c r="T79" s="43" t="s">
        <v>8</v>
      </c>
    </row>
    <row r="80" spans="2:20" ht="60">
      <c r="B80" s="103"/>
      <c r="C80" s="106"/>
      <c r="D80" s="106"/>
      <c r="E80" s="106"/>
      <c r="F80" s="106"/>
      <c r="G80" s="106"/>
      <c r="H80" s="78"/>
      <c r="I80" s="119"/>
      <c r="J80" s="119"/>
      <c r="K80" s="119"/>
      <c r="L80" s="119"/>
      <c r="M80" s="119"/>
      <c r="N80" s="1" t="s">
        <v>87</v>
      </c>
      <c r="O80" s="31">
        <v>6900000</v>
      </c>
      <c r="P80" s="31">
        <v>90666666</v>
      </c>
      <c r="Q80" s="31">
        <v>609306200</v>
      </c>
      <c r="R80" s="31"/>
      <c r="S80" s="31">
        <f>O80+P80+R80+Q80</f>
        <v>706872866</v>
      </c>
      <c r="T80" s="43" t="s">
        <v>4</v>
      </c>
    </row>
    <row r="81" spans="2:20" ht="15">
      <c r="B81" s="103"/>
      <c r="C81" s="106"/>
      <c r="D81" s="106"/>
      <c r="E81" s="106"/>
      <c r="F81" s="106"/>
      <c r="G81" s="106"/>
      <c r="H81" s="79"/>
      <c r="I81" s="120"/>
      <c r="J81" s="120"/>
      <c r="K81" s="120"/>
      <c r="L81" s="120"/>
      <c r="M81" s="120"/>
      <c r="N81" s="4" t="s">
        <v>60</v>
      </c>
      <c r="O81" s="6">
        <f>SUM(O78:O80)</f>
        <v>5695911383.99</v>
      </c>
      <c r="P81" s="6">
        <f>SUM(P78:P80)</f>
        <v>9301731367</v>
      </c>
      <c r="Q81" s="6">
        <f>SUM(Q78:Q80)</f>
        <v>2416488648.87</v>
      </c>
      <c r="R81" s="6">
        <f>SUM(R78:R80)</f>
        <v>0</v>
      </c>
      <c r="S81" s="6">
        <f>SUM(S78:S80)</f>
        <v>17414131399.86</v>
      </c>
      <c r="T81" s="52"/>
    </row>
    <row r="82" spans="2:20" ht="36" customHeight="1">
      <c r="B82" s="103"/>
      <c r="C82" s="106"/>
      <c r="D82" s="106"/>
      <c r="E82" s="106"/>
      <c r="F82" s="106"/>
      <c r="G82" s="106"/>
      <c r="H82" s="77" t="s">
        <v>90</v>
      </c>
      <c r="I82" s="121">
        <f>O83</f>
        <v>137900000</v>
      </c>
      <c r="J82" s="121">
        <f>P83</f>
        <v>293062225</v>
      </c>
      <c r="K82" s="121">
        <f>Q83</f>
        <v>272826718</v>
      </c>
      <c r="L82" s="121">
        <f>R83</f>
        <v>0</v>
      </c>
      <c r="M82" s="121">
        <f>S83</f>
        <v>703788943</v>
      </c>
      <c r="N82" s="1" t="s">
        <v>89</v>
      </c>
      <c r="O82" s="31">
        <v>137900000</v>
      </c>
      <c r="P82" s="31">
        <v>293062225</v>
      </c>
      <c r="Q82" s="31">
        <v>272826718</v>
      </c>
      <c r="R82" s="31"/>
      <c r="S82" s="31">
        <f>O82+P82+R82+Q82</f>
        <v>703788943</v>
      </c>
      <c r="T82" s="43" t="s">
        <v>6</v>
      </c>
    </row>
    <row r="83" spans="2:20" ht="15">
      <c r="B83" s="103"/>
      <c r="C83" s="106"/>
      <c r="D83" s="106"/>
      <c r="E83" s="106"/>
      <c r="F83" s="106"/>
      <c r="G83" s="106"/>
      <c r="H83" s="79"/>
      <c r="I83" s="122"/>
      <c r="J83" s="122"/>
      <c r="K83" s="122"/>
      <c r="L83" s="122"/>
      <c r="M83" s="122"/>
      <c r="N83" s="4" t="s">
        <v>60</v>
      </c>
      <c r="O83" s="6">
        <f>SUM(O82)</f>
        <v>137900000</v>
      </c>
      <c r="P83" s="6">
        <f>SUM(P82)</f>
        <v>293062225</v>
      </c>
      <c r="Q83" s="6">
        <f>SUM(Q82)</f>
        <v>272826718</v>
      </c>
      <c r="R83" s="6">
        <f>SUM(R82)</f>
        <v>0</v>
      </c>
      <c r="S83" s="6">
        <f>SUM(S82)</f>
        <v>703788943</v>
      </c>
      <c r="T83" s="14"/>
    </row>
    <row r="84" spans="2:20" ht="36">
      <c r="B84" s="103"/>
      <c r="C84" s="106"/>
      <c r="D84" s="106"/>
      <c r="E84" s="106"/>
      <c r="F84" s="106"/>
      <c r="G84" s="106"/>
      <c r="H84" s="77" t="s">
        <v>91</v>
      </c>
      <c r="I84" s="118">
        <f>O86</f>
        <v>2079520916</v>
      </c>
      <c r="J84" s="118">
        <f>P86</f>
        <v>3293590520.45</v>
      </c>
      <c r="K84" s="118">
        <f>Q86</f>
        <v>5160093478.9</v>
      </c>
      <c r="L84" s="118">
        <f>R86</f>
        <v>0</v>
      </c>
      <c r="M84" s="118">
        <f>S86</f>
        <v>10533204915.349998</v>
      </c>
      <c r="N84" s="1" t="s">
        <v>88</v>
      </c>
      <c r="O84" s="31">
        <v>1276363251</v>
      </c>
      <c r="P84" s="31">
        <v>1819305814</v>
      </c>
      <c r="Q84" s="31">
        <v>3246771008.9</v>
      </c>
      <c r="R84" s="31"/>
      <c r="S84" s="31">
        <f>O84+P84+R84+Q84</f>
        <v>6342440073.9</v>
      </c>
      <c r="T84" s="43" t="s">
        <v>10</v>
      </c>
    </row>
    <row r="85" spans="2:20" ht="70.5" customHeight="1">
      <c r="B85" s="103"/>
      <c r="C85" s="106"/>
      <c r="D85" s="106"/>
      <c r="E85" s="106"/>
      <c r="F85" s="106"/>
      <c r="G85" s="106"/>
      <c r="H85" s="78"/>
      <c r="I85" s="119"/>
      <c r="J85" s="119"/>
      <c r="K85" s="119"/>
      <c r="L85" s="119"/>
      <c r="M85" s="119"/>
      <c r="N85" s="1" t="s">
        <v>92</v>
      </c>
      <c r="O85" s="31">
        <v>803157665</v>
      </c>
      <c r="P85" s="31">
        <v>1474284706.45</v>
      </c>
      <c r="Q85" s="31">
        <v>1913322470</v>
      </c>
      <c r="R85" s="31"/>
      <c r="S85" s="31">
        <f>O85+P85+R85+Q85</f>
        <v>4190764841.45</v>
      </c>
      <c r="T85" s="44" t="s">
        <v>107</v>
      </c>
    </row>
    <row r="86" spans="2:20" ht="15">
      <c r="B86" s="103"/>
      <c r="C86" s="106"/>
      <c r="D86" s="106"/>
      <c r="E86" s="106"/>
      <c r="F86" s="106"/>
      <c r="G86" s="106"/>
      <c r="H86" s="79"/>
      <c r="I86" s="120"/>
      <c r="J86" s="120"/>
      <c r="K86" s="120"/>
      <c r="L86" s="120"/>
      <c r="M86" s="120"/>
      <c r="N86" s="4" t="s">
        <v>60</v>
      </c>
      <c r="O86" s="6">
        <f>SUM(O84:O85)</f>
        <v>2079520916</v>
      </c>
      <c r="P86" s="6">
        <f>SUM(P84:P85)</f>
        <v>3293590520.45</v>
      </c>
      <c r="Q86" s="6">
        <f>SUM(Q84:Q85)</f>
        <v>5160093478.9</v>
      </c>
      <c r="R86" s="6">
        <f>SUM(R84:R85)</f>
        <v>0</v>
      </c>
      <c r="S86" s="6">
        <f>SUM(S84:S85)</f>
        <v>10533204915.349998</v>
      </c>
      <c r="T86" s="52"/>
    </row>
    <row r="87" spans="2:20" ht="15">
      <c r="B87" s="104"/>
      <c r="C87" s="107"/>
      <c r="D87" s="107"/>
      <c r="E87" s="107"/>
      <c r="F87" s="107"/>
      <c r="G87" s="107"/>
      <c r="H87" s="9" t="s">
        <v>62</v>
      </c>
      <c r="I87" s="11">
        <f>SUM(I78:I86)</f>
        <v>7913332299.99</v>
      </c>
      <c r="J87" s="11">
        <f>SUM(J78:J86)</f>
        <v>12888384112.45</v>
      </c>
      <c r="K87" s="11">
        <f>SUM(K78:K86)</f>
        <v>7849408845.7699995</v>
      </c>
      <c r="L87" s="11">
        <f>SUM(L78:L86)</f>
        <v>0</v>
      </c>
      <c r="M87" s="11">
        <f>SUM(M78:M86)</f>
        <v>28651125258.21</v>
      </c>
      <c r="N87" s="9" t="s">
        <v>62</v>
      </c>
      <c r="O87" s="13">
        <f>O81+O83+O86</f>
        <v>7913332299.99</v>
      </c>
      <c r="P87" s="13">
        <f>P81+P83+P86</f>
        <v>12888384112.45</v>
      </c>
      <c r="Q87" s="13">
        <f>Q81+Q83+Q86</f>
        <v>7849408845.7699995</v>
      </c>
      <c r="R87" s="13">
        <f>R81+R83+R86</f>
        <v>0</v>
      </c>
      <c r="S87" s="13">
        <f>S81+S83+S86</f>
        <v>28651125258.21</v>
      </c>
      <c r="T87" s="10"/>
    </row>
    <row r="88" spans="2:20" s="54" customFormat="1" ht="15">
      <c r="B88" s="41" t="s">
        <v>97</v>
      </c>
      <c r="C88" s="11">
        <f>C7+C46+C62+C70+C78</f>
        <v>160199044181.86</v>
      </c>
      <c r="D88" s="11">
        <f>D7+D46+D62+D70+D78</f>
        <v>209733619714.81003</v>
      </c>
      <c r="E88" s="11">
        <f>E7+E46+E62+E70+E78</f>
        <v>245026394973.51</v>
      </c>
      <c r="F88" s="11">
        <f>F7+F46+F62+F70+F78</f>
        <v>145966385168.80338</v>
      </c>
      <c r="G88" s="11">
        <f>G7+G46+G62+G70+G78</f>
        <v>760925444038.9835</v>
      </c>
      <c r="H88" s="9" t="s">
        <v>97</v>
      </c>
      <c r="I88" s="11">
        <f>I45+I61+I69+I77+I87</f>
        <v>160199044181.86</v>
      </c>
      <c r="J88" s="11">
        <f>J45+J61+J69+J77+J87</f>
        <v>209733619714.81003</v>
      </c>
      <c r="K88" s="11">
        <f>K45+K61+K69+K77+K87</f>
        <v>245026394973.51</v>
      </c>
      <c r="L88" s="11">
        <f>L45+L61+L69+L77+L87</f>
        <v>145966385168.80338</v>
      </c>
      <c r="M88" s="11">
        <f>M45+M61+M69+M77+M87</f>
        <v>760925444038.9835</v>
      </c>
      <c r="N88" s="9" t="s">
        <v>97</v>
      </c>
      <c r="O88" s="13">
        <f>O87+O77+O69+O61+O45</f>
        <v>160199044181.86</v>
      </c>
      <c r="P88" s="13">
        <f>P87+P77+P69+P61+P45</f>
        <v>209733619714.81</v>
      </c>
      <c r="Q88" s="13">
        <f>Q87+Q77+Q69+Q61+Q45</f>
        <v>245026394973.50995</v>
      </c>
      <c r="R88" s="13">
        <f>R87+R77+R69+R61+R45</f>
        <v>145966385168.80338</v>
      </c>
      <c r="S88" s="13">
        <f>S87+S77+S69+S61+S45</f>
        <v>757335314910.6233</v>
      </c>
      <c r="T88" s="10"/>
    </row>
    <row r="89" spans="15:16" ht="15">
      <c r="O89" s="59"/>
      <c r="P89" s="60"/>
    </row>
    <row r="90" spans="3:11" ht="15">
      <c r="C90" s="5"/>
      <c r="J90" s="5"/>
      <c r="K90" s="5"/>
    </row>
    <row r="91" spans="3:11" ht="15">
      <c r="C91" s="55"/>
      <c r="J91" s="56"/>
      <c r="K91" s="56"/>
    </row>
    <row r="92" spans="2:185" ht="15">
      <c r="B92" s="100"/>
      <c r="C92" s="100"/>
      <c r="D92" s="100"/>
      <c r="E92" s="100"/>
      <c r="F92" s="100"/>
      <c r="G92" s="37"/>
      <c r="H92" s="37"/>
      <c r="I92" s="29"/>
      <c r="J92" s="27"/>
      <c r="K92" s="27"/>
      <c r="L92" s="27"/>
      <c r="M92" s="27"/>
      <c r="N92" s="27"/>
      <c r="O92" s="33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</row>
    <row r="93" spans="2:185" ht="15">
      <c r="B93" s="101"/>
      <c r="C93" s="101"/>
      <c r="D93" s="101"/>
      <c r="E93" s="101"/>
      <c r="F93" s="101"/>
      <c r="G93" s="38"/>
      <c r="H93" s="38"/>
      <c r="I93" s="30"/>
      <c r="J93" s="28"/>
      <c r="K93" s="28"/>
      <c r="L93" s="28"/>
      <c r="M93" s="28"/>
      <c r="N93" s="28"/>
      <c r="O93" s="33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</row>
    <row r="94" spans="2:185" ht="15">
      <c r="B94" s="101"/>
      <c r="C94" s="101"/>
      <c r="D94" s="101"/>
      <c r="E94" s="101"/>
      <c r="F94" s="101"/>
      <c r="G94" s="38"/>
      <c r="H94" s="38"/>
      <c r="I94" s="30"/>
      <c r="J94" s="28"/>
      <c r="K94" s="28"/>
      <c r="L94" s="28"/>
      <c r="M94" s="28"/>
      <c r="N94" s="28"/>
      <c r="O94" s="33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</row>
    <row r="95" spans="2:185" ht="15">
      <c r="B95" s="100"/>
      <c r="C95" s="100"/>
      <c r="D95" s="100"/>
      <c r="E95" s="100"/>
      <c r="F95" s="100"/>
      <c r="G95" s="37"/>
      <c r="H95" s="37"/>
      <c r="I95" s="29"/>
      <c r="J95" s="27"/>
      <c r="K95" s="27"/>
      <c r="L95" s="27"/>
      <c r="M95" s="27"/>
      <c r="N95" s="27"/>
      <c r="O95" s="33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</row>
    <row r="96" spans="2:185" ht="15">
      <c r="B96" s="100"/>
      <c r="C96" s="100"/>
      <c r="D96" s="100"/>
      <c r="E96" s="100"/>
      <c r="F96" s="100"/>
      <c r="G96" s="37"/>
      <c r="H96" s="37"/>
      <c r="I96" s="29"/>
      <c r="J96" s="27"/>
      <c r="K96" s="27"/>
      <c r="L96" s="27"/>
      <c r="M96" s="27"/>
      <c r="N96" s="27"/>
      <c r="O96" s="33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</row>
    <row r="97" spans="2:185" ht="18.75">
      <c r="B97" s="101"/>
      <c r="C97" s="101"/>
      <c r="D97" s="101"/>
      <c r="E97" s="101"/>
      <c r="F97" s="101"/>
      <c r="G97" s="38"/>
      <c r="H97" s="38"/>
      <c r="I97" s="30"/>
      <c r="J97" s="28"/>
      <c r="K97" s="28"/>
      <c r="L97" s="28"/>
      <c r="M97" s="28"/>
      <c r="N97" s="28"/>
      <c r="O97" s="47"/>
      <c r="P97" s="16"/>
      <c r="Q97" s="16"/>
      <c r="R97" s="16"/>
      <c r="S97" s="16"/>
      <c r="T97" s="16"/>
      <c r="U97" s="16"/>
      <c r="V97" s="16"/>
      <c r="W97" s="16"/>
      <c r="X97" s="16"/>
      <c r="Y97" s="17"/>
      <c r="Z97" s="16"/>
      <c r="AA97" s="16"/>
      <c r="AB97" s="16"/>
      <c r="AC97" s="18"/>
      <c r="AD97" s="19"/>
      <c r="AE97" s="20"/>
      <c r="AF97" s="21"/>
      <c r="AG97" s="21"/>
      <c r="AH97" s="21"/>
      <c r="AI97" s="16"/>
      <c r="AJ97" s="16"/>
      <c r="AK97" s="16"/>
      <c r="AL97" s="22"/>
      <c r="AM97" s="23"/>
      <c r="AN97" s="24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</row>
    <row r="98" spans="2:185" ht="18.75">
      <c r="B98" s="101"/>
      <c r="C98" s="101"/>
      <c r="D98" s="101"/>
      <c r="E98" s="101"/>
      <c r="F98" s="101"/>
      <c r="G98" s="38"/>
      <c r="H98" s="38"/>
      <c r="I98" s="30"/>
      <c r="J98" s="28"/>
      <c r="K98" s="28"/>
      <c r="L98" s="28"/>
      <c r="M98" s="28"/>
      <c r="N98" s="28"/>
      <c r="O98" s="47"/>
      <c r="P98" s="16"/>
      <c r="Q98" s="16"/>
      <c r="R98" s="16"/>
      <c r="S98" s="16"/>
      <c r="T98" s="16"/>
      <c r="U98" s="16"/>
      <c r="V98" s="16"/>
      <c r="W98" s="16"/>
      <c r="X98" s="16"/>
      <c r="Y98" s="17"/>
      <c r="Z98" s="16"/>
      <c r="AA98" s="16"/>
      <c r="AB98" s="16"/>
      <c r="AC98" s="18"/>
      <c r="AD98" s="19"/>
      <c r="AE98" s="20"/>
      <c r="AF98" s="21"/>
      <c r="AG98" s="21"/>
      <c r="AH98" s="21"/>
      <c r="AI98" s="16"/>
      <c r="AJ98" s="16"/>
      <c r="AK98" s="16"/>
      <c r="AL98" s="22"/>
      <c r="AM98" s="23"/>
      <c r="AN98" s="24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</row>
    <row r="99" spans="2:185" ht="18.75">
      <c r="B99" s="101"/>
      <c r="C99" s="101"/>
      <c r="D99" s="101"/>
      <c r="E99" s="101"/>
      <c r="F99" s="101"/>
      <c r="G99" s="38"/>
      <c r="H99" s="39"/>
      <c r="I99" s="30"/>
      <c r="J99" s="28"/>
      <c r="K99" s="28"/>
      <c r="L99" s="28"/>
      <c r="M99" s="28"/>
      <c r="N99" s="28"/>
      <c r="O99" s="47"/>
      <c r="P99" s="16"/>
      <c r="Q99" s="16"/>
      <c r="R99" s="16"/>
      <c r="S99" s="16"/>
      <c r="T99" s="16"/>
      <c r="U99" s="16"/>
      <c r="V99" s="16"/>
      <c r="W99" s="16"/>
      <c r="X99" s="16"/>
      <c r="Y99" s="17"/>
      <c r="Z99" s="16"/>
      <c r="AA99" s="16"/>
      <c r="AB99" s="16"/>
      <c r="AC99" s="18"/>
      <c r="AD99" s="19"/>
      <c r="AE99" s="20"/>
      <c r="AF99" s="21"/>
      <c r="AG99" s="21"/>
      <c r="AH99" s="21"/>
      <c r="AI99" s="16"/>
      <c r="AJ99" s="16"/>
      <c r="AK99" s="16"/>
      <c r="AL99" s="22"/>
      <c r="AM99" s="23"/>
      <c r="AN99" s="25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</row>
    <row r="100" spans="2:185" ht="18.75">
      <c r="B100" s="101"/>
      <c r="C100" s="101"/>
      <c r="D100" s="101"/>
      <c r="E100" s="101"/>
      <c r="F100" s="101"/>
      <c r="G100" s="38"/>
      <c r="H100" s="39"/>
      <c r="I100" s="30"/>
      <c r="J100" s="28"/>
      <c r="K100" s="28"/>
      <c r="L100" s="28"/>
      <c r="M100" s="28"/>
      <c r="N100" s="28"/>
      <c r="O100" s="47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6"/>
      <c r="AA100" s="16"/>
      <c r="AB100" s="16"/>
      <c r="AC100" s="18"/>
      <c r="AD100" s="19"/>
      <c r="AE100" s="20"/>
      <c r="AF100" s="21"/>
      <c r="AG100" s="21"/>
      <c r="AH100" s="21"/>
      <c r="AI100" s="16"/>
      <c r="AJ100" s="16"/>
      <c r="AK100" s="16"/>
      <c r="AL100" s="22"/>
      <c r="AM100" s="23"/>
      <c r="AN100" s="25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2:185" ht="18.75" hidden="1">
      <c r="B101" s="101"/>
      <c r="C101" s="101"/>
      <c r="D101" s="101"/>
      <c r="E101" s="101"/>
      <c r="F101" s="101"/>
      <c r="G101" s="38"/>
      <c r="H101" s="40"/>
      <c r="I101" s="30"/>
      <c r="J101" s="28"/>
      <c r="K101" s="28"/>
      <c r="L101" s="28"/>
      <c r="M101" s="28"/>
      <c r="N101" s="28"/>
      <c r="O101" s="47"/>
      <c r="P101" s="16"/>
      <c r="Q101" s="16"/>
      <c r="R101" s="16"/>
      <c r="S101" s="16"/>
      <c r="T101" s="16"/>
      <c r="U101" s="16"/>
      <c r="V101" s="16"/>
      <c r="W101" s="16"/>
      <c r="X101" s="16"/>
      <c r="Y101" s="17"/>
      <c r="Z101" s="16"/>
      <c r="AA101" s="16"/>
      <c r="AB101" s="16"/>
      <c r="AC101" s="18"/>
      <c r="AD101" s="19"/>
      <c r="AE101" s="20"/>
      <c r="AF101" s="21"/>
      <c r="AG101" s="21"/>
      <c r="AH101" s="21"/>
      <c r="AI101" s="16"/>
      <c r="AJ101" s="16"/>
      <c r="AK101" s="16"/>
      <c r="AL101" s="22"/>
      <c r="AM101" s="23"/>
      <c r="AN101" s="26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2:185" ht="18.75" hidden="1">
      <c r="B102" s="101"/>
      <c r="C102" s="101"/>
      <c r="D102" s="101"/>
      <c r="E102" s="101"/>
      <c r="F102" s="101"/>
      <c r="G102" s="38"/>
      <c r="H102" s="40"/>
      <c r="I102" s="30"/>
      <c r="J102" s="28"/>
      <c r="K102" s="28"/>
      <c r="L102" s="28"/>
      <c r="M102" s="28"/>
      <c r="N102" s="28"/>
      <c r="O102" s="47"/>
      <c r="P102" s="16"/>
      <c r="Q102" s="16"/>
      <c r="R102" s="16"/>
      <c r="S102" s="16"/>
      <c r="T102" s="16"/>
      <c r="U102" s="16"/>
      <c r="V102" s="16"/>
      <c r="W102" s="16"/>
      <c r="X102" s="16"/>
      <c r="Y102" s="17"/>
      <c r="Z102" s="16"/>
      <c r="AA102" s="16"/>
      <c r="AB102" s="16"/>
      <c r="AC102" s="18"/>
      <c r="AD102" s="19"/>
      <c r="AE102" s="20"/>
      <c r="AF102" s="21"/>
      <c r="AG102" s="21"/>
      <c r="AH102" s="21"/>
      <c r="AI102" s="16"/>
      <c r="AJ102" s="16"/>
      <c r="AK102" s="16"/>
      <c r="AL102" s="22"/>
      <c r="AM102" s="23"/>
      <c r="AN102" s="26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</row>
    <row r="103" spans="2:185" ht="18.75" hidden="1">
      <c r="B103" s="101"/>
      <c r="C103" s="101"/>
      <c r="D103" s="101"/>
      <c r="E103" s="101"/>
      <c r="F103" s="101"/>
      <c r="G103" s="38"/>
      <c r="H103" s="40"/>
      <c r="I103" s="30"/>
      <c r="J103" s="28"/>
      <c r="K103" s="28"/>
      <c r="L103" s="28"/>
      <c r="M103" s="28"/>
      <c r="N103" s="28"/>
      <c r="O103" s="47"/>
      <c r="P103" s="16"/>
      <c r="Q103" s="16"/>
      <c r="R103" s="16"/>
      <c r="S103" s="16"/>
      <c r="T103" s="16"/>
      <c r="U103" s="16"/>
      <c r="V103" s="16"/>
      <c r="W103" s="16"/>
      <c r="X103" s="16"/>
      <c r="Y103" s="17"/>
      <c r="Z103" s="16"/>
      <c r="AA103" s="16"/>
      <c r="AB103" s="16"/>
      <c r="AC103" s="18"/>
      <c r="AD103" s="19"/>
      <c r="AE103" s="20"/>
      <c r="AF103" s="21"/>
      <c r="AG103" s="21"/>
      <c r="AH103" s="21"/>
      <c r="AI103" s="16"/>
      <c r="AJ103" s="16"/>
      <c r="AK103" s="16"/>
      <c r="AL103" s="22"/>
      <c r="AM103" s="23"/>
      <c r="AN103" s="26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</row>
    <row r="104" spans="2:185" ht="18.75" hidden="1">
      <c r="B104" s="101"/>
      <c r="C104" s="101"/>
      <c r="D104" s="101"/>
      <c r="E104" s="101"/>
      <c r="F104" s="101"/>
      <c r="G104" s="38"/>
      <c r="H104" s="40"/>
      <c r="I104" s="30"/>
      <c r="J104" s="28"/>
      <c r="K104" s="28"/>
      <c r="L104" s="28"/>
      <c r="M104" s="28"/>
      <c r="N104" s="28"/>
      <c r="O104" s="47"/>
      <c r="P104" s="16"/>
      <c r="Q104" s="16"/>
      <c r="R104" s="16"/>
      <c r="S104" s="16"/>
      <c r="T104" s="16"/>
      <c r="U104" s="16"/>
      <c r="V104" s="16"/>
      <c r="W104" s="16"/>
      <c r="X104" s="16"/>
      <c r="Y104" s="17"/>
      <c r="Z104" s="16"/>
      <c r="AA104" s="16"/>
      <c r="AB104" s="16"/>
      <c r="AC104" s="18"/>
      <c r="AD104" s="19"/>
      <c r="AE104" s="20"/>
      <c r="AF104" s="21"/>
      <c r="AG104" s="21"/>
      <c r="AH104" s="21"/>
      <c r="AI104" s="16"/>
      <c r="AJ104" s="16"/>
      <c r="AK104" s="16"/>
      <c r="AL104" s="22"/>
      <c r="AM104" s="23"/>
      <c r="AN104" s="26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</row>
    <row r="105" spans="2:185" ht="18.75" hidden="1">
      <c r="B105" s="101"/>
      <c r="C105" s="101"/>
      <c r="D105" s="101"/>
      <c r="E105" s="101"/>
      <c r="F105" s="101"/>
      <c r="G105" s="38"/>
      <c r="H105" s="40"/>
      <c r="I105" s="30"/>
      <c r="J105" s="28"/>
      <c r="K105" s="28"/>
      <c r="L105" s="28"/>
      <c r="M105" s="28"/>
      <c r="N105" s="28"/>
      <c r="O105" s="47"/>
      <c r="P105" s="16"/>
      <c r="Q105" s="16"/>
      <c r="R105" s="16"/>
      <c r="S105" s="16"/>
      <c r="T105" s="16"/>
      <c r="U105" s="16"/>
      <c r="V105" s="16"/>
      <c r="W105" s="16"/>
      <c r="X105" s="16"/>
      <c r="Y105" s="17"/>
      <c r="Z105" s="16"/>
      <c r="AA105" s="16"/>
      <c r="AB105" s="16"/>
      <c r="AC105" s="18"/>
      <c r="AD105" s="19"/>
      <c r="AE105" s="20"/>
      <c r="AF105" s="21"/>
      <c r="AG105" s="21"/>
      <c r="AH105" s="21"/>
      <c r="AI105" s="16"/>
      <c r="AJ105" s="16"/>
      <c r="AK105" s="16"/>
      <c r="AL105" s="22"/>
      <c r="AM105" s="23"/>
      <c r="AN105" s="26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</row>
    <row r="106" spans="2:256" ht="15" hidden="1">
      <c r="B106" s="101"/>
      <c r="C106" s="101"/>
      <c r="D106" s="101"/>
      <c r="E106" s="101"/>
      <c r="F106" s="101"/>
      <c r="G106" s="38"/>
      <c r="H106" s="40"/>
      <c r="I106" s="30"/>
      <c r="J106" s="28"/>
      <c r="K106" s="28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32"/>
      <c r="GE106" s="132"/>
      <c r="GF106" s="132"/>
      <c r="GG106" s="132"/>
      <c r="GH106" s="131"/>
      <c r="GI106" s="132"/>
      <c r="GJ106" s="132"/>
      <c r="GK106" s="132"/>
      <c r="GL106" s="131"/>
      <c r="GM106" s="132"/>
      <c r="GN106" s="132"/>
      <c r="GO106" s="132"/>
      <c r="GP106" s="131"/>
      <c r="GQ106" s="132"/>
      <c r="GR106" s="132"/>
      <c r="GS106" s="132"/>
      <c r="GT106" s="131"/>
      <c r="GU106" s="132"/>
      <c r="GV106" s="132"/>
      <c r="GW106" s="132"/>
      <c r="GX106" s="131"/>
      <c r="GY106" s="132"/>
      <c r="GZ106" s="132"/>
      <c r="HA106" s="132"/>
      <c r="HB106" s="131"/>
      <c r="HC106" s="132"/>
      <c r="HD106" s="132"/>
      <c r="HE106" s="132"/>
      <c r="HF106" s="131"/>
      <c r="HG106" s="132"/>
      <c r="HH106" s="132"/>
      <c r="HI106" s="132"/>
      <c r="HJ106" s="131"/>
      <c r="HK106" s="132"/>
      <c r="HL106" s="132"/>
      <c r="HM106" s="132"/>
      <c r="HN106" s="131"/>
      <c r="HO106" s="132"/>
      <c r="HP106" s="132"/>
      <c r="HQ106" s="132"/>
      <c r="HR106" s="131"/>
      <c r="HS106" s="132"/>
      <c r="HT106" s="132"/>
      <c r="HU106" s="132"/>
      <c r="HV106" s="131"/>
      <c r="HW106" s="132"/>
      <c r="HX106" s="132"/>
      <c r="HY106" s="132"/>
      <c r="HZ106" s="131"/>
      <c r="IA106" s="132"/>
      <c r="IB106" s="132"/>
      <c r="IC106" s="132"/>
      <c r="ID106" s="131"/>
      <c r="IE106" s="132"/>
      <c r="IF106" s="132"/>
      <c r="IG106" s="132"/>
      <c r="IH106" s="131"/>
      <c r="II106" s="132"/>
      <c r="IJ106" s="132"/>
      <c r="IK106" s="132"/>
      <c r="IL106" s="131"/>
      <c r="IM106" s="132"/>
      <c r="IN106" s="132"/>
      <c r="IO106" s="132"/>
      <c r="IP106" s="131"/>
      <c r="IQ106" s="132"/>
      <c r="IR106" s="132"/>
      <c r="IS106" s="132"/>
      <c r="IT106" s="131"/>
      <c r="IU106" s="132"/>
      <c r="IV106" s="132"/>
    </row>
    <row r="107" spans="2:256" ht="15" hidden="1">
      <c r="B107" s="101"/>
      <c r="C107" s="101"/>
      <c r="D107" s="101"/>
      <c r="E107" s="101"/>
      <c r="F107" s="101"/>
      <c r="G107" s="38"/>
      <c r="H107" s="40"/>
      <c r="I107" s="30"/>
      <c r="J107" s="28"/>
      <c r="K107" s="28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101"/>
      <c r="FL107" s="101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1"/>
      <c r="GB107" s="101"/>
      <c r="GC107" s="101"/>
      <c r="GD107" s="132"/>
      <c r="GE107" s="132"/>
      <c r="GF107" s="132"/>
      <c r="GG107" s="132"/>
      <c r="GH107" s="131"/>
      <c r="GI107" s="132"/>
      <c r="GJ107" s="132"/>
      <c r="GK107" s="132"/>
      <c r="GL107" s="131"/>
      <c r="GM107" s="132"/>
      <c r="GN107" s="132"/>
      <c r="GO107" s="132"/>
      <c r="GP107" s="131"/>
      <c r="GQ107" s="132"/>
      <c r="GR107" s="132"/>
      <c r="GS107" s="132"/>
      <c r="GT107" s="131"/>
      <c r="GU107" s="132"/>
      <c r="GV107" s="132"/>
      <c r="GW107" s="132"/>
      <c r="GX107" s="131"/>
      <c r="GY107" s="132"/>
      <c r="GZ107" s="132"/>
      <c r="HA107" s="132"/>
      <c r="HB107" s="131"/>
      <c r="HC107" s="132"/>
      <c r="HD107" s="132"/>
      <c r="HE107" s="132"/>
      <c r="HF107" s="131"/>
      <c r="HG107" s="132"/>
      <c r="HH107" s="132"/>
      <c r="HI107" s="132"/>
      <c r="HJ107" s="131"/>
      <c r="HK107" s="132"/>
      <c r="HL107" s="132"/>
      <c r="HM107" s="132"/>
      <c r="HN107" s="131"/>
      <c r="HO107" s="132"/>
      <c r="HP107" s="132"/>
      <c r="HQ107" s="132"/>
      <c r="HR107" s="131"/>
      <c r="HS107" s="132"/>
      <c r="HT107" s="132"/>
      <c r="HU107" s="132"/>
      <c r="HV107" s="131"/>
      <c r="HW107" s="132"/>
      <c r="HX107" s="132"/>
      <c r="HY107" s="132"/>
      <c r="HZ107" s="131"/>
      <c r="IA107" s="132"/>
      <c r="IB107" s="132"/>
      <c r="IC107" s="132"/>
      <c r="ID107" s="131"/>
      <c r="IE107" s="132"/>
      <c r="IF107" s="132"/>
      <c r="IG107" s="132"/>
      <c r="IH107" s="131"/>
      <c r="II107" s="132"/>
      <c r="IJ107" s="132"/>
      <c r="IK107" s="132"/>
      <c r="IL107" s="131"/>
      <c r="IM107" s="132"/>
      <c r="IN107" s="132"/>
      <c r="IO107" s="132"/>
      <c r="IP107" s="131"/>
      <c r="IQ107" s="132"/>
      <c r="IR107" s="132"/>
      <c r="IS107" s="132"/>
      <c r="IT107" s="131"/>
      <c r="IU107" s="132"/>
      <c r="IV107" s="132"/>
    </row>
    <row r="108" spans="2:256" ht="15" hidden="1">
      <c r="B108" s="101"/>
      <c r="C108" s="101"/>
      <c r="D108" s="101"/>
      <c r="E108" s="101"/>
      <c r="F108" s="101"/>
      <c r="G108" s="38"/>
      <c r="H108" s="40"/>
      <c r="I108" s="30"/>
      <c r="J108" s="28"/>
      <c r="K108" s="28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32"/>
      <c r="GE108" s="132"/>
      <c r="GF108" s="132"/>
      <c r="GG108" s="132"/>
      <c r="GH108" s="131"/>
      <c r="GI108" s="132"/>
      <c r="GJ108" s="132"/>
      <c r="GK108" s="132"/>
      <c r="GL108" s="131"/>
      <c r="GM108" s="132"/>
      <c r="GN108" s="132"/>
      <c r="GO108" s="132"/>
      <c r="GP108" s="131"/>
      <c r="GQ108" s="132"/>
      <c r="GR108" s="132"/>
      <c r="GS108" s="132"/>
      <c r="GT108" s="131"/>
      <c r="GU108" s="132"/>
      <c r="GV108" s="132"/>
      <c r="GW108" s="132"/>
      <c r="GX108" s="131"/>
      <c r="GY108" s="132"/>
      <c r="GZ108" s="132"/>
      <c r="HA108" s="132"/>
      <c r="HB108" s="131"/>
      <c r="HC108" s="132"/>
      <c r="HD108" s="132"/>
      <c r="HE108" s="132"/>
      <c r="HF108" s="131"/>
      <c r="HG108" s="132"/>
      <c r="HH108" s="132"/>
      <c r="HI108" s="132"/>
      <c r="HJ108" s="131"/>
      <c r="HK108" s="132"/>
      <c r="HL108" s="132"/>
      <c r="HM108" s="132"/>
      <c r="HN108" s="131"/>
      <c r="HO108" s="132"/>
      <c r="HP108" s="132"/>
      <c r="HQ108" s="132"/>
      <c r="HR108" s="131"/>
      <c r="HS108" s="132"/>
      <c r="HT108" s="132"/>
      <c r="HU108" s="132"/>
      <c r="HV108" s="131"/>
      <c r="HW108" s="132"/>
      <c r="HX108" s="132"/>
      <c r="HY108" s="132"/>
      <c r="HZ108" s="131"/>
      <c r="IA108" s="132"/>
      <c r="IB108" s="132"/>
      <c r="IC108" s="132"/>
      <c r="ID108" s="131"/>
      <c r="IE108" s="132"/>
      <c r="IF108" s="132"/>
      <c r="IG108" s="132"/>
      <c r="IH108" s="131"/>
      <c r="II108" s="132"/>
      <c r="IJ108" s="132"/>
      <c r="IK108" s="132"/>
      <c r="IL108" s="131"/>
      <c r="IM108" s="132"/>
      <c r="IN108" s="132"/>
      <c r="IO108" s="132"/>
      <c r="IP108" s="131"/>
      <c r="IQ108" s="132"/>
      <c r="IR108" s="132"/>
      <c r="IS108" s="132"/>
      <c r="IT108" s="131"/>
      <c r="IU108" s="132"/>
      <c r="IV108" s="132"/>
    </row>
    <row r="109" spans="2:256" ht="15" hidden="1">
      <c r="B109" s="101"/>
      <c r="C109" s="101"/>
      <c r="D109" s="101"/>
      <c r="E109" s="101"/>
      <c r="F109" s="101"/>
      <c r="G109" s="38"/>
      <c r="H109" s="38"/>
      <c r="I109" s="30"/>
      <c r="J109" s="28"/>
      <c r="K109" s="28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32"/>
      <c r="GE109" s="132"/>
      <c r="GF109" s="132"/>
      <c r="GG109" s="132"/>
      <c r="GH109" s="131"/>
      <c r="GI109" s="132"/>
      <c r="GJ109" s="132"/>
      <c r="GK109" s="132"/>
      <c r="GL109" s="131"/>
      <c r="GM109" s="132"/>
      <c r="GN109" s="132"/>
      <c r="GO109" s="132"/>
      <c r="GP109" s="131"/>
      <c r="GQ109" s="132"/>
      <c r="GR109" s="132"/>
      <c r="GS109" s="132"/>
      <c r="GT109" s="131"/>
      <c r="GU109" s="132"/>
      <c r="GV109" s="132"/>
      <c r="GW109" s="132"/>
      <c r="GX109" s="131"/>
      <c r="GY109" s="132"/>
      <c r="GZ109" s="132"/>
      <c r="HA109" s="132"/>
      <c r="HB109" s="131"/>
      <c r="HC109" s="132"/>
      <c r="HD109" s="132"/>
      <c r="HE109" s="132"/>
      <c r="HF109" s="131"/>
      <c r="HG109" s="132"/>
      <c r="HH109" s="132"/>
      <c r="HI109" s="132"/>
      <c r="HJ109" s="131"/>
      <c r="HK109" s="132"/>
      <c r="HL109" s="132"/>
      <c r="HM109" s="132"/>
      <c r="HN109" s="131"/>
      <c r="HO109" s="132"/>
      <c r="HP109" s="132"/>
      <c r="HQ109" s="132"/>
      <c r="HR109" s="131"/>
      <c r="HS109" s="132"/>
      <c r="HT109" s="132"/>
      <c r="HU109" s="132"/>
      <c r="HV109" s="131"/>
      <c r="HW109" s="132"/>
      <c r="HX109" s="132"/>
      <c r="HY109" s="132"/>
      <c r="HZ109" s="131"/>
      <c r="IA109" s="132"/>
      <c r="IB109" s="132"/>
      <c r="IC109" s="132"/>
      <c r="ID109" s="131"/>
      <c r="IE109" s="132"/>
      <c r="IF109" s="132"/>
      <c r="IG109" s="132"/>
      <c r="IH109" s="131"/>
      <c r="II109" s="132"/>
      <c r="IJ109" s="132"/>
      <c r="IK109" s="132"/>
      <c r="IL109" s="131"/>
      <c r="IM109" s="132"/>
      <c r="IN109" s="132"/>
      <c r="IO109" s="132"/>
      <c r="IP109" s="131"/>
      <c r="IQ109" s="132"/>
      <c r="IR109" s="132"/>
      <c r="IS109" s="132"/>
      <c r="IT109" s="131"/>
      <c r="IU109" s="132"/>
      <c r="IV109" s="132"/>
    </row>
    <row r="110" spans="2:8" ht="15" hidden="1">
      <c r="B110" s="57"/>
      <c r="C110" s="57"/>
      <c r="D110" s="57"/>
      <c r="E110" s="57"/>
      <c r="F110" s="57"/>
      <c r="G110" s="57"/>
      <c r="H110" s="58"/>
    </row>
  </sheetData>
  <sheetProtection/>
  <mergeCells count="450">
    <mergeCell ref="T64:T65"/>
    <mergeCell ref="T70:T71"/>
    <mergeCell ref="O5:S5"/>
    <mergeCell ref="B3:T3"/>
    <mergeCell ref="B2:T2"/>
    <mergeCell ref="T31:T35"/>
    <mergeCell ref="T39:T44"/>
    <mergeCell ref="T46:T47"/>
    <mergeCell ref="T49:T52"/>
    <mergeCell ref="T54:T56"/>
    <mergeCell ref="T58:T59"/>
    <mergeCell ref="T5:T6"/>
    <mergeCell ref="T7:T11"/>
    <mergeCell ref="T13:T14"/>
    <mergeCell ref="T18:T21"/>
    <mergeCell ref="T23:T25"/>
    <mergeCell ref="T27:T29"/>
    <mergeCell ref="K70:K74"/>
    <mergeCell ref="K75:K76"/>
    <mergeCell ref="E70:E77"/>
    <mergeCell ref="K78:K81"/>
    <mergeCell ref="K82:K83"/>
    <mergeCell ref="K84:K86"/>
    <mergeCell ref="E78:E87"/>
    <mergeCell ref="IP109:IS109"/>
    <mergeCell ref="IT109:IV109"/>
    <mergeCell ref="GX109:HA109"/>
    <mergeCell ref="HB109:HE109"/>
    <mergeCell ref="HF109:HI109"/>
    <mergeCell ref="HJ109:HM109"/>
    <mergeCell ref="HN109:HQ109"/>
    <mergeCell ref="HR109:HU109"/>
    <mergeCell ref="HV109:HY109"/>
    <mergeCell ref="HZ109:IC109"/>
    <mergeCell ref="CD109:CG109"/>
    <mergeCell ref="CH109:CK109"/>
    <mergeCell ref="CL109:CO109"/>
    <mergeCell ref="CP109:CS109"/>
    <mergeCell ref="IH109:IK109"/>
    <mergeCell ref="IL109:IO109"/>
    <mergeCell ref="ID109:IG109"/>
    <mergeCell ref="DJ109:DM109"/>
    <mergeCell ref="DN109:DQ109"/>
    <mergeCell ref="DR109:DU109"/>
    <mergeCell ref="DV109:DY109"/>
    <mergeCell ref="DZ109:EC109"/>
    <mergeCell ref="BJ109:BM109"/>
    <mergeCell ref="BN109:BQ109"/>
    <mergeCell ref="BR109:BU109"/>
    <mergeCell ref="BV109:BY109"/>
    <mergeCell ref="BZ109:CC109"/>
    <mergeCell ref="GT109:GW109"/>
    <mergeCell ref="ED109:EG109"/>
    <mergeCell ref="EH109:EK109"/>
    <mergeCell ref="EL109:EO109"/>
    <mergeCell ref="EP109:ES109"/>
    <mergeCell ref="ET109:EW109"/>
    <mergeCell ref="EX109:FA109"/>
    <mergeCell ref="FB109:FE109"/>
    <mergeCell ref="FF109:FI109"/>
    <mergeCell ref="FJ109:FM109"/>
    <mergeCell ref="FV109:FY109"/>
    <mergeCell ref="FZ109:GC109"/>
    <mergeCell ref="GD109:GG109"/>
    <mergeCell ref="GH109:GK109"/>
    <mergeCell ref="GL109:GO109"/>
    <mergeCell ref="GP109:GS109"/>
    <mergeCell ref="AT109:AW109"/>
    <mergeCell ref="AX109:BA109"/>
    <mergeCell ref="BB109:BE109"/>
    <mergeCell ref="BF109:BI109"/>
    <mergeCell ref="FN109:FQ109"/>
    <mergeCell ref="FR109:FU109"/>
    <mergeCell ref="CT109:CW109"/>
    <mergeCell ref="CX109:DA109"/>
    <mergeCell ref="DB109:DE109"/>
    <mergeCell ref="DF109:DI109"/>
    <mergeCell ref="HB108:HE108"/>
    <mergeCell ref="L109:N109"/>
    <mergeCell ref="O109:R109"/>
    <mergeCell ref="S109:U109"/>
    <mergeCell ref="V109:Y109"/>
    <mergeCell ref="Z109:AC109"/>
    <mergeCell ref="AD109:AG109"/>
    <mergeCell ref="AH109:AK109"/>
    <mergeCell ref="AL109:AO109"/>
    <mergeCell ref="AP109:AS109"/>
    <mergeCell ref="IH108:IK108"/>
    <mergeCell ref="IL108:IO108"/>
    <mergeCell ref="FV108:FY108"/>
    <mergeCell ref="FZ108:GC108"/>
    <mergeCell ref="GD108:GG108"/>
    <mergeCell ref="GH108:GK108"/>
    <mergeCell ref="GL108:GO108"/>
    <mergeCell ref="GP108:GS108"/>
    <mergeCell ref="GT108:GW108"/>
    <mergeCell ref="GX108:HA108"/>
    <mergeCell ref="BN108:BQ108"/>
    <mergeCell ref="IP108:IS108"/>
    <mergeCell ref="IT108:IV108"/>
    <mergeCell ref="HF108:HI108"/>
    <mergeCell ref="HJ108:HM108"/>
    <mergeCell ref="HN108:HQ108"/>
    <mergeCell ref="HR108:HU108"/>
    <mergeCell ref="HV108:HY108"/>
    <mergeCell ref="HZ108:IC108"/>
    <mergeCell ref="ID108:IG108"/>
    <mergeCell ref="CT108:CW108"/>
    <mergeCell ref="CX108:DA108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DZ108:EC108"/>
    <mergeCell ref="ED108:EG108"/>
    <mergeCell ref="EH108:EK108"/>
    <mergeCell ref="BR108:BU108"/>
    <mergeCell ref="BV108:BY108"/>
    <mergeCell ref="BZ108:CC108"/>
    <mergeCell ref="CD108:CG108"/>
    <mergeCell ref="CH108:CK108"/>
    <mergeCell ref="CL108:CO108"/>
    <mergeCell ref="CP108:CS108"/>
    <mergeCell ref="DB108:DE108"/>
    <mergeCell ref="DF108:DI108"/>
    <mergeCell ref="DJ108:DM108"/>
    <mergeCell ref="DN108:DQ108"/>
    <mergeCell ref="DR108:DU108"/>
    <mergeCell ref="DV108:DY108"/>
    <mergeCell ref="EX108:FA108"/>
    <mergeCell ref="FB108:FE108"/>
    <mergeCell ref="FF108:FI108"/>
    <mergeCell ref="FJ108:FM108"/>
    <mergeCell ref="FN108:FQ108"/>
    <mergeCell ref="FR108:FU108"/>
    <mergeCell ref="FF107:FI107"/>
    <mergeCell ref="FJ107:FM107"/>
    <mergeCell ref="O108:R108"/>
    <mergeCell ref="S108:U108"/>
    <mergeCell ref="V108:Y108"/>
    <mergeCell ref="Z108:AC108"/>
    <mergeCell ref="AD108:AG108"/>
    <mergeCell ref="EL108:EO108"/>
    <mergeCell ref="EP108:ES108"/>
    <mergeCell ref="ET108:EW108"/>
    <mergeCell ref="GL107:GO107"/>
    <mergeCell ref="GP107:GS107"/>
    <mergeCell ref="GT107:GW107"/>
    <mergeCell ref="ED107:EG107"/>
    <mergeCell ref="EH107:EK107"/>
    <mergeCell ref="EL107:EO107"/>
    <mergeCell ref="EP107:ES107"/>
    <mergeCell ref="ET107:EW107"/>
    <mergeCell ref="EX107:FA107"/>
    <mergeCell ref="FB107:FE107"/>
    <mergeCell ref="HR107:HU107"/>
    <mergeCell ref="HV107:HY107"/>
    <mergeCell ref="HZ107:IC107"/>
    <mergeCell ref="ID107:IG107"/>
    <mergeCell ref="FN107:FQ107"/>
    <mergeCell ref="FR107:FU107"/>
    <mergeCell ref="FV107:FY107"/>
    <mergeCell ref="FZ107:GC107"/>
    <mergeCell ref="GD107:GG107"/>
    <mergeCell ref="GH107:GK107"/>
    <mergeCell ref="BF107:BI107"/>
    <mergeCell ref="IH107:IK107"/>
    <mergeCell ref="IL107:IO107"/>
    <mergeCell ref="IP107:IS107"/>
    <mergeCell ref="IT107:IV107"/>
    <mergeCell ref="GX107:HA107"/>
    <mergeCell ref="HB107:HE107"/>
    <mergeCell ref="HF107:HI107"/>
    <mergeCell ref="HJ107:HM107"/>
    <mergeCell ref="HN107:HQ107"/>
    <mergeCell ref="AH107:AK107"/>
    <mergeCell ref="AL107:AO107"/>
    <mergeCell ref="AP107:AS107"/>
    <mergeCell ref="AT107:AW107"/>
    <mergeCell ref="AX107:BA107"/>
    <mergeCell ref="BB107:BE107"/>
    <mergeCell ref="CD107:CG107"/>
    <mergeCell ref="CH107:CK107"/>
    <mergeCell ref="CL107:CO107"/>
    <mergeCell ref="CP107:CS107"/>
    <mergeCell ref="L107:N107"/>
    <mergeCell ref="O107:R107"/>
    <mergeCell ref="S107:U107"/>
    <mergeCell ref="V107:Y107"/>
    <mergeCell ref="Z107:AC107"/>
    <mergeCell ref="AD107:AG107"/>
    <mergeCell ref="DR107:DU107"/>
    <mergeCell ref="DV107:DY107"/>
    <mergeCell ref="DZ107:EC107"/>
    <mergeCell ref="BJ107:BM107"/>
    <mergeCell ref="IP106:IS106"/>
    <mergeCell ref="IT106:IV106"/>
    <mergeCell ref="BN107:BQ107"/>
    <mergeCell ref="BR107:BU107"/>
    <mergeCell ref="BV107:BY107"/>
    <mergeCell ref="BZ107:CC107"/>
    <mergeCell ref="CT107:CW107"/>
    <mergeCell ref="CX107:DA107"/>
    <mergeCell ref="DB107:DE107"/>
    <mergeCell ref="DF107:DI107"/>
    <mergeCell ref="DJ107:DM107"/>
    <mergeCell ref="DN107:DQ107"/>
    <mergeCell ref="FR106:FU106"/>
    <mergeCell ref="DB106:DE106"/>
    <mergeCell ref="DF106:DI106"/>
    <mergeCell ref="DJ106:DM106"/>
    <mergeCell ref="DN106:DQ106"/>
    <mergeCell ref="DR106:DU106"/>
    <mergeCell ref="DV106:DY106"/>
    <mergeCell ref="DZ106:EC106"/>
    <mergeCell ref="ED106:EG106"/>
    <mergeCell ref="EH106:EK106"/>
    <mergeCell ref="GX106:HA106"/>
    <mergeCell ref="HB106:HE106"/>
    <mergeCell ref="EL106:EO106"/>
    <mergeCell ref="EP106:ES106"/>
    <mergeCell ref="ET106:EW106"/>
    <mergeCell ref="EX106:FA106"/>
    <mergeCell ref="FB106:FE106"/>
    <mergeCell ref="FF106:FI106"/>
    <mergeCell ref="FJ106:FM106"/>
    <mergeCell ref="FN106:FQ106"/>
    <mergeCell ref="ID106:IG106"/>
    <mergeCell ref="IH106:IK106"/>
    <mergeCell ref="IL106:IO106"/>
    <mergeCell ref="FV106:FY106"/>
    <mergeCell ref="FZ106:GC106"/>
    <mergeCell ref="GD106:GG106"/>
    <mergeCell ref="GH106:GK106"/>
    <mergeCell ref="GL106:GO106"/>
    <mergeCell ref="GP106:GS106"/>
    <mergeCell ref="GT106:GW106"/>
    <mergeCell ref="HF106:HI106"/>
    <mergeCell ref="HJ106:HM106"/>
    <mergeCell ref="HN106:HQ106"/>
    <mergeCell ref="HR106:HU106"/>
    <mergeCell ref="HV106:HY106"/>
    <mergeCell ref="HZ106:IC106"/>
    <mergeCell ref="L106:N106"/>
    <mergeCell ref="L108:N108"/>
    <mergeCell ref="B105:F105"/>
    <mergeCell ref="B106:F106"/>
    <mergeCell ref="B107:F107"/>
    <mergeCell ref="B102:F102"/>
    <mergeCell ref="B103:F103"/>
    <mergeCell ref="B104:F104"/>
    <mergeCell ref="B109:F109"/>
    <mergeCell ref="B93:F93"/>
    <mergeCell ref="B94:F94"/>
    <mergeCell ref="B95:F95"/>
    <mergeCell ref="B96:F96"/>
    <mergeCell ref="B97:F97"/>
    <mergeCell ref="B98:F98"/>
    <mergeCell ref="B99:F99"/>
    <mergeCell ref="B100:F100"/>
    <mergeCell ref="K46:K48"/>
    <mergeCell ref="K49:K50"/>
    <mergeCell ref="K51:K53"/>
    <mergeCell ref="K54:K57"/>
    <mergeCell ref="K58:K60"/>
    <mergeCell ref="B108:F108"/>
    <mergeCell ref="E46:E61"/>
    <mergeCell ref="E62:E69"/>
    <mergeCell ref="K62:K63"/>
    <mergeCell ref="K64:K68"/>
    <mergeCell ref="H51:H53"/>
    <mergeCell ref="I51:I53"/>
    <mergeCell ref="J51:J53"/>
    <mergeCell ref="L51:L53"/>
    <mergeCell ref="M51:M53"/>
    <mergeCell ref="H54:H57"/>
    <mergeCell ref="I54:I57"/>
    <mergeCell ref="J54:J57"/>
    <mergeCell ref="L54:L57"/>
    <mergeCell ref="M54:M57"/>
    <mergeCell ref="L62:L63"/>
    <mergeCell ref="I46:I48"/>
    <mergeCell ref="J46:J48"/>
    <mergeCell ref="L46:L48"/>
    <mergeCell ref="M46:M48"/>
    <mergeCell ref="H49:H50"/>
    <mergeCell ref="I49:I50"/>
    <mergeCell ref="J49:J50"/>
    <mergeCell ref="L49:L50"/>
    <mergeCell ref="M49:M50"/>
    <mergeCell ref="BJ106:BM106"/>
    <mergeCell ref="BN106:BQ106"/>
    <mergeCell ref="O106:R106"/>
    <mergeCell ref="S106:U106"/>
    <mergeCell ref="V106:Y106"/>
    <mergeCell ref="Z106:AC106"/>
    <mergeCell ref="AD106:AG106"/>
    <mergeCell ref="CP106:CS106"/>
    <mergeCell ref="CT106:CW106"/>
    <mergeCell ref="CX106:DA106"/>
    <mergeCell ref="AH106:AK106"/>
    <mergeCell ref="AL106:AO106"/>
    <mergeCell ref="AP106:AS106"/>
    <mergeCell ref="AT106:AW106"/>
    <mergeCell ref="AX106:BA106"/>
    <mergeCell ref="BB106:BE106"/>
    <mergeCell ref="BF106:BI106"/>
    <mergeCell ref="BR106:BU106"/>
    <mergeCell ref="BV106:BY106"/>
    <mergeCell ref="BZ106:CC106"/>
    <mergeCell ref="CD106:CG106"/>
    <mergeCell ref="CH106:CK106"/>
    <mergeCell ref="CL106:CO106"/>
    <mergeCell ref="M23:M26"/>
    <mergeCell ref="H27:H30"/>
    <mergeCell ref="M27:M30"/>
    <mergeCell ref="H33:H36"/>
    <mergeCell ref="M33:M36"/>
    <mergeCell ref="I70:I74"/>
    <mergeCell ref="J70:J74"/>
    <mergeCell ref="L70:L74"/>
    <mergeCell ref="M70:M74"/>
    <mergeCell ref="H46:H48"/>
    <mergeCell ref="I58:I60"/>
    <mergeCell ref="J58:J60"/>
    <mergeCell ref="L58:L60"/>
    <mergeCell ref="M58:M60"/>
    <mergeCell ref="H58:H60"/>
    <mergeCell ref="H75:H76"/>
    <mergeCell ref="I75:I76"/>
    <mergeCell ref="J75:J76"/>
    <mergeCell ref="L75:L76"/>
    <mergeCell ref="M75:M76"/>
    <mergeCell ref="L82:L83"/>
    <mergeCell ref="M82:M83"/>
    <mergeCell ref="G62:G69"/>
    <mergeCell ref="H64:H68"/>
    <mergeCell ref="I64:I68"/>
    <mergeCell ref="J64:J68"/>
    <mergeCell ref="L64:L68"/>
    <mergeCell ref="M64:M68"/>
    <mergeCell ref="M62:M63"/>
    <mergeCell ref="H70:H74"/>
    <mergeCell ref="L84:L86"/>
    <mergeCell ref="M84:M86"/>
    <mergeCell ref="H78:H81"/>
    <mergeCell ref="I78:I81"/>
    <mergeCell ref="J78:J81"/>
    <mergeCell ref="L78:L81"/>
    <mergeCell ref="M78:M81"/>
    <mergeCell ref="H82:H83"/>
    <mergeCell ref="I82:I83"/>
    <mergeCell ref="J82:J83"/>
    <mergeCell ref="B62:B69"/>
    <mergeCell ref="C62:C69"/>
    <mergeCell ref="D62:D69"/>
    <mergeCell ref="H84:H86"/>
    <mergeCell ref="I84:I86"/>
    <mergeCell ref="J84:J86"/>
    <mergeCell ref="H62:H63"/>
    <mergeCell ref="I62:I63"/>
    <mergeCell ref="J62:J63"/>
    <mergeCell ref="B7:B45"/>
    <mergeCell ref="C7:C45"/>
    <mergeCell ref="D7:D45"/>
    <mergeCell ref="G7:G45"/>
    <mergeCell ref="B46:B61"/>
    <mergeCell ref="C46:C61"/>
    <mergeCell ref="D46:D61"/>
    <mergeCell ref="G46:G61"/>
    <mergeCell ref="F70:F77"/>
    <mergeCell ref="F78:F87"/>
    <mergeCell ref="B70:B77"/>
    <mergeCell ref="C70:C77"/>
    <mergeCell ref="D70:D77"/>
    <mergeCell ref="G70:G77"/>
    <mergeCell ref="L43:L44"/>
    <mergeCell ref="B92:F92"/>
    <mergeCell ref="B101:F101"/>
    <mergeCell ref="B78:B87"/>
    <mergeCell ref="C78:C87"/>
    <mergeCell ref="D78:D87"/>
    <mergeCell ref="G78:G87"/>
    <mergeCell ref="F7:F45"/>
    <mergeCell ref="F46:F61"/>
    <mergeCell ref="F62:F69"/>
    <mergeCell ref="K23:K26"/>
    <mergeCell ref="K31:K32"/>
    <mergeCell ref="K37:K38"/>
    <mergeCell ref="E7:E45"/>
    <mergeCell ref="K27:K30"/>
    <mergeCell ref="K33:K36"/>
    <mergeCell ref="K39:K42"/>
    <mergeCell ref="H7:H12"/>
    <mergeCell ref="I7:I12"/>
    <mergeCell ref="J7:J12"/>
    <mergeCell ref="L7:L12"/>
    <mergeCell ref="M7:M12"/>
    <mergeCell ref="K7:K12"/>
    <mergeCell ref="H5:H6"/>
    <mergeCell ref="I13:I17"/>
    <mergeCell ref="J13:J17"/>
    <mergeCell ref="L13:L17"/>
    <mergeCell ref="M13:M17"/>
    <mergeCell ref="H18:H22"/>
    <mergeCell ref="I18:I22"/>
    <mergeCell ref="J18:J22"/>
    <mergeCell ref="L18:L22"/>
    <mergeCell ref="M18:M22"/>
    <mergeCell ref="M43:M44"/>
    <mergeCell ref="H37:H38"/>
    <mergeCell ref="I37:I38"/>
    <mergeCell ref="J37:J38"/>
    <mergeCell ref="L37:L38"/>
    <mergeCell ref="M37:M38"/>
    <mergeCell ref="J39:J42"/>
    <mergeCell ref="L39:L42"/>
    <mergeCell ref="M39:M42"/>
    <mergeCell ref="I39:I42"/>
    <mergeCell ref="H31:H32"/>
    <mergeCell ref="I31:I32"/>
    <mergeCell ref="H43:H44"/>
    <mergeCell ref="I43:I44"/>
    <mergeCell ref="J43:J44"/>
    <mergeCell ref="K43:K44"/>
    <mergeCell ref="J31:J32"/>
    <mergeCell ref="J27:J30"/>
    <mergeCell ref="L27:L30"/>
    <mergeCell ref="I33:I36"/>
    <mergeCell ref="J33:J36"/>
    <mergeCell ref="L33:L36"/>
    <mergeCell ref="N5:N6"/>
    <mergeCell ref="L31:L32"/>
    <mergeCell ref="M31:M32"/>
    <mergeCell ref="K13:K17"/>
    <mergeCell ref="K18:K22"/>
    <mergeCell ref="H39:H42"/>
    <mergeCell ref="H13:H17"/>
    <mergeCell ref="H23:H26"/>
    <mergeCell ref="C5:G5"/>
    <mergeCell ref="B5:B6"/>
    <mergeCell ref="I5:M5"/>
    <mergeCell ref="I23:I26"/>
    <mergeCell ref="J23:J26"/>
    <mergeCell ref="L23:L26"/>
    <mergeCell ref="I27:I30"/>
  </mergeCells>
  <printOptions/>
  <pageMargins left="0.7" right="0.7" top="0.75" bottom="0.75" header="0.3" footer="0.3"/>
  <pageSetup horizontalDpi="600" verticalDpi="600" orientation="portrait" paperSize="9" r:id="rId2"/>
  <ignoredErrors>
    <ignoredError sqref="S12 S22 S30 S36 S38 S42 S44 S17 S26 S32 S48 S50 S57 S60 S53 S63 S68 S86 S81 S83" formula="1"/>
    <ignoredError sqref="O12:Q12 O22:P22 R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9"/>
  <sheetViews>
    <sheetView showGridLines="0" tabSelected="1" zoomScale="85" zoomScaleNormal="85" zoomScalePageLayoutView="0" workbookViewId="0" topLeftCell="A1">
      <selection activeCell="I1" sqref="I1"/>
    </sheetView>
  </sheetViews>
  <sheetFormatPr defaultColWidth="0" defaultRowHeight="15" zeroHeight="1"/>
  <cols>
    <col min="1" max="2" width="11.421875" style="0" customWidth="1"/>
    <col min="3" max="3" width="23.8515625" style="0" customWidth="1"/>
    <col min="4" max="4" width="18.7109375" style="0" customWidth="1"/>
    <col min="5" max="16" width="11.421875" style="0" customWidth="1"/>
    <col min="17" max="16384" width="11.421875" style="0" hidden="1" customWidth="1"/>
  </cols>
  <sheetData>
    <row r="1" ht="134.25" customHeight="1" thickBot="1"/>
    <row r="2" spans="2:20" s="49" customFormat="1" ht="21.75" customHeight="1" thickBot="1">
      <c r="B2" s="147" t="s">
        <v>146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44"/>
      <c r="R2" s="144"/>
      <c r="S2" s="144"/>
      <c r="T2" s="145"/>
    </row>
    <row r="3" spans="2:15" ht="21">
      <c r="B3" s="146" t="s">
        <v>114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5" ht="15">
      <c r="B34" s="69" t="s">
        <v>0</v>
      </c>
      <c r="C34" s="69" t="s">
        <v>118</v>
      </c>
      <c r="D34" s="69" t="s">
        <v>119</v>
      </c>
      <c r="E34" s="68"/>
    </row>
    <row r="35" spans="2:4" ht="15">
      <c r="B35" s="70" t="s">
        <v>116</v>
      </c>
      <c r="C35" s="71">
        <v>483873533080.628</v>
      </c>
      <c r="D35" s="71">
        <v>30769974278.518402</v>
      </c>
    </row>
    <row r="36" spans="2:4" ht="15">
      <c r="B36" s="70" t="s">
        <v>117</v>
      </c>
      <c r="C36" s="71">
        <v>27431077364.96</v>
      </c>
      <c r="D36" s="71">
        <v>13283520000</v>
      </c>
    </row>
    <row r="37" spans="2:4" ht="45">
      <c r="B37" s="72" t="s">
        <v>122</v>
      </c>
      <c r="C37" s="71">
        <v>207478762910.50497</v>
      </c>
      <c r="D37" s="71">
        <v>90991203831.80498</v>
      </c>
    </row>
    <row r="38" spans="2:4" ht="30">
      <c r="B38" s="72" t="s">
        <v>121</v>
      </c>
      <c r="C38" s="73">
        <v>13490945424.68</v>
      </c>
      <c r="D38" s="71">
        <v>10921687058.48</v>
      </c>
    </row>
    <row r="39" spans="2:4" ht="30">
      <c r="B39" s="72" t="s">
        <v>120</v>
      </c>
      <c r="C39" s="74">
        <v>28651125258.21</v>
      </c>
      <c r="D39" s="71">
        <v>0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95.25" customHeight="1"/>
  </sheetData>
  <sheetProtection/>
  <mergeCells count="2">
    <mergeCell ref="B3:O3"/>
    <mergeCell ref="B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57.421875" style="0" customWidth="1"/>
    <col min="3" max="3" width="26.57421875" style="0" customWidth="1"/>
    <col min="4" max="4" width="23.57421875" style="0" customWidth="1"/>
  </cols>
  <sheetData>
    <row r="2" spans="2:4" ht="15">
      <c r="B2" s="68" t="s">
        <v>123</v>
      </c>
      <c r="C2" s="68" t="s">
        <v>59</v>
      </c>
      <c r="D2" s="68" t="s">
        <v>98</v>
      </c>
    </row>
    <row r="3" spans="2:4" ht="15">
      <c r="B3" s="76" t="s">
        <v>124</v>
      </c>
      <c r="C3" s="75">
        <v>6000000000</v>
      </c>
      <c r="D3" s="75">
        <v>308245782921.69</v>
      </c>
    </row>
    <row r="4" spans="2:4" ht="15">
      <c r="B4" s="76" t="s">
        <v>125</v>
      </c>
      <c r="C4" s="75">
        <v>12323797501</v>
      </c>
      <c r="D4" s="75">
        <v>127742340764.75</v>
      </c>
    </row>
    <row r="5" spans="2:4" ht="15">
      <c r="B5" s="76" t="s">
        <v>126</v>
      </c>
      <c r="C5" s="75">
        <v>8493785105.5184</v>
      </c>
      <c r="D5" s="75">
        <v>15827669200.5484</v>
      </c>
    </row>
    <row r="6" spans="2:4" ht="15">
      <c r="B6" s="76" t="s">
        <v>144</v>
      </c>
      <c r="C6" s="75">
        <v>3773450282</v>
      </c>
      <c r="D6" s="75">
        <v>7355538616.940001</v>
      </c>
    </row>
    <row r="7" spans="2:4" ht="15">
      <c r="B7" s="76" t="s">
        <v>127</v>
      </c>
      <c r="C7" s="75">
        <v>178941390</v>
      </c>
      <c r="D7" s="75">
        <v>10297674544.9</v>
      </c>
    </row>
    <row r="8" spans="2:4" ht="15">
      <c r="B8" s="76" t="s">
        <v>128</v>
      </c>
      <c r="C8" s="75">
        <v>0</v>
      </c>
      <c r="D8" s="75">
        <v>547048139</v>
      </c>
    </row>
    <row r="9" spans="2:4" ht="15">
      <c r="B9" s="76" t="s">
        <v>129</v>
      </c>
      <c r="C9" s="75">
        <v>0</v>
      </c>
      <c r="D9" s="75">
        <v>745340030.4</v>
      </c>
    </row>
    <row r="10" spans="2:4" ht="15">
      <c r="B10" s="76" t="s">
        <v>145</v>
      </c>
      <c r="C10" s="75">
        <v>0</v>
      </c>
      <c r="D10" s="75">
        <v>753000773.14</v>
      </c>
    </row>
    <row r="11" spans="2:4" ht="30">
      <c r="B11" s="76" t="s">
        <v>130</v>
      </c>
      <c r="C11" s="75">
        <v>0</v>
      </c>
      <c r="D11" s="75">
        <v>12076387628.26</v>
      </c>
    </row>
    <row r="12" spans="2:4" ht="15">
      <c r="B12" s="76" t="s">
        <v>131</v>
      </c>
      <c r="C12" s="75">
        <v>0</v>
      </c>
      <c r="D12" s="75">
        <v>282750461</v>
      </c>
    </row>
    <row r="13" spans="2:4" ht="15.75" customHeight="1">
      <c r="B13" s="76" t="s">
        <v>132</v>
      </c>
      <c r="C13" s="75">
        <v>2850500000</v>
      </c>
      <c r="D13" s="75">
        <v>10721175071.8</v>
      </c>
    </row>
    <row r="14" spans="2:4" ht="15">
      <c r="B14" s="76" t="s">
        <v>133</v>
      </c>
      <c r="C14" s="75">
        <v>0</v>
      </c>
      <c r="D14" s="75">
        <v>670455712</v>
      </c>
    </row>
    <row r="15" spans="2:4" ht="15">
      <c r="B15" s="76" t="s">
        <v>134</v>
      </c>
      <c r="C15" s="75">
        <v>0</v>
      </c>
      <c r="D15" s="75">
        <v>869170166</v>
      </c>
    </row>
    <row r="16" spans="2:4" ht="15">
      <c r="B16" s="76" t="s">
        <v>135</v>
      </c>
      <c r="C16" s="75">
        <v>0</v>
      </c>
      <c r="D16" s="75">
        <v>3155636154.16</v>
      </c>
    </row>
    <row r="17" spans="2:4" ht="15">
      <c r="B17" s="76" t="s">
        <v>136</v>
      </c>
      <c r="C17" s="75">
        <v>10433020000</v>
      </c>
      <c r="D17" s="75">
        <v>12014640261</v>
      </c>
    </row>
    <row r="18" spans="2:4" ht="30">
      <c r="B18" s="76" t="s">
        <v>137</v>
      </c>
      <c r="C18" s="75">
        <v>0</v>
      </c>
      <c r="D18" s="75">
        <v>1170910146.3400002</v>
      </c>
    </row>
    <row r="19" spans="2:4" ht="15">
      <c r="B19" s="76" t="s">
        <v>138</v>
      </c>
      <c r="C19" s="75">
        <v>90991203831.80498</v>
      </c>
      <c r="D19" s="75">
        <v>206307852764.16498</v>
      </c>
    </row>
    <row r="20" spans="2:4" ht="15">
      <c r="B20" s="76" t="s">
        <v>139</v>
      </c>
      <c r="C20" s="75">
        <v>10921687058.48</v>
      </c>
      <c r="D20" s="75">
        <v>13374760695.68</v>
      </c>
    </row>
    <row r="21" spans="2:4" ht="15">
      <c r="B21" s="76" t="s">
        <v>140</v>
      </c>
      <c r="C21" s="75">
        <v>0</v>
      </c>
      <c r="D21" s="75">
        <v>116184729</v>
      </c>
    </row>
    <row r="22" spans="2:4" ht="15">
      <c r="B22" s="76" t="s">
        <v>141</v>
      </c>
      <c r="C22" s="75">
        <v>0</v>
      </c>
      <c r="D22" s="75">
        <v>17414131399.86</v>
      </c>
    </row>
    <row r="23" spans="2:4" ht="15">
      <c r="B23" s="76" t="s">
        <v>142</v>
      </c>
      <c r="C23" s="75">
        <v>0</v>
      </c>
      <c r="D23" s="75">
        <v>703788943</v>
      </c>
    </row>
    <row r="24" spans="2:4" ht="15">
      <c r="B24" s="76" t="s">
        <v>143</v>
      </c>
      <c r="C24" s="75">
        <v>0</v>
      </c>
      <c r="D24" s="75">
        <v>10533204915.349998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2015-05-30T22:06:54Z</dcterms:modified>
  <cp:category/>
  <cp:version/>
  <cp:contentType/>
  <cp:contentStatus/>
</cp:coreProperties>
</file>